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hamamy\Desktop\Lebanon across time\Finished Yearly Time Series With Indicators\"/>
    </mc:Choice>
  </mc:AlternateContent>
  <xr:revisionPtr revIDLastSave="0" documentId="13_ncr:1_{CB1D922F-299F-424A-A0CC-9471B664B8E4}" xr6:coauthVersionLast="47" xr6:coauthVersionMax="47" xr10:uidLastSave="{00000000-0000-0000-0000-000000000000}"/>
  <bookViews>
    <workbookView xWindow="-120" yWindow="-120" windowWidth="29040" windowHeight="15840" xr2:uid="{16FEB1DB-D651-431F-A271-946CB89FC9E9}"/>
  </bookViews>
  <sheets>
    <sheet name="8. Industrial Products (98-25)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C78" i="1" l="1"/>
  <c r="AA78" i="1"/>
  <c r="AB78" i="1"/>
  <c r="AC74" i="1"/>
  <c r="AC73" i="1"/>
  <c r="AC72" i="1"/>
  <c r="AC71" i="1"/>
  <c r="AC70" i="1"/>
  <c r="AC55" i="1"/>
  <c r="AC56" i="1"/>
  <c r="AC57" i="1"/>
  <c r="AC58" i="1"/>
  <c r="AC59" i="1"/>
  <c r="AC60" i="1"/>
  <c r="AC61" i="1"/>
  <c r="AC62" i="1"/>
  <c r="AC63" i="1"/>
  <c r="AC64" i="1"/>
  <c r="AC65" i="1"/>
  <c r="AC66" i="1"/>
  <c r="AC67" i="1"/>
  <c r="AC68" i="1"/>
  <c r="AC69" i="1"/>
  <c r="AC54" i="1"/>
  <c r="AC53" i="1"/>
  <c r="AC52" i="1"/>
  <c r="AC51" i="1"/>
  <c r="AB51" i="1"/>
  <c r="AB52" i="1"/>
  <c r="AB53" i="1"/>
  <c r="AB54" i="1"/>
  <c r="AB55" i="1"/>
  <c r="AB56" i="1"/>
  <c r="AB57" i="1"/>
  <c r="AB58" i="1"/>
  <c r="AB59" i="1"/>
  <c r="AB60" i="1"/>
  <c r="AB61" i="1"/>
  <c r="AB62" i="1"/>
  <c r="AB63" i="1"/>
  <c r="AB64" i="1"/>
  <c r="AB65" i="1"/>
  <c r="AB66" i="1"/>
  <c r="AB67" i="1"/>
  <c r="AB68" i="1"/>
  <c r="AB69" i="1"/>
  <c r="AB70" i="1"/>
  <c r="AB71" i="1"/>
  <c r="AB72" i="1"/>
  <c r="AB74" i="1" s="1"/>
  <c r="AB73" i="1"/>
  <c r="AB29" i="1"/>
  <c r="AB30" i="1"/>
  <c r="AC30" i="1" s="1"/>
  <c r="AB31" i="1"/>
  <c r="AC31" i="1" s="1"/>
  <c r="AB32" i="1"/>
  <c r="AC32" i="1" s="1"/>
  <c r="AB33" i="1"/>
  <c r="AC33" i="1" s="1"/>
  <c r="AB34" i="1"/>
  <c r="AB35" i="1"/>
  <c r="AB36" i="1"/>
  <c r="AB37" i="1"/>
  <c r="AB38" i="1"/>
  <c r="AC38" i="1" s="1"/>
  <c r="AB39" i="1"/>
  <c r="AC39" i="1" s="1"/>
  <c r="AB40" i="1"/>
  <c r="AC40" i="1" s="1"/>
  <c r="AB41" i="1"/>
  <c r="AC41" i="1" s="1"/>
  <c r="AB42" i="1"/>
  <c r="AB43" i="1"/>
  <c r="AB44" i="1"/>
  <c r="AB45" i="1"/>
  <c r="AB46" i="1"/>
  <c r="AC46" i="1" s="1"/>
  <c r="AB47" i="1"/>
  <c r="AB48" i="1"/>
  <c r="AC48" i="1" s="1"/>
  <c r="AA30" i="1"/>
  <c r="AA31" i="1"/>
  <c r="AA32" i="1"/>
  <c r="AA33" i="1"/>
  <c r="AA34" i="1"/>
  <c r="AA35" i="1"/>
  <c r="AA36" i="1"/>
  <c r="AA37" i="1"/>
  <c r="AA38" i="1"/>
  <c r="AA39" i="1"/>
  <c r="AA40" i="1"/>
  <c r="AA41" i="1"/>
  <c r="AA42" i="1"/>
  <c r="AA43" i="1"/>
  <c r="AA44" i="1"/>
  <c r="AA45" i="1"/>
  <c r="AA46" i="1"/>
  <c r="AA47" i="1"/>
  <c r="AA48" i="1"/>
  <c r="AC34" i="1"/>
  <c r="AC35" i="1"/>
  <c r="AC36" i="1"/>
  <c r="AC37" i="1"/>
  <c r="AC42" i="1"/>
  <c r="AC43" i="1"/>
  <c r="AC44" i="1"/>
  <c r="AC45" i="1"/>
  <c r="AC29" i="1"/>
  <c r="AC23" i="1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4" i="1"/>
  <c r="AC25" i="1"/>
  <c r="AC7" i="1"/>
  <c r="AC26" i="1"/>
  <c r="AC6" i="1"/>
  <c r="AC5" i="1"/>
  <c r="AA72" i="1"/>
  <c r="AB76" i="1"/>
  <c r="AB25" i="1"/>
  <c r="E78" i="1"/>
  <c r="D72" i="1"/>
  <c r="D78" i="1" s="1"/>
  <c r="E72" i="1"/>
  <c r="F72" i="1"/>
  <c r="F78" i="1" s="1"/>
  <c r="G72" i="1"/>
  <c r="G78" i="1" s="1"/>
  <c r="H72" i="1"/>
  <c r="I72" i="1"/>
  <c r="J72" i="1"/>
  <c r="K72" i="1"/>
  <c r="L72" i="1"/>
  <c r="M72" i="1"/>
  <c r="N72" i="1"/>
  <c r="O72" i="1"/>
  <c r="G54" i="1"/>
  <c r="H54" i="1"/>
  <c r="I54" i="1"/>
  <c r="J54" i="1"/>
  <c r="K54" i="1"/>
  <c r="L54" i="1"/>
  <c r="M54" i="1"/>
  <c r="N54" i="1"/>
  <c r="G55" i="1"/>
  <c r="H55" i="1"/>
  <c r="I55" i="1"/>
  <c r="J55" i="1"/>
  <c r="K55" i="1"/>
  <c r="L55" i="1"/>
  <c r="M55" i="1"/>
  <c r="N55" i="1"/>
  <c r="G56" i="1"/>
  <c r="H56" i="1"/>
  <c r="I56" i="1"/>
  <c r="J56" i="1"/>
  <c r="K56" i="1"/>
  <c r="L56" i="1"/>
  <c r="M56" i="1"/>
  <c r="N56" i="1"/>
  <c r="G57" i="1"/>
  <c r="H57" i="1"/>
  <c r="I57" i="1"/>
  <c r="J57" i="1"/>
  <c r="K57" i="1"/>
  <c r="L57" i="1"/>
  <c r="M57" i="1"/>
  <c r="N57" i="1"/>
  <c r="G58" i="1"/>
  <c r="H58" i="1"/>
  <c r="I58" i="1"/>
  <c r="J58" i="1"/>
  <c r="K58" i="1"/>
  <c r="L58" i="1"/>
  <c r="M58" i="1"/>
  <c r="N58" i="1"/>
  <c r="G59" i="1"/>
  <c r="H59" i="1"/>
  <c r="I59" i="1"/>
  <c r="J59" i="1"/>
  <c r="K59" i="1"/>
  <c r="L59" i="1"/>
  <c r="M59" i="1"/>
  <c r="N59" i="1"/>
  <c r="G60" i="1"/>
  <c r="H60" i="1"/>
  <c r="I60" i="1"/>
  <c r="J60" i="1"/>
  <c r="K60" i="1"/>
  <c r="L60" i="1"/>
  <c r="M60" i="1"/>
  <c r="N60" i="1"/>
  <c r="G61" i="1"/>
  <c r="H61" i="1"/>
  <c r="I61" i="1"/>
  <c r="J61" i="1"/>
  <c r="K61" i="1"/>
  <c r="L61" i="1"/>
  <c r="M61" i="1"/>
  <c r="N61" i="1"/>
  <c r="G62" i="1"/>
  <c r="H62" i="1"/>
  <c r="I62" i="1"/>
  <c r="J62" i="1"/>
  <c r="K62" i="1"/>
  <c r="L62" i="1"/>
  <c r="M62" i="1"/>
  <c r="N62" i="1"/>
  <c r="G63" i="1"/>
  <c r="H63" i="1"/>
  <c r="I63" i="1"/>
  <c r="J63" i="1"/>
  <c r="K63" i="1"/>
  <c r="L63" i="1"/>
  <c r="M63" i="1"/>
  <c r="N63" i="1"/>
  <c r="G64" i="1"/>
  <c r="H64" i="1"/>
  <c r="I64" i="1"/>
  <c r="J64" i="1"/>
  <c r="K64" i="1"/>
  <c r="L64" i="1"/>
  <c r="M64" i="1"/>
  <c r="N64" i="1"/>
  <c r="G65" i="1"/>
  <c r="H65" i="1"/>
  <c r="I65" i="1"/>
  <c r="J65" i="1"/>
  <c r="K65" i="1"/>
  <c r="L65" i="1"/>
  <c r="M65" i="1"/>
  <c r="N65" i="1"/>
  <c r="G66" i="1"/>
  <c r="H66" i="1"/>
  <c r="I66" i="1"/>
  <c r="J66" i="1"/>
  <c r="K66" i="1"/>
  <c r="L66" i="1"/>
  <c r="M66" i="1"/>
  <c r="N66" i="1"/>
  <c r="G67" i="1"/>
  <c r="H67" i="1"/>
  <c r="I67" i="1"/>
  <c r="J67" i="1"/>
  <c r="K67" i="1"/>
  <c r="L67" i="1"/>
  <c r="M67" i="1"/>
  <c r="N67" i="1"/>
  <c r="G68" i="1"/>
  <c r="H68" i="1"/>
  <c r="I68" i="1"/>
  <c r="J68" i="1"/>
  <c r="K68" i="1"/>
  <c r="L68" i="1"/>
  <c r="M68" i="1"/>
  <c r="N68" i="1"/>
  <c r="G69" i="1"/>
  <c r="H69" i="1"/>
  <c r="I69" i="1"/>
  <c r="J69" i="1"/>
  <c r="K69" i="1"/>
  <c r="L69" i="1"/>
  <c r="M69" i="1"/>
  <c r="N69" i="1"/>
  <c r="L70" i="1"/>
  <c r="M70" i="1"/>
  <c r="G71" i="1"/>
  <c r="H71" i="1"/>
  <c r="I71" i="1"/>
  <c r="J71" i="1"/>
  <c r="K71" i="1"/>
  <c r="L71" i="1"/>
  <c r="M71" i="1"/>
  <c r="N71" i="1"/>
  <c r="G25" i="1"/>
  <c r="G51" i="1" s="1"/>
  <c r="H25" i="1"/>
  <c r="H73" i="1" s="1"/>
  <c r="H78" i="1" s="1"/>
  <c r="I25" i="1"/>
  <c r="I31" i="1" s="1"/>
  <c r="J25" i="1"/>
  <c r="J51" i="1" s="1"/>
  <c r="K25" i="1"/>
  <c r="K51" i="1" s="1"/>
  <c r="L25" i="1"/>
  <c r="L51" i="1" s="1"/>
  <c r="M25" i="1"/>
  <c r="M51" i="1" s="1"/>
  <c r="N25" i="1"/>
  <c r="N51" i="1" s="1"/>
  <c r="X72" i="1"/>
  <c r="W72" i="1"/>
  <c r="V72" i="1"/>
  <c r="U72" i="1"/>
  <c r="T72" i="1"/>
  <c r="S72" i="1"/>
  <c r="R72" i="1"/>
  <c r="Q72" i="1"/>
  <c r="P72" i="1"/>
  <c r="Z71" i="1"/>
  <c r="X71" i="1"/>
  <c r="W71" i="1"/>
  <c r="V71" i="1"/>
  <c r="U71" i="1"/>
  <c r="T71" i="1"/>
  <c r="S71" i="1"/>
  <c r="R71" i="1"/>
  <c r="Q71" i="1"/>
  <c r="P71" i="1"/>
  <c r="O71" i="1"/>
  <c r="Z70" i="1"/>
  <c r="X70" i="1"/>
  <c r="V70" i="1"/>
  <c r="U70" i="1"/>
  <c r="T70" i="1"/>
  <c r="S70" i="1"/>
  <c r="R70" i="1"/>
  <c r="P70" i="1"/>
  <c r="O70" i="1"/>
  <c r="Z69" i="1"/>
  <c r="X69" i="1"/>
  <c r="W69" i="1"/>
  <c r="V69" i="1"/>
  <c r="U69" i="1"/>
  <c r="T69" i="1"/>
  <c r="S69" i="1"/>
  <c r="R69" i="1"/>
  <c r="Q69" i="1"/>
  <c r="P69" i="1"/>
  <c r="O69" i="1"/>
  <c r="Z68" i="1"/>
  <c r="X68" i="1"/>
  <c r="W68" i="1"/>
  <c r="V68" i="1"/>
  <c r="U68" i="1"/>
  <c r="T68" i="1"/>
  <c r="S68" i="1"/>
  <c r="R68" i="1"/>
  <c r="Q68" i="1"/>
  <c r="P68" i="1"/>
  <c r="O68" i="1"/>
  <c r="Z67" i="1"/>
  <c r="X67" i="1"/>
  <c r="W67" i="1"/>
  <c r="V67" i="1"/>
  <c r="U67" i="1"/>
  <c r="T67" i="1"/>
  <c r="S67" i="1"/>
  <c r="R67" i="1"/>
  <c r="Q67" i="1"/>
  <c r="P67" i="1"/>
  <c r="O67" i="1"/>
  <c r="Z66" i="1"/>
  <c r="X66" i="1"/>
  <c r="W66" i="1"/>
  <c r="V66" i="1"/>
  <c r="U66" i="1"/>
  <c r="T66" i="1"/>
  <c r="S66" i="1"/>
  <c r="R66" i="1"/>
  <c r="Q66" i="1"/>
  <c r="P66" i="1"/>
  <c r="O66" i="1"/>
  <c r="Z65" i="1"/>
  <c r="X65" i="1"/>
  <c r="W65" i="1"/>
  <c r="V65" i="1"/>
  <c r="U65" i="1"/>
  <c r="T65" i="1"/>
  <c r="S65" i="1"/>
  <c r="R65" i="1"/>
  <c r="Q65" i="1"/>
  <c r="P65" i="1"/>
  <c r="O65" i="1"/>
  <c r="Z64" i="1"/>
  <c r="X64" i="1"/>
  <c r="W64" i="1"/>
  <c r="V64" i="1"/>
  <c r="U64" i="1"/>
  <c r="T64" i="1"/>
  <c r="S64" i="1"/>
  <c r="R64" i="1"/>
  <c r="Q64" i="1"/>
  <c r="P64" i="1"/>
  <c r="O64" i="1"/>
  <c r="Z63" i="1"/>
  <c r="X63" i="1"/>
  <c r="W63" i="1"/>
  <c r="V63" i="1"/>
  <c r="U63" i="1"/>
  <c r="T63" i="1"/>
  <c r="S63" i="1"/>
  <c r="R63" i="1"/>
  <c r="Q63" i="1"/>
  <c r="P63" i="1"/>
  <c r="O63" i="1"/>
  <c r="Z62" i="1"/>
  <c r="X62" i="1"/>
  <c r="W62" i="1"/>
  <c r="V62" i="1"/>
  <c r="U62" i="1"/>
  <c r="T62" i="1"/>
  <c r="S62" i="1"/>
  <c r="R62" i="1"/>
  <c r="Q62" i="1"/>
  <c r="P62" i="1"/>
  <c r="O62" i="1"/>
  <c r="Z61" i="1"/>
  <c r="X61" i="1"/>
  <c r="W61" i="1"/>
  <c r="V61" i="1"/>
  <c r="U61" i="1"/>
  <c r="T61" i="1"/>
  <c r="S61" i="1"/>
  <c r="R61" i="1"/>
  <c r="Q61" i="1"/>
  <c r="P61" i="1"/>
  <c r="O61" i="1"/>
  <c r="Z60" i="1"/>
  <c r="X60" i="1"/>
  <c r="W60" i="1"/>
  <c r="V60" i="1"/>
  <c r="U60" i="1"/>
  <c r="T60" i="1"/>
  <c r="S60" i="1"/>
  <c r="R60" i="1"/>
  <c r="Q60" i="1"/>
  <c r="P60" i="1"/>
  <c r="O60" i="1"/>
  <c r="Z59" i="1"/>
  <c r="X59" i="1"/>
  <c r="W59" i="1"/>
  <c r="V59" i="1"/>
  <c r="U59" i="1"/>
  <c r="T59" i="1"/>
  <c r="S59" i="1"/>
  <c r="R59" i="1"/>
  <c r="Q59" i="1"/>
  <c r="P59" i="1"/>
  <c r="O59" i="1"/>
  <c r="Z58" i="1"/>
  <c r="X58" i="1"/>
  <c r="W58" i="1"/>
  <c r="V58" i="1"/>
  <c r="U58" i="1"/>
  <c r="T58" i="1"/>
  <c r="S58" i="1"/>
  <c r="R58" i="1"/>
  <c r="Q58" i="1"/>
  <c r="P58" i="1"/>
  <c r="O58" i="1"/>
  <c r="Z57" i="1"/>
  <c r="X57" i="1"/>
  <c r="W57" i="1"/>
  <c r="V57" i="1"/>
  <c r="U57" i="1"/>
  <c r="T57" i="1"/>
  <c r="S57" i="1"/>
  <c r="R57" i="1"/>
  <c r="Q57" i="1"/>
  <c r="P57" i="1"/>
  <c r="O57" i="1"/>
  <c r="Z56" i="1"/>
  <c r="X56" i="1"/>
  <c r="W56" i="1"/>
  <c r="V56" i="1"/>
  <c r="U56" i="1"/>
  <c r="T56" i="1"/>
  <c r="S56" i="1"/>
  <c r="R56" i="1"/>
  <c r="Q56" i="1"/>
  <c r="P56" i="1"/>
  <c r="O56" i="1"/>
  <c r="Z55" i="1"/>
  <c r="X55" i="1"/>
  <c r="W55" i="1"/>
  <c r="V55" i="1"/>
  <c r="U55" i="1"/>
  <c r="T55" i="1"/>
  <c r="S55" i="1"/>
  <c r="R55" i="1"/>
  <c r="Q55" i="1"/>
  <c r="P55" i="1"/>
  <c r="O55" i="1"/>
  <c r="Z54" i="1"/>
  <c r="X54" i="1"/>
  <c r="W54" i="1"/>
  <c r="V54" i="1"/>
  <c r="U54" i="1"/>
  <c r="T54" i="1"/>
  <c r="S54" i="1"/>
  <c r="R54" i="1"/>
  <c r="Q54" i="1"/>
  <c r="P54" i="1"/>
  <c r="O54" i="1"/>
  <c r="Z53" i="1"/>
  <c r="X53" i="1"/>
  <c r="W53" i="1"/>
  <c r="V53" i="1"/>
  <c r="U53" i="1"/>
  <c r="T53" i="1"/>
  <c r="S53" i="1"/>
  <c r="Z52" i="1"/>
  <c r="X52" i="1"/>
  <c r="W52" i="1"/>
  <c r="V52" i="1"/>
  <c r="U52" i="1"/>
  <c r="T52" i="1"/>
  <c r="S52" i="1"/>
  <c r="AA26" i="1"/>
  <c r="AA66" i="1" s="1"/>
  <c r="Y26" i="1"/>
  <c r="Z72" i="1" s="1"/>
  <c r="AA25" i="1"/>
  <c r="Z25" i="1"/>
  <c r="Z40" i="1" s="1"/>
  <c r="Y25" i="1"/>
  <c r="X25" i="1"/>
  <c r="X35" i="1" s="1"/>
  <c r="W25" i="1"/>
  <c r="W76" i="1" s="1"/>
  <c r="V25" i="1"/>
  <c r="V76" i="1" s="1"/>
  <c r="U25" i="1"/>
  <c r="U51" i="1" s="1"/>
  <c r="T25" i="1"/>
  <c r="T51" i="1" s="1"/>
  <c r="S25" i="1"/>
  <c r="S48" i="1" s="1"/>
  <c r="R25" i="1"/>
  <c r="R48" i="1" s="1"/>
  <c r="Q25" i="1"/>
  <c r="Q76" i="1" s="1"/>
  <c r="P25" i="1"/>
  <c r="P31" i="1" s="1"/>
  <c r="O25" i="1"/>
  <c r="O76" i="1" s="1"/>
  <c r="O73" i="1" l="1"/>
  <c r="O78" i="1" s="1"/>
  <c r="I41" i="1"/>
  <c r="I32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51" i="1"/>
  <c r="N73" i="1"/>
  <c r="I42" i="1"/>
  <c r="I35" i="1"/>
  <c r="I51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M73" i="1"/>
  <c r="M78" i="1" s="1"/>
  <c r="I48" i="1"/>
  <c r="I37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L73" i="1"/>
  <c r="L78" i="1" s="1"/>
  <c r="L74" i="1"/>
  <c r="I38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K73" i="1"/>
  <c r="I40" i="1"/>
  <c r="I33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J73" i="1"/>
  <c r="I47" i="1"/>
  <c r="I43" i="1"/>
  <c r="I36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I73" i="1"/>
  <c r="I78" i="1" s="1"/>
  <c r="I46" i="1"/>
  <c r="I45" i="1"/>
  <c r="I44" i="1"/>
  <c r="I39" i="1"/>
  <c r="I34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H74" i="1"/>
  <c r="AA57" i="1"/>
  <c r="V47" i="1"/>
  <c r="O41" i="1"/>
  <c r="P32" i="1"/>
  <c r="X36" i="1"/>
  <c r="AA64" i="1"/>
  <c r="AA56" i="1"/>
  <c r="W30" i="1"/>
  <c r="O36" i="1"/>
  <c r="W44" i="1"/>
  <c r="Y76" i="1"/>
  <c r="V31" i="1"/>
  <c r="P36" i="1"/>
  <c r="V39" i="1"/>
  <c r="O46" i="1"/>
  <c r="AA61" i="1"/>
  <c r="O32" i="1"/>
  <c r="W36" i="1"/>
  <c r="W40" i="1"/>
  <c r="V46" i="1"/>
  <c r="W33" i="1"/>
  <c r="W37" i="1"/>
  <c r="V42" i="1"/>
  <c r="W47" i="1"/>
  <c r="V34" i="1"/>
  <c r="U38" i="1"/>
  <c r="W42" i="1"/>
  <c r="O48" i="1"/>
  <c r="AA53" i="1"/>
  <c r="AA60" i="1"/>
  <c r="AA70" i="1"/>
  <c r="U30" i="1"/>
  <c r="W34" i="1"/>
  <c r="V38" i="1"/>
  <c r="V43" i="1"/>
  <c r="W51" i="1"/>
  <c r="V30" i="1"/>
  <c r="O35" i="1"/>
  <c r="W38" i="1"/>
  <c r="O44" i="1"/>
  <c r="AA65" i="1"/>
  <c r="O39" i="1"/>
  <c r="Y30" i="1"/>
  <c r="Y33" i="1"/>
  <c r="O31" i="1"/>
  <c r="O38" i="1"/>
  <c r="V29" i="1"/>
  <c r="Q31" i="1"/>
  <c r="X32" i="1"/>
  <c r="O34" i="1"/>
  <c r="V35" i="1"/>
  <c r="Y36" i="1"/>
  <c r="Q38" i="1"/>
  <c r="W39" i="1"/>
  <c r="W41" i="1"/>
  <c r="Q43" i="1"/>
  <c r="O45" i="1"/>
  <c r="Y46" i="1"/>
  <c r="W48" i="1"/>
  <c r="Z37" i="1"/>
  <c r="W29" i="1"/>
  <c r="Y32" i="1"/>
  <c r="Q34" i="1"/>
  <c r="W35" i="1"/>
  <c r="O37" i="1"/>
  <c r="Y39" i="1"/>
  <c r="Y41" i="1"/>
  <c r="Q45" i="1"/>
  <c r="O47" i="1"/>
  <c r="Y48" i="1"/>
  <c r="AA69" i="1"/>
  <c r="Y29" i="1"/>
  <c r="W31" i="1"/>
  <c r="O33" i="1"/>
  <c r="U34" i="1"/>
  <c r="Y35" i="1"/>
  <c r="Q37" i="1"/>
  <c r="O40" i="1"/>
  <c r="O42" i="1"/>
  <c r="W43" i="1"/>
  <c r="W45" i="1"/>
  <c r="Q47" i="1"/>
  <c r="O51" i="1"/>
  <c r="AA55" i="1"/>
  <c r="AA59" i="1"/>
  <c r="AA63" i="1"/>
  <c r="AA67" i="1"/>
  <c r="Y31" i="1"/>
  <c r="Q33" i="1"/>
  <c r="R37" i="1"/>
  <c r="Q40" i="1"/>
  <c r="Q42" i="1"/>
  <c r="Y43" i="1"/>
  <c r="Y45" i="1"/>
  <c r="Q51" i="1"/>
  <c r="R33" i="1"/>
  <c r="Y38" i="1"/>
  <c r="Y34" i="1"/>
  <c r="Q36" i="1"/>
  <c r="Y37" i="1"/>
  <c r="Y40" i="1"/>
  <c r="Q44" i="1"/>
  <c r="Q46" i="1"/>
  <c r="Y47" i="1"/>
  <c r="Q39" i="1"/>
  <c r="Q32" i="1"/>
  <c r="Y42" i="1"/>
  <c r="W32" i="1"/>
  <c r="Z33" i="1"/>
  <c r="Q35" i="1"/>
  <c r="Q41" i="1"/>
  <c r="O43" i="1"/>
  <c r="Y44" i="1"/>
  <c r="W46" i="1"/>
  <c r="Q48" i="1"/>
  <c r="X29" i="1"/>
  <c r="R32" i="1"/>
  <c r="T33" i="1"/>
  <c r="P35" i="1"/>
  <c r="Z36" i="1"/>
  <c r="T37" i="1"/>
  <c r="P39" i="1"/>
  <c r="R40" i="1"/>
  <c r="T41" i="1"/>
  <c r="P43" i="1"/>
  <c r="Z44" i="1"/>
  <c r="X47" i="1"/>
  <c r="Z48" i="1"/>
  <c r="S32" i="1"/>
  <c r="U33" i="1"/>
  <c r="U37" i="1"/>
  <c r="Z29" i="1"/>
  <c r="X30" i="1"/>
  <c r="R31" i="1"/>
  <c r="Z31" i="1"/>
  <c r="T32" i="1"/>
  <c r="V33" i="1"/>
  <c r="P34" i="1"/>
  <c r="X34" i="1"/>
  <c r="R35" i="1"/>
  <c r="Z35" i="1"/>
  <c r="T36" i="1"/>
  <c r="V37" i="1"/>
  <c r="P38" i="1"/>
  <c r="X38" i="1"/>
  <c r="R39" i="1"/>
  <c r="Z39" i="1"/>
  <c r="T40" i="1"/>
  <c r="V41" i="1"/>
  <c r="P42" i="1"/>
  <c r="X42" i="1"/>
  <c r="R43" i="1"/>
  <c r="Z43" i="1"/>
  <c r="T44" i="1"/>
  <c r="V45" i="1"/>
  <c r="P46" i="1"/>
  <c r="X46" i="1"/>
  <c r="R47" i="1"/>
  <c r="Z47" i="1"/>
  <c r="T48" i="1"/>
  <c r="V51" i="1"/>
  <c r="P73" i="1"/>
  <c r="P78" i="1" s="1"/>
  <c r="X73" i="1"/>
  <c r="X78" i="1" s="1"/>
  <c r="S29" i="1"/>
  <c r="AA29" i="1"/>
  <c r="S31" i="1"/>
  <c r="U32" i="1"/>
  <c r="S35" i="1"/>
  <c r="U36" i="1"/>
  <c r="S39" i="1"/>
  <c r="U40" i="1"/>
  <c r="S43" i="1"/>
  <c r="U44" i="1"/>
  <c r="S47" i="1"/>
  <c r="U48" i="1"/>
  <c r="Y56" i="1"/>
  <c r="Y60" i="1"/>
  <c r="Y64" i="1"/>
  <c r="Y68" i="1"/>
  <c r="Y71" i="1"/>
  <c r="Q73" i="1"/>
  <c r="Q78" i="1" s="1"/>
  <c r="Y73" i="1"/>
  <c r="P76" i="1"/>
  <c r="X76" i="1"/>
  <c r="T29" i="1"/>
  <c r="Z30" i="1"/>
  <c r="T31" i="1"/>
  <c r="V32" i="1"/>
  <c r="P33" i="1"/>
  <c r="X33" i="1"/>
  <c r="R34" i="1"/>
  <c r="Z34" i="1"/>
  <c r="T35" i="1"/>
  <c r="V36" i="1"/>
  <c r="P37" i="1"/>
  <c r="X37" i="1"/>
  <c r="R38" i="1"/>
  <c r="Z38" i="1"/>
  <c r="T39" i="1"/>
  <c r="V40" i="1"/>
  <c r="P41" i="1"/>
  <c r="X41" i="1"/>
  <c r="R42" i="1"/>
  <c r="Z42" i="1"/>
  <c r="T43" i="1"/>
  <c r="V44" i="1"/>
  <c r="P45" i="1"/>
  <c r="X45" i="1"/>
  <c r="R46" i="1"/>
  <c r="Z46" i="1"/>
  <c r="T47" i="1"/>
  <c r="V48" i="1"/>
  <c r="P51" i="1"/>
  <c r="X51" i="1"/>
  <c r="R73" i="1"/>
  <c r="Z73" i="1"/>
  <c r="Z74" i="1" s="1"/>
  <c r="U29" i="1"/>
  <c r="S30" i="1"/>
  <c r="U31" i="1"/>
  <c r="S34" i="1"/>
  <c r="U35" i="1"/>
  <c r="S38" i="1"/>
  <c r="U39" i="1"/>
  <c r="S42" i="1"/>
  <c r="U43" i="1"/>
  <c r="S46" i="1"/>
  <c r="U47" i="1"/>
  <c r="Y51" i="1"/>
  <c r="Y55" i="1"/>
  <c r="Y59" i="1"/>
  <c r="Y63" i="1"/>
  <c r="Y67" i="1"/>
  <c r="AA68" i="1"/>
  <c r="Y70" i="1"/>
  <c r="AA71" i="1"/>
  <c r="S73" i="1"/>
  <c r="AA73" i="1"/>
  <c r="AA74" i="1" s="1"/>
  <c r="R76" i="1"/>
  <c r="Z76" i="1"/>
  <c r="T30" i="1"/>
  <c r="T34" i="1"/>
  <c r="T38" i="1"/>
  <c r="P40" i="1"/>
  <c r="X40" i="1"/>
  <c r="R41" i="1"/>
  <c r="Z41" i="1"/>
  <c r="T42" i="1"/>
  <c r="P44" i="1"/>
  <c r="X44" i="1"/>
  <c r="R45" i="1"/>
  <c r="Z45" i="1"/>
  <c r="T46" i="1"/>
  <c r="P48" i="1"/>
  <c r="X48" i="1"/>
  <c r="R51" i="1"/>
  <c r="Z51" i="1"/>
  <c r="T73" i="1"/>
  <c r="T78" i="1" s="1"/>
  <c r="S76" i="1"/>
  <c r="AA76" i="1"/>
  <c r="AC76" i="1" s="1"/>
  <c r="S37" i="1"/>
  <c r="S41" i="1"/>
  <c r="U42" i="1"/>
  <c r="S45" i="1"/>
  <c r="U46" i="1"/>
  <c r="S51" i="1"/>
  <c r="AA51" i="1"/>
  <c r="Y52" i="1"/>
  <c r="Y54" i="1"/>
  <c r="Y58" i="1"/>
  <c r="Y62" i="1"/>
  <c r="Y66" i="1"/>
  <c r="U73" i="1"/>
  <c r="T76" i="1"/>
  <c r="X31" i="1"/>
  <c r="R36" i="1"/>
  <c r="X39" i="1"/>
  <c r="X43" i="1"/>
  <c r="T45" i="1"/>
  <c r="P47" i="1"/>
  <c r="Y72" i="1"/>
  <c r="V73" i="1"/>
  <c r="V78" i="1" s="1"/>
  <c r="U76" i="1"/>
  <c r="S33" i="1"/>
  <c r="Z32" i="1"/>
  <c r="R44" i="1"/>
  <c r="S36" i="1"/>
  <c r="S40" i="1"/>
  <c r="U41" i="1"/>
  <c r="S44" i="1"/>
  <c r="U45" i="1"/>
  <c r="AA52" i="1"/>
  <c r="Y53" i="1"/>
  <c r="AA54" i="1"/>
  <c r="Y57" i="1"/>
  <c r="AA58" i="1"/>
  <c r="Y61" i="1"/>
  <c r="AA62" i="1"/>
  <c r="Y65" i="1"/>
  <c r="Y69" i="1"/>
  <c r="W73" i="1"/>
  <c r="W78" i="1" s="1"/>
  <c r="I74" i="1" l="1"/>
  <c r="M74" i="1"/>
  <c r="O74" i="1"/>
  <c r="J74" i="1"/>
  <c r="J78" i="1"/>
  <c r="N74" i="1"/>
  <c r="N78" i="1"/>
  <c r="K74" i="1"/>
  <c r="K78" i="1"/>
  <c r="X74" i="1"/>
  <c r="T74" i="1"/>
  <c r="Y74" i="1"/>
  <c r="Q74" i="1"/>
  <c r="R74" i="1"/>
  <c r="R78" i="1"/>
  <c r="Y78" i="1"/>
  <c r="P74" i="1"/>
  <c r="V74" i="1"/>
  <c r="S74" i="1"/>
  <c r="S78" i="1"/>
  <c r="U78" i="1"/>
  <c r="U74" i="1"/>
  <c r="W74" i="1"/>
</calcChain>
</file>

<file path=xl/sharedStrings.xml><?xml version="1.0" encoding="utf-8"?>
<sst xmlns="http://schemas.openxmlformats.org/spreadsheetml/2006/main" count="82" uniqueCount="61">
  <si>
    <t>Millions USD</t>
  </si>
  <si>
    <t>Industrial Exports</t>
  </si>
  <si>
    <t>Animal Products</t>
  </si>
  <si>
    <t>Vegetable Products</t>
  </si>
  <si>
    <t>Fats &amp; Edible Fats &amp; Oils</t>
  </si>
  <si>
    <t>Prepared Foodstuffs</t>
  </si>
  <si>
    <t>Mineral Products</t>
  </si>
  <si>
    <t>Products of The Chemical Industry</t>
  </si>
  <si>
    <t>Plastics &amp; Articles Thereof</t>
  </si>
  <si>
    <t>Raw Hides &amp; Skins, Leather, and Furskins</t>
  </si>
  <si>
    <t>Woods and Articles of Wood</t>
  </si>
  <si>
    <t>Paper &amp; Paperboard and Articles Thereof</t>
  </si>
  <si>
    <t>Textiles &amp; Textile Articles</t>
  </si>
  <si>
    <t>Footwear, Headgear &amp; Prepared Feather</t>
  </si>
  <si>
    <t>Articles of Stone, Plaster, Cement</t>
  </si>
  <si>
    <t>Pearls, Precious Metals, &amp; Jewelry Except Raw Gold Ingots</t>
  </si>
  <si>
    <t>Base Metals &amp; Articles of Base Metal</t>
  </si>
  <si>
    <t>Electric Machinery and Mechanical Appliances</t>
  </si>
  <si>
    <t>Transport Equipment</t>
  </si>
  <si>
    <t>Optical Instruments &amp; Apparatus</t>
  </si>
  <si>
    <t>Arms &amp; Ammunition</t>
  </si>
  <si>
    <t>Miscellaneous Manufactured Articles</t>
  </si>
  <si>
    <t>Total Exports</t>
  </si>
  <si>
    <t xml:space="preserve"> Imports of Industrial Equipment and Machinery</t>
  </si>
  <si>
    <t>Industrial Foreign Trade. Indicators</t>
  </si>
  <si>
    <t>Indicators Involving Imports of Industrial Equipment &amp; Machinery</t>
  </si>
  <si>
    <t>Machinery Imports to Total Exports Ratio (Machinery Imports/Total Exports)</t>
  </si>
  <si>
    <t>Machinery Imports to Animal Products Exports (Machinery Imports/Animal Products Exports)</t>
  </si>
  <si>
    <t>Machinery Imports to Vegetables Products Exports</t>
  </si>
  <si>
    <t>Machinery Imports to Fats &amp; Edible Fats &amp; Oils Exports</t>
  </si>
  <si>
    <t>Machinery Imports to Prepared Foodstuffs Exports</t>
  </si>
  <si>
    <t>Machinery Imports to Mineral Products Exports</t>
  </si>
  <si>
    <t>Machinery Imports to Products of The Chemical Industry Exports</t>
  </si>
  <si>
    <t>Machinery Imports to Plastics &amp; Articles Thereof Exports</t>
  </si>
  <si>
    <t>Machinery Imports toRaw Hides &amp; Skins, Leather, and Furskins Exports</t>
  </si>
  <si>
    <t>Machinery Imports to Woods and Articles of Wood Exports</t>
  </si>
  <si>
    <t>Machinery Imports to Paper &amp; Paperboard and Articles Thereof Exports</t>
  </si>
  <si>
    <t>Machinery Imports to Textiles &amp; Textile Articles Exports</t>
  </si>
  <si>
    <t>Machinery Imports to Footwear, Headgear &amp; Prepared Feather Exports</t>
  </si>
  <si>
    <t>Machinery Imports to Articles of Stone, Plaster, Cement Exports</t>
  </si>
  <si>
    <t>Machinery Imports to Pearls, Precious Metals, &amp; Jewelry Except Raw Gold Ingots Exports</t>
  </si>
  <si>
    <t>Machinery Imports to Base Metals &amp; Articles of Base Metal Exports</t>
  </si>
  <si>
    <t>Machinery Imports to Electric Machinery and Mechanical Appliances Exports</t>
  </si>
  <si>
    <t>Machinery Imports to Transport Equipment Exports</t>
  </si>
  <si>
    <t>Machinery Imports to Optical Instruments &amp; Apparatus Exports</t>
  </si>
  <si>
    <t>Machinery Imports to Arms &amp; Ammunition Exports</t>
  </si>
  <si>
    <t>Machinery Imports to Miscellaneous Manufactured Articles Exports</t>
  </si>
  <si>
    <t>Machinery Year-To-Year Imports Growth</t>
  </si>
  <si>
    <t>Machinery Year-To-Year Exports Growth</t>
  </si>
  <si>
    <t>Machinery Imports Growth vs. Exports Growth (Machinery Year-To-Year Imports Growth/Machinery Year-to-Year Exports Growth)</t>
  </si>
  <si>
    <t>Trade Balance Indicators</t>
  </si>
  <si>
    <t>Import Balance (Exports-Imports)</t>
  </si>
  <si>
    <t>Efficiency Indicators</t>
  </si>
  <si>
    <t>Source: Ministry of Industry</t>
  </si>
  <si>
    <t>Table (Time Series &amp; Indicators) made by CAS</t>
  </si>
  <si>
    <t>Chapter Number</t>
  </si>
  <si>
    <t>Export Efficiency of Machinery Imports. % [(Year-To-Year Exports Growth/Year-to-Year Imports Growth)*100]</t>
  </si>
  <si>
    <t>Share of Each Category in Total Exports. Percent</t>
  </si>
  <si>
    <t>8. Industrial Products (1998-2025)</t>
  </si>
  <si>
    <t>Prepared Foodstuffs &amp; Tobacco</t>
  </si>
  <si>
    <t>Change 2025/1998.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</si>
</sst>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#,##0.0"/>
    <numFmt numFmtId="165" formatCode="#,##0.0;[Red]#,##0.0"/>
    <numFmt numFmtId="166" formatCode="0.0%"/>
    <numFmt numFmtId="167" formatCode="#,##0;[Red]#,##0"/>
    <numFmt numFmtId="168" formatCode="0.0"/>
    <numFmt numFmtId="169" formatCode="_(* #,##0.0_);_(* \(#,##0.0\);_(* &quot;-&quot;??_);_(@_)"/>
    <numFmt numFmtId="170" formatCode="#,##0.000"/>
    <numFmt numFmtId="171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4"/>
      <name val="Times New Roman"/>
      <family val="1"/>
    </font>
    <font>
      <b/>
      <sz val="6"/>
      <name val="Times New Roman"/>
      <family val="1"/>
    </font>
    <font>
      <sz val="8"/>
      <name val="Times New Roman"/>
      <family val="1"/>
    </font>
    <font>
      <b/>
      <sz val="7"/>
      <name val="Times New Roman"/>
      <family val="1"/>
    </font>
    <font>
      <b/>
      <sz val="10"/>
      <name val="Times New Roman"/>
      <family val="1"/>
    </font>
    <font>
      <sz val="7"/>
      <name val="Times New Roman"/>
      <family val="1"/>
    </font>
    <font>
      <b/>
      <sz val="7"/>
      <color rgb="FFFF0000"/>
      <name val="Times New Roman"/>
      <family val="1"/>
    </font>
    <font>
      <sz val="10"/>
      <name val="Arial"/>
      <family val="2"/>
    </font>
    <font>
      <sz val="7"/>
      <color rgb="FFFF0000"/>
      <name val="Times New Roman"/>
      <family val="1"/>
    </font>
    <font>
      <b/>
      <sz val="6"/>
      <color rgb="FFFF0000"/>
      <name val="Times New Roman"/>
      <family val="1"/>
    </font>
    <font>
      <b/>
      <sz val="8"/>
      <name val="Times New Roman"/>
      <family val="1"/>
    </font>
    <font>
      <b/>
      <sz val="7"/>
      <color rgb="FF00B050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0" borderId="0"/>
  </cellStyleXfs>
  <cellXfs count="79">
    <xf numFmtId="0" fontId="0" fillId="0" borderId="0" xfId="0"/>
    <xf numFmtId="0" fontId="2" fillId="0" borderId="0" xfId="0" applyFont="1" applyAlignment="1">
      <alignment vertical="center" readingOrder="1"/>
    </xf>
    <xf numFmtId="0" fontId="2" fillId="0" borderId="0" xfId="0" applyFont="1" applyAlignment="1">
      <alignment horizontal="center" vertical="center" readingOrder="1"/>
    </xf>
    <xf numFmtId="0" fontId="3" fillId="0" borderId="0" xfId="0" applyFont="1" applyAlignment="1">
      <alignment horizontal="center" vertical="center" readingOrder="1"/>
    </xf>
    <xf numFmtId="0" fontId="4" fillId="0" borderId="0" xfId="0" applyFont="1" applyAlignment="1">
      <alignment horizontal="right" vertical="center" readingOrder="1"/>
    </xf>
    <xf numFmtId="0" fontId="5" fillId="0" borderId="0" xfId="0" applyFont="1" applyAlignment="1">
      <alignment vertical="center" readingOrder="1"/>
    </xf>
    <xf numFmtId="0" fontId="7" fillId="0" borderId="0" xfId="0" applyFont="1" applyAlignment="1">
      <alignment horizontal="center" vertical="center" readingOrder="1"/>
    </xf>
    <xf numFmtId="0" fontId="4" fillId="0" borderId="1" xfId="0" applyFont="1" applyBorder="1" applyAlignment="1">
      <alignment vertical="center" readingOrder="1"/>
    </xf>
    <xf numFmtId="0" fontId="6" fillId="0" borderId="1" xfId="0" applyFont="1" applyBorder="1" applyAlignment="1">
      <alignment horizontal="right" vertical="center" wrapText="1" readingOrder="1"/>
    </xf>
    <xf numFmtId="0" fontId="5" fillId="0" borderId="2" xfId="0" applyFont="1" applyBorder="1" applyAlignment="1">
      <alignment vertical="center" wrapText="1" readingOrder="1"/>
    </xf>
    <xf numFmtId="0" fontId="8" fillId="0" borderId="3" xfId="1" applyNumberFormat="1" applyFont="1" applyFill="1" applyBorder="1" applyAlignment="1">
      <alignment horizontal="right" vertical="center" readingOrder="1"/>
    </xf>
    <xf numFmtId="164" fontId="8" fillId="0" borderId="3" xfId="1" applyNumberFormat="1" applyFont="1" applyFill="1" applyBorder="1" applyAlignment="1">
      <alignment horizontal="right" vertical="center" readingOrder="1"/>
    </xf>
    <xf numFmtId="165" fontId="8" fillId="0" borderId="3" xfId="1" applyNumberFormat="1" applyFont="1" applyFill="1" applyBorder="1" applyAlignment="1">
      <alignment horizontal="right" vertical="center" readingOrder="1"/>
    </xf>
    <xf numFmtId="166" fontId="9" fillId="0" borderId="3" xfId="2" applyNumberFormat="1" applyFont="1" applyFill="1" applyBorder="1" applyAlignment="1">
      <alignment horizontal="right" vertical="center" readingOrder="1"/>
    </xf>
    <xf numFmtId="0" fontId="5" fillId="0" borderId="4" xfId="0" applyFont="1" applyBorder="1" applyAlignment="1">
      <alignment vertical="center" wrapText="1" readingOrder="1"/>
    </xf>
    <xf numFmtId="0" fontId="5" fillId="0" borderId="3" xfId="0" applyFont="1" applyBorder="1" applyAlignment="1">
      <alignment vertical="center" wrapText="1" readingOrder="1"/>
    </xf>
    <xf numFmtId="0" fontId="5" fillId="0" borderId="4" xfId="0" applyFont="1" applyBorder="1" applyAlignment="1">
      <alignment horizontal="left" vertical="center" wrapText="1" readingOrder="1"/>
    </xf>
    <xf numFmtId="0" fontId="5" fillId="0" borderId="5" xfId="0" applyFont="1" applyBorder="1" applyAlignment="1">
      <alignment vertical="center" wrapText="1" readingOrder="1"/>
    </xf>
    <xf numFmtId="164" fontId="8" fillId="0" borderId="0" xfId="1" applyNumberFormat="1" applyFont="1" applyFill="1" applyBorder="1" applyAlignment="1">
      <alignment horizontal="right" vertical="center" readingOrder="1"/>
    </xf>
    <xf numFmtId="165" fontId="8" fillId="0" borderId="0" xfId="1" applyNumberFormat="1" applyFont="1" applyFill="1" applyBorder="1" applyAlignment="1">
      <alignment horizontal="right" vertical="center" readingOrder="1"/>
    </xf>
    <xf numFmtId="167" fontId="6" fillId="0" borderId="1" xfId="1" applyNumberFormat="1" applyFont="1" applyFill="1" applyBorder="1" applyAlignment="1">
      <alignment horizontal="right" vertical="center" readingOrder="1"/>
    </xf>
    <xf numFmtId="166" fontId="9" fillId="0" borderId="1" xfId="2" applyNumberFormat="1" applyFont="1" applyFill="1" applyBorder="1" applyAlignment="1">
      <alignment horizontal="right" vertical="center" readingOrder="1"/>
    </xf>
    <xf numFmtId="168" fontId="6" fillId="0" borderId="1" xfId="1" applyNumberFormat="1" applyFont="1" applyFill="1" applyBorder="1" applyAlignment="1">
      <alignment horizontal="right" vertical="center" readingOrder="1"/>
    </xf>
    <xf numFmtId="165" fontId="6" fillId="0" borderId="1" xfId="1" applyNumberFormat="1" applyFont="1" applyFill="1" applyBorder="1" applyAlignment="1">
      <alignment horizontal="right" vertical="center" readingOrder="1"/>
    </xf>
    <xf numFmtId="166" fontId="8" fillId="0" borderId="4" xfId="2" applyNumberFormat="1" applyFont="1" applyFill="1" applyBorder="1" applyAlignment="1">
      <alignment horizontal="right" vertical="center" readingOrder="1"/>
    </xf>
    <xf numFmtId="166" fontId="9" fillId="0" borderId="4" xfId="2" applyNumberFormat="1" applyFont="1" applyFill="1" applyBorder="1" applyAlignment="1">
      <alignment horizontal="right" vertical="center" readingOrder="1"/>
    </xf>
    <xf numFmtId="0" fontId="5" fillId="0" borderId="6" xfId="0" applyFont="1" applyBorder="1" applyAlignment="1">
      <alignment vertical="center" wrapText="1" readingOrder="1"/>
    </xf>
    <xf numFmtId="166" fontId="8" fillId="0" borderId="6" xfId="2" applyNumberFormat="1" applyFont="1" applyFill="1" applyBorder="1" applyAlignment="1">
      <alignment horizontal="right" vertical="center" readingOrder="1"/>
    </xf>
    <xf numFmtId="168" fontId="8" fillId="0" borderId="4" xfId="2" applyNumberFormat="1" applyFont="1" applyFill="1" applyBorder="1" applyAlignment="1">
      <alignment horizontal="right" vertical="center" readingOrder="1"/>
    </xf>
    <xf numFmtId="168" fontId="11" fillId="0" borderId="4" xfId="2" applyNumberFormat="1" applyFont="1" applyFill="1" applyBorder="1" applyAlignment="1">
      <alignment horizontal="right" vertical="center" readingOrder="1"/>
    </xf>
    <xf numFmtId="0" fontId="8" fillId="0" borderId="0" xfId="0" applyFont="1" applyAlignment="1">
      <alignment vertical="center" readingOrder="1"/>
    </xf>
    <xf numFmtId="171" fontId="2" fillId="0" borderId="0" xfId="0" applyNumberFormat="1" applyFont="1" applyAlignment="1">
      <alignment horizontal="center" vertical="center" readingOrder="1"/>
    </xf>
    <xf numFmtId="166" fontId="12" fillId="0" borderId="0" xfId="2" applyNumberFormat="1" applyFont="1" applyFill="1" applyBorder="1" applyAlignment="1">
      <alignment horizontal="right" vertical="center" readingOrder="1"/>
    </xf>
    <xf numFmtId="166" fontId="4" fillId="0" borderId="0" xfId="2" applyNumberFormat="1" applyFont="1" applyFill="1" applyBorder="1" applyAlignment="1">
      <alignment horizontal="right" vertical="center" readingOrder="1"/>
    </xf>
    <xf numFmtId="0" fontId="13" fillId="0" borderId="1" xfId="0" applyFont="1" applyBorder="1" applyAlignment="1">
      <alignment vertical="center" readingOrder="1"/>
    </xf>
    <xf numFmtId="164" fontId="8" fillId="0" borderId="3" xfId="0" applyNumberFormat="1" applyFont="1" applyBorder="1" applyAlignment="1">
      <alignment horizontal="right" vertical="center" wrapText="1" readingOrder="1"/>
    </xf>
    <xf numFmtId="164" fontId="8" fillId="0" borderId="0" xfId="0" applyNumberFormat="1" applyFont="1" applyAlignment="1">
      <alignment horizontal="right" vertical="center" wrapText="1" readingOrder="1"/>
    </xf>
    <xf numFmtId="0" fontId="13" fillId="0" borderId="1" xfId="0" applyFont="1" applyBorder="1" applyAlignment="1">
      <alignment horizontal="left" vertical="center" readingOrder="1"/>
    </xf>
    <xf numFmtId="0" fontId="6" fillId="0" borderId="1" xfId="3" applyFont="1" applyBorder="1" applyAlignment="1">
      <alignment horizontal="left" vertical="center" wrapText="1" readingOrder="1"/>
    </xf>
    <xf numFmtId="0" fontId="5" fillId="0" borderId="2" xfId="0" applyFont="1" applyBorder="1" applyAlignment="1">
      <alignment horizontal="right" vertical="center" readingOrder="1"/>
    </xf>
    <xf numFmtId="0" fontId="5" fillId="0" borderId="4" xfId="0" applyFont="1" applyBorder="1" applyAlignment="1">
      <alignment horizontal="right" vertical="center" readingOrder="1"/>
    </xf>
    <xf numFmtId="0" fontId="5" fillId="0" borderId="6" xfId="0" applyFont="1" applyBorder="1" applyAlignment="1">
      <alignment horizontal="right" vertical="center" readingOrder="1"/>
    </xf>
    <xf numFmtId="2" fontId="8" fillId="0" borderId="3" xfId="2" applyNumberFormat="1" applyFont="1" applyFill="1" applyBorder="1" applyAlignment="1">
      <alignment horizontal="right" vertical="center" readingOrder="1"/>
    </xf>
    <xf numFmtId="168" fontId="8" fillId="0" borderId="5" xfId="2" applyNumberFormat="1" applyFont="1" applyFill="1" applyBorder="1" applyAlignment="1">
      <alignment horizontal="right" vertical="center" readingOrder="1"/>
    </xf>
    <xf numFmtId="168" fontId="11" fillId="0" borderId="5" xfId="2" applyNumberFormat="1" applyFont="1" applyFill="1" applyBorder="1" applyAlignment="1">
      <alignment horizontal="right" vertical="center" readingOrder="1"/>
    </xf>
    <xf numFmtId="0" fontId="5" fillId="0" borderId="7" xfId="0" applyFont="1" applyBorder="1" applyAlignment="1">
      <alignment vertical="center" wrapText="1" readingOrder="1"/>
    </xf>
    <xf numFmtId="169" fontId="8" fillId="0" borderId="7" xfId="1" applyNumberFormat="1" applyFont="1" applyFill="1" applyBorder="1" applyAlignment="1">
      <alignment horizontal="right" vertical="center" readingOrder="1"/>
    </xf>
    <xf numFmtId="166" fontId="9" fillId="0" borderId="7" xfId="2" applyNumberFormat="1" applyFont="1" applyFill="1" applyBorder="1" applyAlignment="1">
      <alignment horizontal="right" vertical="center" readingOrder="1"/>
    </xf>
    <xf numFmtId="170" fontId="8" fillId="0" borderId="7" xfId="1" applyNumberFormat="1" applyFont="1" applyFill="1" applyBorder="1" applyAlignment="1">
      <alignment horizontal="right" vertical="center" readingOrder="1"/>
    </xf>
    <xf numFmtId="0" fontId="5" fillId="0" borderId="7" xfId="0" applyFont="1" applyBorder="1" applyAlignment="1">
      <alignment horizontal="left" vertical="center" wrapText="1" readingOrder="1"/>
    </xf>
    <xf numFmtId="168" fontId="6" fillId="0" borderId="1" xfId="0" applyNumberFormat="1" applyFont="1" applyBorder="1" applyAlignment="1">
      <alignment horizontal="right" vertical="center" wrapText="1" readingOrder="1"/>
    </xf>
    <xf numFmtId="0" fontId="8" fillId="0" borderId="3" xfId="0" applyFont="1" applyBorder="1" applyAlignment="1">
      <alignment vertical="center" wrapText="1" readingOrder="1"/>
    </xf>
    <xf numFmtId="0" fontId="8" fillId="0" borderId="3" xfId="0" applyFont="1" applyBorder="1" applyAlignment="1">
      <alignment horizontal="left" vertical="center" wrapText="1" readingOrder="1"/>
    </xf>
    <xf numFmtId="0" fontId="8" fillId="0" borderId="0" xfId="0" applyFont="1" applyAlignment="1">
      <alignment vertical="center" wrapText="1" readingOrder="1"/>
    </xf>
    <xf numFmtId="10" fontId="8" fillId="0" borderId="7" xfId="2" applyNumberFormat="1" applyFont="1" applyFill="1" applyBorder="1" applyAlignment="1">
      <alignment horizontal="right" vertical="center" readingOrder="1"/>
    </xf>
    <xf numFmtId="10" fontId="11" fillId="0" borderId="7" xfId="2" applyNumberFormat="1" applyFont="1" applyFill="1" applyBorder="1" applyAlignment="1">
      <alignment horizontal="right" vertical="center" readingOrder="1"/>
    </xf>
    <xf numFmtId="166" fontId="14" fillId="0" borderId="3" xfId="2" applyNumberFormat="1" applyFont="1" applyFill="1" applyBorder="1" applyAlignment="1">
      <alignment horizontal="right" vertical="center" readingOrder="1"/>
    </xf>
    <xf numFmtId="166" fontId="14" fillId="0" borderId="1" xfId="2" applyNumberFormat="1" applyFont="1" applyFill="1" applyBorder="1" applyAlignment="1">
      <alignment horizontal="right" vertical="center" readingOrder="1"/>
    </xf>
    <xf numFmtId="166" fontId="14" fillId="0" borderId="4" xfId="2" applyNumberFormat="1" applyFont="1" applyFill="1" applyBorder="1" applyAlignment="1">
      <alignment horizontal="right" vertical="center" readingOrder="1"/>
    </xf>
    <xf numFmtId="0" fontId="5" fillId="0" borderId="0" xfId="0" applyFont="1" applyAlignment="1">
      <alignment horizontal="center" vertical="center" readingOrder="1"/>
    </xf>
    <xf numFmtId="0" fontId="13" fillId="0" borderId="0" xfId="0" applyFont="1" applyAlignment="1">
      <alignment horizontal="center" vertical="center" readingOrder="1"/>
    </xf>
    <xf numFmtId="0" fontId="7" fillId="0" borderId="0" xfId="0" applyFont="1" applyAlignment="1">
      <alignment vertical="center" readingOrder="1"/>
    </xf>
    <xf numFmtId="0" fontId="13" fillId="0" borderId="0" xfId="0" applyFont="1" applyAlignment="1">
      <alignment vertical="center" readingOrder="1"/>
    </xf>
    <xf numFmtId="0" fontId="5" fillId="0" borderId="4" xfId="0" applyFont="1" applyBorder="1" applyAlignment="1">
      <alignment horizontal="left" vertical="center" wrapText="1" readingOrder="1"/>
    </xf>
    <xf numFmtId="0" fontId="8" fillId="0" borderId="1" xfId="0" applyFont="1" applyBorder="1" applyAlignment="1">
      <alignment horizontal="center" vertical="center" readingOrder="1"/>
    </xf>
    <xf numFmtId="0" fontId="6" fillId="0" borderId="1" xfId="0" applyFont="1" applyBorder="1" applyAlignment="1">
      <alignment horizontal="center" vertical="center" readingOrder="1"/>
    </xf>
    <xf numFmtId="0" fontId="6" fillId="0" borderId="7" xfId="0" applyFont="1" applyBorder="1" applyAlignment="1">
      <alignment horizontal="center" vertical="center" readingOrder="1"/>
    </xf>
    <xf numFmtId="0" fontId="13" fillId="0" borderId="1" xfId="3" applyFont="1" applyBorder="1" applyAlignment="1">
      <alignment horizontal="left" vertical="center" wrapText="1" readingOrder="1"/>
    </xf>
    <xf numFmtId="0" fontId="13" fillId="0" borderId="1" xfId="0" applyFont="1" applyBorder="1" applyAlignment="1">
      <alignment horizontal="left" vertical="center" wrapText="1" readingOrder="1"/>
    </xf>
    <xf numFmtId="0" fontId="5" fillId="0" borderId="2" xfId="0" applyFont="1" applyBorder="1" applyAlignment="1">
      <alignment horizontal="left" vertical="center" wrapText="1" readingOrder="1"/>
    </xf>
    <xf numFmtId="0" fontId="5" fillId="0" borderId="4" xfId="0" applyFont="1" applyBorder="1" applyAlignment="1">
      <alignment horizontal="left" vertical="center" readingOrder="1"/>
    </xf>
    <xf numFmtId="0" fontId="5" fillId="0" borderId="1" xfId="0" applyFont="1" applyBorder="1" applyAlignment="1">
      <alignment horizontal="left" vertical="center" wrapText="1" readingOrder="1"/>
    </xf>
    <xf numFmtId="0" fontId="5" fillId="0" borderId="6" xfId="0" applyFont="1" applyBorder="1" applyAlignment="1">
      <alignment horizontal="left" vertical="center" wrapText="1" readingOrder="1"/>
    </xf>
    <xf numFmtId="165" fontId="8" fillId="0" borderId="2" xfId="1" applyNumberFormat="1" applyFont="1" applyFill="1" applyBorder="1" applyAlignment="1">
      <alignment horizontal="right" vertical="center" readingOrder="1"/>
    </xf>
    <xf numFmtId="165" fontId="8" fillId="0" borderId="4" xfId="1" applyNumberFormat="1" applyFont="1" applyFill="1" applyBorder="1" applyAlignment="1">
      <alignment horizontal="right" vertical="center" readingOrder="1"/>
    </xf>
    <xf numFmtId="165" fontId="8" fillId="0" borderId="6" xfId="1" applyNumberFormat="1" applyFont="1" applyFill="1" applyBorder="1" applyAlignment="1">
      <alignment horizontal="right" vertical="center" readingOrder="1"/>
    </xf>
    <xf numFmtId="166" fontId="9" fillId="0" borderId="2" xfId="2" applyNumberFormat="1" applyFont="1" applyFill="1" applyBorder="1" applyAlignment="1">
      <alignment horizontal="right" vertical="center" readingOrder="1"/>
    </xf>
    <xf numFmtId="166" fontId="14" fillId="0" borderId="5" xfId="2" applyNumberFormat="1" applyFont="1" applyFill="1" applyBorder="1" applyAlignment="1">
      <alignment horizontal="right" vertical="center" readingOrder="1"/>
    </xf>
    <xf numFmtId="166" fontId="14" fillId="0" borderId="7" xfId="2" applyNumberFormat="1" applyFont="1" applyFill="1" applyBorder="1" applyAlignment="1">
      <alignment horizontal="right" vertical="center" readingOrder="1"/>
    </xf>
  </cellXfs>
  <cellStyles count="4">
    <cellStyle name="Comma" xfId="1" builtinId="3"/>
    <cellStyle name="Normal" xfId="0" builtinId="0"/>
    <cellStyle name="Normal_page_10_11" xfId="3" xr:uid="{30AAE303-D582-4092-BC09-4F1475FF613E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029CB-2935-4E6A-A30B-A3C52CCDCE0F}">
  <dimension ref="A1:AC80"/>
  <sheetViews>
    <sheetView tabSelected="1" zoomScale="120" zoomScaleNormal="120" workbookViewId="0"/>
  </sheetViews>
  <sheetFormatPr defaultColWidth="9.140625" defaultRowHeight="12.75" x14ac:dyDescent="0.25"/>
  <cols>
    <col min="1" max="1" width="12.140625" style="59" customWidth="1"/>
    <col min="2" max="2" width="38.7109375" style="5" customWidth="1"/>
    <col min="3" max="14" width="7" style="5" customWidth="1"/>
    <col min="15" max="15" width="8.28515625" style="2" customWidth="1"/>
    <col min="16" max="16" width="8.5703125" style="2" customWidth="1"/>
    <col min="17" max="17" width="8.28515625" style="2" customWidth="1"/>
    <col min="18" max="18" width="8.5703125" style="2" customWidth="1"/>
    <col min="19" max="19" width="8" style="2" customWidth="1"/>
    <col min="20" max="20" width="8.5703125" style="2" customWidth="1"/>
    <col min="21" max="24" width="8.28515625" style="2" customWidth="1"/>
    <col min="25" max="25" width="6.85546875" style="2" customWidth="1"/>
    <col min="26" max="26" width="7.140625" style="2" customWidth="1"/>
    <col min="27" max="27" width="6.140625" style="2" bestFit="1" customWidth="1"/>
    <col min="28" max="28" width="7.140625" style="2" customWidth="1"/>
    <col min="29" max="29" width="17.5703125" style="4" customWidth="1"/>
    <col min="30" max="16384" width="9.140625" style="2"/>
  </cols>
  <sheetData>
    <row r="1" spans="1:29" ht="12.95" customHeight="1" x14ac:dyDescent="0.25">
      <c r="A1" s="61" t="s">
        <v>58</v>
      </c>
      <c r="B1" s="62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1"/>
      <c r="O1" s="1"/>
      <c r="P1" s="1"/>
      <c r="Q1" s="1"/>
      <c r="X1" s="3"/>
      <c r="Y1" s="1"/>
      <c r="Z1" s="1"/>
      <c r="AA1" s="4"/>
      <c r="AB1" s="4"/>
      <c r="AC1" s="2"/>
    </row>
    <row r="2" spans="1:29" ht="5.0999999999999996" customHeight="1" thickBot="1" x14ac:dyDescent="0.3"/>
    <row r="3" spans="1:29" s="6" customFormat="1" ht="9.9499999999999993" customHeight="1" thickBot="1" x14ac:dyDescent="0.3">
      <c r="A3" s="60"/>
      <c r="B3" s="65" t="s">
        <v>0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</row>
    <row r="4" spans="1:29" s="6" customFormat="1" ht="13.5" thickBot="1" x14ac:dyDescent="0.3">
      <c r="A4" s="37" t="s">
        <v>55</v>
      </c>
      <c r="B4" s="34" t="s">
        <v>1</v>
      </c>
      <c r="C4" s="34">
        <v>1998</v>
      </c>
      <c r="D4" s="34">
        <v>1999</v>
      </c>
      <c r="E4" s="34">
        <v>2000</v>
      </c>
      <c r="F4" s="34">
        <v>2001</v>
      </c>
      <c r="G4" s="34">
        <v>2002</v>
      </c>
      <c r="H4" s="7">
        <v>2003</v>
      </c>
      <c r="I4" s="7">
        <v>2004</v>
      </c>
      <c r="J4" s="7">
        <v>2005</v>
      </c>
      <c r="K4" s="7">
        <v>2006</v>
      </c>
      <c r="L4" s="7">
        <v>2007</v>
      </c>
      <c r="M4" s="7">
        <v>2008</v>
      </c>
      <c r="N4" s="7">
        <v>2009</v>
      </c>
      <c r="O4" s="8">
        <v>2010</v>
      </c>
      <c r="P4" s="8">
        <v>2011</v>
      </c>
      <c r="Q4" s="8">
        <v>2012</v>
      </c>
      <c r="R4" s="8">
        <v>2013</v>
      </c>
      <c r="S4" s="8">
        <v>2014</v>
      </c>
      <c r="T4" s="8">
        <v>2015</v>
      </c>
      <c r="U4" s="8">
        <v>2016</v>
      </c>
      <c r="V4" s="8">
        <v>2017</v>
      </c>
      <c r="W4" s="8">
        <v>2018</v>
      </c>
      <c r="X4" s="8">
        <v>2019</v>
      </c>
      <c r="Y4" s="8">
        <v>2020</v>
      </c>
      <c r="Z4" s="8">
        <v>2023</v>
      </c>
      <c r="AA4" s="8">
        <v>2024</v>
      </c>
      <c r="AB4" s="8">
        <v>2025</v>
      </c>
      <c r="AC4" s="8" t="s">
        <v>60</v>
      </c>
    </row>
    <row r="5" spans="1:29" ht="11.1" customHeight="1" x14ac:dyDescent="0.25">
      <c r="A5" s="39">
        <v>1</v>
      </c>
      <c r="B5" s="9" t="s">
        <v>2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10"/>
      <c r="P5" s="10"/>
      <c r="Q5" s="10"/>
      <c r="R5" s="10"/>
      <c r="S5" s="11">
        <v>8.8999999999999986</v>
      </c>
      <c r="T5" s="11">
        <v>7.6000000000000005</v>
      </c>
      <c r="U5" s="11">
        <v>6.1</v>
      </c>
      <c r="V5" s="11">
        <v>6</v>
      </c>
      <c r="W5" s="11">
        <v>6.6</v>
      </c>
      <c r="X5" s="11">
        <v>5.91</v>
      </c>
      <c r="Y5" s="11">
        <v>4.5100000000000007</v>
      </c>
      <c r="Z5" s="12">
        <v>2.91</v>
      </c>
      <c r="AA5" s="12">
        <v>3.21</v>
      </c>
      <c r="AB5" s="73">
        <v>5.15</v>
      </c>
      <c r="AC5" s="76">
        <f>(AB5-S5)/S5</f>
        <v>-0.42134831460674144</v>
      </c>
    </row>
    <row r="6" spans="1:29" ht="11.1" customHeight="1" x14ac:dyDescent="0.25">
      <c r="A6" s="40">
        <v>2</v>
      </c>
      <c r="B6" s="14" t="s">
        <v>3</v>
      </c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10"/>
      <c r="P6" s="10"/>
      <c r="Q6" s="10"/>
      <c r="R6" s="10"/>
      <c r="S6" s="11">
        <v>52.3</v>
      </c>
      <c r="T6" s="11">
        <v>49.1</v>
      </c>
      <c r="U6" s="11">
        <v>49.699999999999996</v>
      </c>
      <c r="V6" s="11">
        <v>46.5</v>
      </c>
      <c r="W6" s="11">
        <v>52.2</v>
      </c>
      <c r="X6" s="11">
        <v>51.449999999999996</v>
      </c>
      <c r="Y6" s="11">
        <v>59.99</v>
      </c>
      <c r="Z6" s="12">
        <v>64.09</v>
      </c>
      <c r="AA6" s="12">
        <v>81.78</v>
      </c>
      <c r="AB6" s="74">
        <v>94.01</v>
      </c>
      <c r="AC6" s="58">
        <f>(AB6-S6)/S6</f>
        <v>0.79751434034416846</v>
      </c>
    </row>
    <row r="7" spans="1:29" ht="11.1" customHeight="1" x14ac:dyDescent="0.25">
      <c r="A7" s="40">
        <v>3</v>
      </c>
      <c r="B7" s="15" t="s">
        <v>4</v>
      </c>
      <c r="C7" s="51"/>
      <c r="D7" s="51"/>
      <c r="E7" s="51"/>
      <c r="F7" s="51"/>
      <c r="G7" s="35">
        <v>7</v>
      </c>
      <c r="H7" s="35">
        <v>9</v>
      </c>
      <c r="I7" s="35">
        <v>16</v>
      </c>
      <c r="J7" s="35">
        <v>14</v>
      </c>
      <c r="K7" s="35">
        <v>12</v>
      </c>
      <c r="L7" s="35">
        <v>17</v>
      </c>
      <c r="M7" s="35">
        <v>19</v>
      </c>
      <c r="N7" s="35">
        <v>19</v>
      </c>
      <c r="O7" s="11">
        <v>23</v>
      </c>
      <c r="P7" s="11">
        <v>21.454041</v>
      </c>
      <c r="Q7" s="11">
        <v>30.8</v>
      </c>
      <c r="R7" s="11">
        <v>36.599999999999994</v>
      </c>
      <c r="S7" s="11">
        <v>32.799999999999997</v>
      </c>
      <c r="T7" s="11">
        <v>33.6</v>
      </c>
      <c r="U7" s="11">
        <v>39.499999999999993</v>
      </c>
      <c r="V7" s="11">
        <v>35.799999999999997</v>
      </c>
      <c r="W7" s="11">
        <v>55.7</v>
      </c>
      <c r="X7" s="11">
        <v>59.769999999999996</v>
      </c>
      <c r="Y7" s="11">
        <v>52.33</v>
      </c>
      <c r="Z7" s="12">
        <v>48.14</v>
      </c>
      <c r="AA7" s="12">
        <v>89.42</v>
      </c>
      <c r="AB7" s="74">
        <v>67.33</v>
      </c>
      <c r="AC7" s="58">
        <f>(AB7-G7)/G7</f>
        <v>8.6185714285714283</v>
      </c>
    </row>
    <row r="8" spans="1:29" ht="11.1" customHeight="1" x14ac:dyDescent="0.25">
      <c r="A8" s="40">
        <v>4</v>
      </c>
      <c r="B8" s="14" t="s">
        <v>59</v>
      </c>
      <c r="C8" s="51"/>
      <c r="D8" s="51"/>
      <c r="E8" s="51"/>
      <c r="F8" s="51"/>
      <c r="G8" s="35">
        <v>102</v>
      </c>
      <c r="H8" s="35">
        <v>150</v>
      </c>
      <c r="I8" s="35">
        <v>148</v>
      </c>
      <c r="J8" s="35">
        <v>191</v>
      </c>
      <c r="K8" s="35">
        <v>187</v>
      </c>
      <c r="L8" s="35">
        <v>238</v>
      </c>
      <c r="M8" s="35">
        <v>281</v>
      </c>
      <c r="N8" s="35">
        <v>284</v>
      </c>
      <c r="O8" s="11">
        <v>324</v>
      </c>
      <c r="P8" s="11">
        <v>379.85563500000001</v>
      </c>
      <c r="Q8" s="11">
        <v>392.2</v>
      </c>
      <c r="R8" s="11">
        <v>452.9</v>
      </c>
      <c r="S8" s="11">
        <v>528.80000000000007</v>
      </c>
      <c r="T8" s="11">
        <v>497.2</v>
      </c>
      <c r="U8" s="11">
        <v>459.5</v>
      </c>
      <c r="V8" s="11">
        <v>471.19999999999993</v>
      </c>
      <c r="W8" s="11">
        <v>397.99999999999994</v>
      </c>
      <c r="X8" s="11">
        <v>389.80999999999995</v>
      </c>
      <c r="Y8" s="11">
        <v>388.82</v>
      </c>
      <c r="Z8" s="12">
        <v>385.97</v>
      </c>
      <c r="AA8" s="12">
        <v>419.5</v>
      </c>
      <c r="AB8" s="74">
        <v>455.24</v>
      </c>
      <c r="AC8" s="58">
        <f t="shared" ref="AC8:AC25" si="0">(AB8-G8)/G8</f>
        <v>3.463137254901961</v>
      </c>
    </row>
    <row r="9" spans="1:29" ht="11.1" customHeight="1" x14ac:dyDescent="0.25">
      <c r="A9" s="40">
        <v>5</v>
      </c>
      <c r="B9" s="14" t="s">
        <v>6</v>
      </c>
      <c r="C9" s="51"/>
      <c r="D9" s="51"/>
      <c r="E9" s="51"/>
      <c r="F9" s="51"/>
      <c r="G9" s="35">
        <v>40</v>
      </c>
      <c r="H9" s="35">
        <v>64</v>
      </c>
      <c r="I9" s="35">
        <v>108</v>
      </c>
      <c r="J9" s="35">
        <v>126</v>
      </c>
      <c r="K9" s="35">
        <v>86</v>
      </c>
      <c r="L9" s="35">
        <v>90</v>
      </c>
      <c r="M9" s="35">
        <v>135</v>
      </c>
      <c r="N9" s="35">
        <v>174</v>
      </c>
      <c r="O9" s="11">
        <v>56</v>
      </c>
      <c r="P9" s="11">
        <v>34.687193000000001</v>
      </c>
      <c r="Q9" s="11">
        <v>132.39999999999998</v>
      </c>
      <c r="R9" s="11">
        <v>356</v>
      </c>
      <c r="S9" s="11">
        <v>15.299999999999999</v>
      </c>
      <c r="T9" s="11">
        <v>11.600000000000001</v>
      </c>
      <c r="U9" s="11">
        <v>9.1</v>
      </c>
      <c r="V9" s="11">
        <v>8.2999999999999989</v>
      </c>
      <c r="W9" s="11">
        <v>10.500000000000002</v>
      </c>
      <c r="X9" s="11">
        <v>24.68</v>
      </c>
      <c r="Y9" s="11">
        <v>12.440000000000001</v>
      </c>
      <c r="Z9" s="12">
        <v>3.75</v>
      </c>
      <c r="AA9" s="12">
        <v>4.6399999999999997</v>
      </c>
      <c r="AB9" s="74">
        <v>5.75</v>
      </c>
      <c r="AC9" s="58">
        <f t="shared" si="0"/>
        <v>-0.85624999999999996</v>
      </c>
    </row>
    <row r="10" spans="1:29" ht="11.1" customHeight="1" x14ac:dyDescent="0.25">
      <c r="A10" s="40">
        <v>6</v>
      </c>
      <c r="B10" s="14" t="s">
        <v>7</v>
      </c>
      <c r="C10" s="51"/>
      <c r="D10" s="51"/>
      <c r="E10" s="51"/>
      <c r="F10" s="51"/>
      <c r="G10" s="35">
        <v>108</v>
      </c>
      <c r="H10" s="35">
        <v>115</v>
      </c>
      <c r="I10" s="35">
        <v>149</v>
      </c>
      <c r="J10" s="35">
        <v>163</v>
      </c>
      <c r="K10" s="35">
        <v>162</v>
      </c>
      <c r="L10" s="35">
        <v>234</v>
      </c>
      <c r="M10" s="35">
        <v>435</v>
      </c>
      <c r="N10" s="35">
        <v>231</v>
      </c>
      <c r="O10" s="11">
        <v>310</v>
      </c>
      <c r="P10" s="11">
        <v>383.71023899999994</v>
      </c>
      <c r="Q10" s="11">
        <v>343</v>
      </c>
      <c r="R10" s="11">
        <v>329.09999999999997</v>
      </c>
      <c r="S10" s="11">
        <v>519.5</v>
      </c>
      <c r="T10" s="11">
        <v>544.5</v>
      </c>
      <c r="U10" s="11">
        <v>431.9</v>
      </c>
      <c r="V10" s="11">
        <v>396.60000000000008</v>
      </c>
      <c r="W10" s="11">
        <v>470.3</v>
      </c>
      <c r="X10" s="11">
        <v>475.35</v>
      </c>
      <c r="Y10" s="11">
        <v>406.65</v>
      </c>
      <c r="Z10" s="12">
        <v>370.16</v>
      </c>
      <c r="AA10" s="12">
        <v>440.03</v>
      </c>
      <c r="AB10" s="74">
        <v>509.36</v>
      </c>
      <c r="AC10" s="58">
        <f t="shared" si="0"/>
        <v>3.7162962962962962</v>
      </c>
    </row>
    <row r="11" spans="1:29" ht="11.1" customHeight="1" x14ac:dyDescent="0.25">
      <c r="A11" s="40">
        <v>7</v>
      </c>
      <c r="B11" s="14" t="s">
        <v>8</v>
      </c>
      <c r="C11" s="51"/>
      <c r="D11" s="51"/>
      <c r="E11" s="51"/>
      <c r="F11" s="51"/>
      <c r="G11" s="35">
        <v>34</v>
      </c>
      <c r="H11" s="35">
        <v>37</v>
      </c>
      <c r="I11" s="35">
        <v>59</v>
      </c>
      <c r="J11" s="35">
        <v>78</v>
      </c>
      <c r="K11" s="35">
        <v>85</v>
      </c>
      <c r="L11" s="35">
        <v>118</v>
      </c>
      <c r="M11" s="35">
        <v>150</v>
      </c>
      <c r="N11" s="35">
        <v>125</v>
      </c>
      <c r="O11" s="11">
        <v>119</v>
      </c>
      <c r="P11" s="11">
        <v>134.31736400000003</v>
      </c>
      <c r="Q11" s="11">
        <v>146.4</v>
      </c>
      <c r="R11" s="11">
        <v>144.19999999999999</v>
      </c>
      <c r="S11" s="11">
        <v>143.99999999999997</v>
      </c>
      <c r="T11" s="11">
        <v>136.69999999999999</v>
      </c>
      <c r="U11" s="11">
        <v>141.1</v>
      </c>
      <c r="V11" s="11">
        <v>156.80000000000001</v>
      </c>
      <c r="W11" s="11">
        <v>187.5</v>
      </c>
      <c r="X11" s="11">
        <v>159.01000000000002</v>
      </c>
      <c r="Y11" s="11">
        <v>105.85</v>
      </c>
      <c r="Z11" s="12">
        <v>104.94</v>
      </c>
      <c r="AA11" s="12">
        <v>92.16</v>
      </c>
      <c r="AB11" s="74">
        <v>99.17</v>
      </c>
      <c r="AC11" s="58">
        <f t="shared" si="0"/>
        <v>1.9167647058823529</v>
      </c>
    </row>
    <row r="12" spans="1:29" ht="11.1" customHeight="1" x14ac:dyDescent="0.25">
      <c r="A12" s="40">
        <v>8</v>
      </c>
      <c r="B12" s="14" t="s">
        <v>9</v>
      </c>
      <c r="C12" s="51"/>
      <c r="D12" s="51"/>
      <c r="E12" s="51"/>
      <c r="F12" s="51"/>
      <c r="G12" s="35">
        <v>14</v>
      </c>
      <c r="H12" s="35">
        <v>14</v>
      </c>
      <c r="I12" s="35">
        <v>15</v>
      </c>
      <c r="J12" s="35">
        <v>14</v>
      </c>
      <c r="K12" s="35">
        <v>14</v>
      </c>
      <c r="L12" s="35">
        <v>12</v>
      </c>
      <c r="M12" s="35">
        <v>11</v>
      </c>
      <c r="N12" s="35">
        <v>9</v>
      </c>
      <c r="O12" s="11">
        <v>12</v>
      </c>
      <c r="P12" s="11">
        <v>13.849473000000001</v>
      </c>
      <c r="Q12" s="11">
        <v>15.700000000000001</v>
      </c>
      <c r="R12" s="11">
        <v>19.399999999999999</v>
      </c>
      <c r="S12" s="11">
        <v>20.7</v>
      </c>
      <c r="T12" s="11">
        <v>15.799999999999999</v>
      </c>
      <c r="U12" s="11">
        <v>12</v>
      </c>
      <c r="V12" s="11">
        <v>11.4</v>
      </c>
      <c r="W12" s="11">
        <v>10.9</v>
      </c>
      <c r="X12" s="11">
        <v>12.89</v>
      </c>
      <c r="Y12" s="11">
        <v>11.119999999999997</v>
      </c>
      <c r="Z12" s="12">
        <v>9.7799999999999994</v>
      </c>
      <c r="AA12" s="12">
        <v>7.69</v>
      </c>
      <c r="AB12" s="74">
        <v>5.92</v>
      </c>
      <c r="AC12" s="25">
        <f t="shared" si="0"/>
        <v>-0.57714285714285718</v>
      </c>
    </row>
    <row r="13" spans="1:29" ht="11.1" customHeight="1" x14ac:dyDescent="0.25">
      <c r="A13" s="40">
        <v>9</v>
      </c>
      <c r="B13" s="14" t="s">
        <v>10</v>
      </c>
      <c r="C13" s="51"/>
      <c r="D13" s="51"/>
      <c r="E13" s="51"/>
      <c r="F13" s="51"/>
      <c r="G13" s="35">
        <v>12</v>
      </c>
      <c r="H13" s="35">
        <v>18</v>
      </c>
      <c r="I13" s="35">
        <v>21</v>
      </c>
      <c r="J13" s="35">
        <v>22</v>
      </c>
      <c r="K13" s="35">
        <v>19</v>
      </c>
      <c r="L13" s="35">
        <v>23</v>
      </c>
      <c r="M13" s="35">
        <v>35</v>
      </c>
      <c r="N13" s="35">
        <v>28</v>
      </c>
      <c r="O13" s="11">
        <v>22</v>
      </c>
      <c r="P13" s="11">
        <v>15.236283</v>
      </c>
      <c r="Q13" s="11">
        <v>20.9</v>
      </c>
      <c r="R13" s="11">
        <v>20.7</v>
      </c>
      <c r="S13" s="11">
        <v>13</v>
      </c>
      <c r="T13" s="11">
        <v>12.5</v>
      </c>
      <c r="U13" s="11">
        <v>13.500000000000004</v>
      </c>
      <c r="V13" s="11">
        <v>11.1</v>
      </c>
      <c r="W13" s="11">
        <v>8.5</v>
      </c>
      <c r="X13" s="11">
        <v>12.72</v>
      </c>
      <c r="Y13" s="11">
        <v>7.2700000000000014</v>
      </c>
      <c r="Z13" s="12">
        <v>17.79</v>
      </c>
      <c r="AA13" s="12">
        <v>12.42</v>
      </c>
      <c r="AB13" s="74">
        <v>12.81</v>
      </c>
      <c r="AC13" s="58">
        <f t="shared" si="0"/>
        <v>6.7500000000000046E-2</v>
      </c>
    </row>
    <row r="14" spans="1:29" ht="11.1" customHeight="1" x14ac:dyDescent="0.25">
      <c r="A14" s="40">
        <v>10</v>
      </c>
      <c r="B14" s="14" t="s">
        <v>11</v>
      </c>
      <c r="C14" s="51"/>
      <c r="D14" s="51"/>
      <c r="E14" s="51"/>
      <c r="F14" s="51"/>
      <c r="G14" s="35">
        <v>98</v>
      </c>
      <c r="H14" s="35">
        <v>89</v>
      </c>
      <c r="I14" s="35">
        <v>100</v>
      </c>
      <c r="J14" s="35">
        <v>116</v>
      </c>
      <c r="K14" s="35">
        <v>134</v>
      </c>
      <c r="L14" s="35">
        <v>174</v>
      </c>
      <c r="M14" s="35">
        <v>204</v>
      </c>
      <c r="N14" s="35">
        <v>229</v>
      </c>
      <c r="O14" s="11">
        <v>237</v>
      </c>
      <c r="P14" s="11">
        <v>216.53342399999997</v>
      </c>
      <c r="Q14" s="11">
        <v>182.2</v>
      </c>
      <c r="R14" s="11">
        <v>175.2</v>
      </c>
      <c r="S14" s="11">
        <v>210.9</v>
      </c>
      <c r="T14" s="11">
        <v>159.5</v>
      </c>
      <c r="U14" s="11">
        <v>134.80000000000001</v>
      </c>
      <c r="V14" s="11">
        <v>142.19999999999999</v>
      </c>
      <c r="W14" s="11">
        <v>140.1</v>
      </c>
      <c r="X14" s="11">
        <v>144.05000000000001</v>
      </c>
      <c r="Y14" s="11">
        <v>91.58</v>
      </c>
      <c r="Z14" s="12">
        <v>85.68</v>
      </c>
      <c r="AA14" s="12">
        <v>83.54</v>
      </c>
      <c r="AB14" s="74">
        <v>78.8</v>
      </c>
      <c r="AC14" s="25">
        <f t="shared" si="0"/>
        <v>-0.19591836734693879</v>
      </c>
    </row>
    <row r="15" spans="1:29" ht="11.1" customHeight="1" x14ac:dyDescent="0.25">
      <c r="A15" s="40">
        <v>11</v>
      </c>
      <c r="B15" s="14" t="s">
        <v>12</v>
      </c>
      <c r="C15" s="51"/>
      <c r="D15" s="51"/>
      <c r="E15" s="51"/>
      <c r="F15" s="51"/>
      <c r="G15" s="35">
        <v>61</v>
      </c>
      <c r="H15" s="35">
        <v>65</v>
      </c>
      <c r="I15" s="35">
        <v>78</v>
      </c>
      <c r="J15" s="35">
        <v>82</v>
      </c>
      <c r="K15" s="35">
        <v>87</v>
      </c>
      <c r="L15" s="35">
        <v>103</v>
      </c>
      <c r="M15" s="35">
        <v>119</v>
      </c>
      <c r="N15" s="35">
        <v>107</v>
      </c>
      <c r="O15" s="11">
        <v>108</v>
      </c>
      <c r="P15" s="11">
        <v>129.14862199999999</v>
      </c>
      <c r="Q15" s="11">
        <v>116.5</v>
      </c>
      <c r="R15" s="11">
        <v>121.50000000000001</v>
      </c>
      <c r="S15" s="11">
        <v>122.1</v>
      </c>
      <c r="T15" s="11">
        <v>109.69999999999999</v>
      </c>
      <c r="U15" s="11">
        <v>87.999999999999986</v>
      </c>
      <c r="V15" s="11">
        <v>67</v>
      </c>
      <c r="W15" s="11">
        <v>52.1</v>
      </c>
      <c r="X15" s="11">
        <v>48.75</v>
      </c>
      <c r="Y15" s="11">
        <v>44.2</v>
      </c>
      <c r="Z15" s="12">
        <v>44.19</v>
      </c>
      <c r="AA15" s="12">
        <v>34.72</v>
      </c>
      <c r="AB15" s="74">
        <v>39.17</v>
      </c>
      <c r="AC15" s="25">
        <f t="shared" si="0"/>
        <v>-0.35786885245901634</v>
      </c>
    </row>
    <row r="16" spans="1:29" ht="11.1" customHeight="1" x14ac:dyDescent="0.25">
      <c r="A16" s="40">
        <v>12</v>
      </c>
      <c r="B16" s="14" t="s">
        <v>13</v>
      </c>
      <c r="C16" s="51"/>
      <c r="D16" s="51"/>
      <c r="E16" s="51"/>
      <c r="F16" s="51"/>
      <c r="G16" s="35">
        <v>8</v>
      </c>
      <c r="H16" s="35">
        <v>10</v>
      </c>
      <c r="I16" s="35">
        <v>15</v>
      </c>
      <c r="J16" s="35">
        <v>18</v>
      </c>
      <c r="K16" s="35">
        <v>15</v>
      </c>
      <c r="L16" s="35">
        <v>19</v>
      </c>
      <c r="M16" s="35">
        <v>20</v>
      </c>
      <c r="N16" s="35">
        <v>17</v>
      </c>
      <c r="O16" s="11">
        <v>22</v>
      </c>
      <c r="P16" s="11">
        <v>23.215534000000002</v>
      </c>
      <c r="Q16" s="11">
        <v>24.600000000000005</v>
      </c>
      <c r="R16" s="11">
        <v>18.600000000000001</v>
      </c>
      <c r="S16" s="11">
        <v>21.400000000000002</v>
      </c>
      <c r="T16" s="11">
        <v>16.600000000000001</v>
      </c>
      <c r="U16" s="11">
        <v>11.800000000000002</v>
      </c>
      <c r="V16" s="11">
        <v>9.9</v>
      </c>
      <c r="W16" s="11">
        <v>8.7999999999999989</v>
      </c>
      <c r="X16" s="11">
        <v>9.7700000000000014</v>
      </c>
      <c r="Y16" s="11">
        <v>8.4800000000000022</v>
      </c>
      <c r="Z16" s="12">
        <v>6.25</v>
      </c>
      <c r="AA16" s="12">
        <v>3.65</v>
      </c>
      <c r="AB16" s="74">
        <v>3.56</v>
      </c>
      <c r="AC16" s="25">
        <f t="shared" si="0"/>
        <v>-0.55499999999999994</v>
      </c>
    </row>
    <row r="17" spans="1:29" ht="11.1" customHeight="1" x14ac:dyDescent="0.25">
      <c r="A17" s="40">
        <v>13</v>
      </c>
      <c r="B17" s="14" t="s">
        <v>14</v>
      </c>
      <c r="C17" s="51"/>
      <c r="D17" s="51"/>
      <c r="E17" s="51"/>
      <c r="F17" s="51"/>
      <c r="G17" s="35">
        <v>26</v>
      </c>
      <c r="H17" s="35">
        <v>38</v>
      </c>
      <c r="I17" s="35">
        <v>55</v>
      </c>
      <c r="J17" s="35">
        <v>52</v>
      </c>
      <c r="K17" s="35">
        <v>48</v>
      </c>
      <c r="L17" s="35">
        <v>58</v>
      </c>
      <c r="M17" s="35">
        <v>65</v>
      </c>
      <c r="N17" s="35">
        <v>55</v>
      </c>
      <c r="O17" s="11">
        <v>44</v>
      </c>
      <c r="P17" s="11">
        <v>37.481487999999999</v>
      </c>
      <c r="Q17" s="11">
        <v>43.400000000000006</v>
      </c>
      <c r="R17" s="11">
        <v>42.699999999999996</v>
      </c>
      <c r="S17" s="11">
        <v>35.599999999999994</v>
      </c>
      <c r="T17" s="11">
        <v>26.7</v>
      </c>
      <c r="U17" s="11">
        <v>22.4</v>
      </c>
      <c r="V17" s="11">
        <v>21.099999999999998</v>
      </c>
      <c r="W17" s="11">
        <v>23.5</v>
      </c>
      <c r="X17" s="11">
        <v>18.5</v>
      </c>
      <c r="Y17" s="11">
        <v>17.670000000000002</v>
      </c>
      <c r="Z17" s="12">
        <v>24.39</v>
      </c>
      <c r="AA17" s="12">
        <v>26.98</v>
      </c>
      <c r="AB17" s="74">
        <v>25.71</v>
      </c>
      <c r="AC17" s="25">
        <f t="shared" si="0"/>
        <v>-1.1153846153846122E-2</v>
      </c>
    </row>
    <row r="18" spans="1:29" ht="11.1" customHeight="1" x14ac:dyDescent="0.25">
      <c r="A18" s="40">
        <v>14</v>
      </c>
      <c r="B18" s="16" t="s">
        <v>15</v>
      </c>
      <c r="C18" s="52"/>
      <c r="D18" s="52"/>
      <c r="E18" s="52"/>
      <c r="F18" s="52"/>
      <c r="G18" s="35">
        <v>87</v>
      </c>
      <c r="H18" s="35">
        <v>111</v>
      </c>
      <c r="I18" s="35">
        <v>110</v>
      </c>
      <c r="J18" s="35">
        <v>104</v>
      </c>
      <c r="K18" s="35">
        <v>119</v>
      </c>
      <c r="L18" s="35">
        <v>176</v>
      </c>
      <c r="M18" s="35">
        <v>256</v>
      </c>
      <c r="N18" s="35">
        <v>319</v>
      </c>
      <c r="O18" s="11">
        <v>658</v>
      </c>
      <c r="P18" s="11">
        <v>930.76010399999996</v>
      </c>
      <c r="Q18" s="11">
        <v>387.7999999999999</v>
      </c>
      <c r="R18" s="11">
        <v>155.80000000000001</v>
      </c>
      <c r="S18" s="11">
        <v>161.79999999999998</v>
      </c>
      <c r="T18" s="11">
        <v>182</v>
      </c>
      <c r="U18" s="11">
        <v>126.2</v>
      </c>
      <c r="V18" s="11">
        <v>141.1</v>
      </c>
      <c r="W18" s="11">
        <v>153.79999999999998</v>
      </c>
      <c r="X18" s="11">
        <v>149.5</v>
      </c>
      <c r="Y18" s="11">
        <v>122.49999999999997</v>
      </c>
      <c r="Z18" s="12">
        <v>223.67</v>
      </c>
      <c r="AA18" s="12">
        <v>157.35</v>
      </c>
      <c r="AB18" s="74">
        <v>229.12</v>
      </c>
      <c r="AC18" s="58">
        <f t="shared" si="0"/>
        <v>1.6335632183908046</v>
      </c>
    </row>
    <row r="19" spans="1:29" ht="11.1" customHeight="1" x14ac:dyDescent="0.25">
      <c r="A19" s="40">
        <v>15</v>
      </c>
      <c r="B19" s="14" t="s">
        <v>16</v>
      </c>
      <c r="C19" s="51"/>
      <c r="D19" s="51"/>
      <c r="E19" s="51"/>
      <c r="F19" s="51"/>
      <c r="G19" s="35">
        <v>79</v>
      </c>
      <c r="H19" s="35">
        <v>115</v>
      </c>
      <c r="I19" s="35">
        <v>228</v>
      </c>
      <c r="J19" s="35">
        <v>276</v>
      </c>
      <c r="K19" s="35">
        <v>312</v>
      </c>
      <c r="L19" s="35">
        <v>494</v>
      </c>
      <c r="M19" s="35">
        <v>530</v>
      </c>
      <c r="N19" s="35">
        <v>314</v>
      </c>
      <c r="O19" s="11">
        <v>460</v>
      </c>
      <c r="P19" s="11">
        <v>525.40086399999996</v>
      </c>
      <c r="Q19" s="11">
        <v>470.69999999999993</v>
      </c>
      <c r="R19" s="11">
        <v>527.29999999999995</v>
      </c>
      <c r="S19" s="11">
        <v>377.9</v>
      </c>
      <c r="T19" s="11">
        <v>318.2</v>
      </c>
      <c r="U19" s="11">
        <v>257.7</v>
      </c>
      <c r="V19" s="11">
        <v>341.4</v>
      </c>
      <c r="W19" s="11">
        <v>394.10000000000008</v>
      </c>
      <c r="X19" s="11">
        <v>310.37000000000006</v>
      </c>
      <c r="Y19" s="11">
        <v>313.89</v>
      </c>
      <c r="Z19" s="12">
        <v>462.16</v>
      </c>
      <c r="AA19" s="12">
        <v>437.01</v>
      </c>
      <c r="AB19" s="74">
        <v>600.74</v>
      </c>
      <c r="AC19" s="58">
        <f t="shared" si="0"/>
        <v>6.6043037974683543</v>
      </c>
    </row>
    <row r="20" spans="1:29" ht="11.1" customHeight="1" x14ac:dyDescent="0.25">
      <c r="A20" s="40">
        <v>16</v>
      </c>
      <c r="B20" s="14" t="s">
        <v>17</v>
      </c>
      <c r="C20" s="51"/>
      <c r="D20" s="51"/>
      <c r="E20" s="51"/>
      <c r="F20" s="51"/>
      <c r="G20" s="35">
        <v>120</v>
      </c>
      <c r="H20" s="35">
        <v>179</v>
      </c>
      <c r="I20" s="35">
        <v>274</v>
      </c>
      <c r="J20" s="35">
        <v>314</v>
      </c>
      <c r="K20" s="35">
        <v>334</v>
      </c>
      <c r="L20" s="35">
        <v>460</v>
      </c>
      <c r="M20" s="35">
        <v>536</v>
      </c>
      <c r="N20" s="35">
        <v>509</v>
      </c>
      <c r="O20" s="11">
        <v>742</v>
      </c>
      <c r="P20" s="11">
        <v>519.34636599999999</v>
      </c>
      <c r="Q20" s="11">
        <v>478.40000000000003</v>
      </c>
      <c r="R20" s="11">
        <v>507.9</v>
      </c>
      <c r="S20" s="11">
        <v>710.59999999999991</v>
      </c>
      <c r="T20" s="11">
        <v>685.69999999999993</v>
      </c>
      <c r="U20" s="11">
        <v>589.79999999999995</v>
      </c>
      <c r="V20" s="11">
        <v>484.8</v>
      </c>
      <c r="W20" s="11">
        <v>449.09999999999997</v>
      </c>
      <c r="X20" s="11">
        <v>491.85</v>
      </c>
      <c r="Y20" s="11">
        <v>419.05999999999995</v>
      </c>
      <c r="Z20" s="12">
        <v>578.89</v>
      </c>
      <c r="AA20" s="12">
        <v>529.17999999999995</v>
      </c>
      <c r="AB20" s="74">
        <v>560.12</v>
      </c>
      <c r="AC20" s="58">
        <f t="shared" si="0"/>
        <v>3.6676666666666669</v>
      </c>
    </row>
    <row r="21" spans="1:29" ht="11.1" customHeight="1" x14ac:dyDescent="0.25">
      <c r="A21" s="40">
        <v>17</v>
      </c>
      <c r="B21" s="14" t="s">
        <v>18</v>
      </c>
      <c r="C21" s="51"/>
      <c r="D21" s="51"/>
      <c r="E21" s="51"/>
      <c r="F21" s="51"/>
      <c r="G21" s="35">
        <v>13</v>
      </c>
      <c r="H21" s="35">
        <v>18</v>
      </c>
      <c r="I21" s="35">
        <v>22</v>
      </c>
      <c r="J21" s="35">
        <v>22</v>
      </c>
      <c r="K21" s="35">
        <v>33</v>
      </c>
      <c r="L21" s="35">
        <v>23</v>
      </c>
      <c r="M21" s="35">
        <v>43</v>
      </c>
      <c r="N21" s="35">
        <v>50</v>
      </c>
      <c r="O21" s="11">
        <v>28</v>
      </c>
      <c r="P21" s="11">
        <v>46.445358999999996</v>
      </c>
      <c r="Q21" s="11">
        <v>42</v>
      </c>
      <c r="R21" s="11">
        <v>34.9</v>
      </c>
      <c r="S21" s="11">
        <v>36.5</v>
      </c>
      <c r="T21" s="11">
        <v>25.9</v>
      </c>
      <c r="U21" s="11">
        <v>20.900000000000002</v>
      </c>
      <c r="V21" s="11">
        <v>23.6</v>
      </c>
      <c r="W21" s="11">
        <v>23.8</v>
      </c>
      <c r="X21" s="11">
        <v>28.02</v>
      </c>
      <c r="Y21" s="11">
        <v>30.21</v>
      </c>
      <c r="Z21" s="12">
        <v>15.93</v>
      </c>
      <c r="AA21" s="12">
        <v>7.47</v>
      </c>
      <c r="AB21" s="74">
        <v>7.78</v>
      </c>
      <c r="AC21" s="25">
        <f t="shared" si="0"/>
        <v>-0.40153846153846151</v>
      </c>
    </row>
    <row r="22" spans="1:29" ht="11.1" customHeight="1" x14ac:dyDescent="0.25">
      <c r="A22" s="40">
        <v>18</v>
      </c>
      <c r="B22" s="14" t="s">
        <v>19</v>
      </c>
      <c r="C22" s="51"/>
      <c r="D22" s="51"/>
      <c r="E22" s="51"/>
      <c r="F22" s="51"/>
      <c r="G22" s="35">
        <v>11</v>
      </c>
      <c r="H22" s="35">
        <v>9</v>
      </c>
      <c r="I22" s="35">
        <v>14</v>
      </c>
      <c r="J22" s="35">
        <v>17</v>
      </c>
      <c r="K22" s="35">
        <v>20</v>
      </c>
      <c r="L22" s="35">
        <v>22</v>
      </c>
      <c r="M22" s="35">
        <v>22</v>
      </c>
      <c r="N22" s="35">
        <v>24</v>
      </c>
      <c r="O22" s="11">
        <v>22</v>
      </c>
      <c r="P22" s="11">
        <v>22.298221999999999</v>
      </c>
      <c r="Q22" s="11">
        <v>17.899999999999999</v>
      </c>
      <c r="R22" s="11">
        <v>20.900000000000002</v>
      </c>
      <c r="S22" s="11">
        <v>20.099999999999998</v>
      </c>
      <c r="T22" s="11">
        <v>17.799999999999997</v>
      </c>
      <c r="U22" s="11">
        <v>19.3</v>
      </c>
      <c r="V22" s="11">
        <v>18</v>
      </c>
      <c r="W22" s="11">
        <v>16.600000000000001</v>
      </c>
      <c r="X22" s="11">
        <v>15.399999999999999</v>
      </c>
      <c r="Y22" s="11">
        <v>16.39</v>
      </c>
      <c r="Z22" s="12">
        <v>14.32</v>
      </c>
      <c r="AA22" s="12">
        <v>5.95</v>
      </c>
      <c r="AB22" s="74">
        <v>21.98</v>
      </c>
      <c r="AC22" s="58">
        <f t="shared" si="0"/>
        <v>0.99818181818181817</v>
      </c>
    </row>
    <row r="23" spans="1:29" ht="11.1" customHeight="1" x14ac:dyDescent="0.25">
      <c r="A23" s="40">
        <v>19</v>
      </c>
      <c r="B23" s="14" t="s">
        <v>20</v>
      </c>
      <c r="C23" s="51"/>
      <c r="D23" s="51"/>
      <c r="E23" s="51"/>
      <c r="F23" s="51"/>
      <c r="G23" s="35">
        <v>0</v>
      </c>
      <c r="H23" s="35">
        <v>0</v>
      </c>
      <c r="I23" s="35">
        <v>0</v>
      </c>
      <c r="J23" s="35">
        <v>0</v>
      </c>
      <c r="K23" s="35">
        <v>0</v>
      </c>
      <c r="L23" s="35">
        <v>1</v>
      </c>
      <c r="M23" s="35">
        <v>1</v>
      </c>
      <c r="N23" s="35">
        <v>0</v>
      </c>
      <c r="O23" s="11">
        <v>1</v>
      </c>
      <c r="P23" s="11">
        <v>0.72407099999999991</v>
      </c>
      <c r="Q23" s="11">
        <v>0</v>
      </c>
      <c r="R23" s="11">
        <v>0.1</v>
      </c>
      <c r="S23" s="11">
        <v>0.2</v>
      </c>
      <c r="T23" s="11">
        <v>0.30000000000000004</v>
      </c>
      <c r="U23" s="11">
        <v>0.6</v>
      </c>
      <c r="V23" s="11">
        <v>0.5</v>
      </c>
      <c r="W23" s="11">
        <v>0</v>
      </c>
      <c r="X23" s="11">
        <v>7.0000000000000007E-2</v>
      </c>
      <c r="Y23" s="11">
        <v>0.03</v>
      </c>
      <c r="Z23" s="12">
        <v>0.13</v>
      </c>
      <c r="AA23" s="12">
        <v>0.19</v>
      </c>
      <c r="AB23" s="74">
        <v>0.11</v>
      </c>
      <c r="AC23" s="25">
        <f>(AB23-L23)/L23</f>
        <v>-0.89</v>
      </c>
    </row>
    <row r="24" spans="1:29" ht="11.1" customHeight="1" thickBot="1" x14ac:dyDescent="0.3">
      <c r="A24" s="41">
        <v>20</v>
      </c>
      <c r="B24" s="17" t="s">
        <v>21</v>
      </c>
      <c r="C24" s="53"/>
      <c r="D24" s="53"/>
      <c r="E24" s="53"/>
      <c r="F24" s="53"/>
      <c r="G24" s="36">
        <v>28</v>
      </c>
      <c r="H24" s="36">
        <v>46</v>
      </c>
      <c r="I24" s="36">
        <v>55</v>
      </c>
      <c r="J24" s="36">
        <v>58</v>
      </c>
      <c r="K24" s="36">
        <v>70</v>
      </c>
      <c r="L24" s="36">
        <v>91</v>
      </c>
      <c r="M24" s="36">
        <v>116</v>
      </c>
      <c r="N24" s="36">
        <v>101</v>
      </c>
      <c r="O24" s="18">
        <v>103</v>
      </c>
      <c r="P24" s="18">
        <v>95.375731000000002</v>
      </c>
      <c r="Q24" s="18">
        <v>106.49999999999999</v>
      </c>
      <c r="R24" s="18">
        <v>112.70000000000002</v>
      </c>
      <c r="S24" s="18">
        <v>116.5</v>
      </c>
      <c r="T24" s="18">
        <v>104.39999999999999</v>
      </c>
      <c r="U24" s="18">
        <v>93.3</v>
      </c>
      <c r="V24" s="18">
        <v>79.8</v>
      </c>
      <c r="W24" s="18">
        <v>85.5</v>
      </c>
      <c r="X24" s="18">
        <v>89.44</v>
      </c>
      <c r="Y24" s="18">
        <v>82.490000000000009</v>
      </c>
      <c r="Z24" s="19">
        <v>88.91</v>
      </c>
      <c r="AA24" s="19">
        <v>77.42</v>
      </c>
      <c r="AB24" s="75">
        <v>78.38</v>
      </c>
      <c r="AC24" s="77">
        <f t="shared" si="0"/>
        <v>1.7992857142857142</v>
      </c>
    </row>
    <row r="25" spans="1:29" s="6" customFormat="1" ht="11.1" customHeight="1" thickBot="1" x14ac:dyDescent="0.3">
      <c r="A25" s="67" t="s">
        <v>22</v>
      </c>
      <c r="B25" s="67"/>
      <c r="C25" s="38"/>
      <c r="D25" s="38"/>
      <c r="E25" s="38"/>
      <c r="F25" s="38"/>
      <c r="G25" s="20">
        <f t="shared" ref="G25:N25" si="1">SUM(G5:G24)</f>
        <v>848</v>
      </c>
      <c r="H25" s="20">
        <f t="shared" si="1"/>
        <v>1087</v>
      </c>
      <c r="I25" s="20">
        <f t="shared" si="1"/>
        <v>1467</v>
      </c>
      <c r="J25" s="20">
        <f t="shared" si="1"/>
        <v>1667</v>
      </c>
      <c r="K25" s="20">
        <f t="shared" si="1"/>
        <v>1737</v>
      </c>
      <c r="L25" s="20">
        <f t="shared" si="1"/>
        <v>2353</v>
      </c>
      <c r="M25" s="20">
        <f t="shared" si="1"/>
        <v>2978</v>
      </c>
      <c r="N25" s="20">
        <f t="shared" si="1"/>
        <v>2595</v>
      </c>
      <c r="O25" s="20">
        <f>SUM(O5:O24)</f>
        <v>3291</v>
      </c>
      <c r="P25" s="20">
        <f t="shared" ref="P25:AB25" si="2">SUM(P5:P24)</f>
        <v>3529.8400129999995</v>
      </c>
      <c r="Q25" s="20">
        <f t="shared" si="2"/>
        <v>2951.4</v>
      </c>
      <c r="R25" s="20">
        <f t="shared" si="2"/>
        <v>3076.5</v>
      </c>
      <c r="S25" s="20">
        <f t="shared" si="2"/>
        <v>3148.8999999999996</v>
      </c>
      <c r="T25" s="20">
        <f t="shared" si="2"/>
        <v>2955.4</v>
      </c>
      <c r="U25" s="20">
        <f t="shared" si="2"/>
        <v>2527.2000000000003</v>
      </c>
      <c r="V25" s="20">
        <f t="shared" si="2"/>
        <v>2473.1</v>
      </c>
      <c r="W25" s="20">
        <f t="shared" si="2"/>
        <v>2547.6</v>
      </c>
      <c r="X25" s="20">
        <f t="shared" si="2"/>
        <v>2497.3100000000004</v>
      </c>
      <c r="Y25" s="20">
        <f t="shared" si="2"/>
        <v>2195.4799999999996</v>
      </c>
      <c r="Z25" s="20">
        <f t="shared" si="2"/>
        <v>2552.0500000000002</v>
      </c>
      <c r="AA25" s="20">
        <f t="shared" si="2"/>
        <v>2514.31</v>
      </c>
      <c r="AB25" s="20">
        <f t="shared" si="2"/>
        <v>2900.2100000000005</v>
      </c>
      <c r="AC25" s="57">
        <f t="shared" si="0"/>
        <v>2.4200589622641515</v>
      </c>
    </row>
    <row r="26" spans="1:29" ht="11.25" customHeight="1" thickBot="1" x14ac:dyDescent="0.3">
      <c r="A26" s="68" t="s">
        <v>23</v>
      </c>
      <c r="B26" s="68"/>
      <c r="C26" s="50">
        <v>171.33170100000001</v>
      </c>
      <c r="D26" s="50">
        <v>113.3077971724138</v>
      </c>
      <c r="E26" s="50">
        <v>93.778343020769228</v>
      </c>
      <c r="F26" s="50">
        <v>108.14658966710874</v>
      </c>
      <c r="G26" s="50">
        <v>104.50524782247481</v>
      </c>
      <c r="H26" s="50">
        <v>7.1705393034825864</v>
      </c>
      <c r="I26" s="50">
        <v>141.72936339635157</v>
      </c>
      <c r="J26" s="50">
        <v>137.40909468524046</v>
      </c>
      <c r="K26" s="50">
        <v>129.88257266268653</v>
      </c>
      <c r="L26" s="50">
        <v>162.61721635820896</v>
      </c>
      <c r="M26" s="50">
        <v>187.92695519071307</v>
      </c>
      <c r="N26" s="50">
        <v>199.15914633747926</v>
      </c>
      <c r="O26" s="22">
        <v>227.15376493365179</v>
      </c>
      <c r="P26" s="22">
        <v>238.63294038118073</v>
      </c>
      <c r="Q26" s="22">
        <v>288.12227720979774</v>
      </c>
      <c r="R26" s="22">
        <v>300.42381508922057</v>
      </c>
      <c r="S26" s="22">
        <v>269.06011397678276</v>
      </c>
      <c r="T26" s="22">
        <v>243.44645708855725</v>
      </c>
      <c r="U26" s="22">
        <v>235.51445360297848</v>
      </c>
      <c r="V26" s="22">
        <v>257.4015</v>
      </c>
      <c r="W26" s="22">
        <v>266.35910000000001</v>
      </c>
      <c r="X26" s="22">
        <v>189.5872</v>
      </c>
      <c r="Y26" s="23">
        <f>84314.8/1000</f>
        <v>84.314800000000005</v>
      </c>
      <c r="Z26" s="20"/>
      <c r="AA26" s="23">
        <f>131968.2/1000</f>
        <v>131.96820000000002</v>
      </c>
      <c r="AB26" s="23">
        <v>163.935</v>
      </c>
      <c r="AC26" s="21">
        <f>(AB26-C26)/C26</f>
        <v>-4.317181792294239E-2</v>
      </c>
    </row>
    <row r="27" spans="1:29" s="6" customFormat="1" ht="11.1" customHeight="1" thickBot="1" x14ac:dyDescent="0.3">
      <c r="A27" s="60"/>
      <c r="B27" s="66" t="s">
        <v>24</v>
      </c>
      <c r="C27" s="66"/>
      <c r="D27" s="66"/>
      <c r="E27" s="66"/>
      <c r="F27" s="66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</row>
    <row r="28" spans="1:29" s="6" customFormat="1" ht="11.1" customHeight="1" thickBot="1" x14ac:dyDescent="0.3">
      <c r="A28" s="37" t="s">
        <v>55</v>
      </c>
      <c r="B28" s="64" t="s">
        <v>57</v>
      </c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</row>
    <row r="29" spans="1:29" ht="11.1" customHeight="1" x14ac:dyDescent="0.25">
      <c r="A29" s="39">
        <v>1</v>
      </c>
      <c r="B29" s="9" t="s">
        <v>2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24"/>
      <c r="P29" s="24"/>
      <c r="Q29" s="24"/>
      <c r="R29" s="24"/>
      <c r="S29" s="24">
        <f t="shared" ref="S29:AA44" si="3">(S5/S$25)</f>
        <v>2.8263838165708661E-3</v>
      </c>
      <c r="T29" s="24">
        <f t="shared" si="3"/>
        <v>2.5715639168978821E-3</v>
      </c>
      <c r="U29" s="24">
        <f t="shared" si="3"/>
        <v>2.4137385248496354E-3</v>
      </c>
      <c r="V29" s="24">
        <f t="shared" si="3"/>
        <v>2.4261048886013506E-3</v>
      </c>
      <c r="W29" s="24">
        <f t="shared" si="3"/>
        <v>2.5906735751295338E-3</v>
      </c>
      <c r="X29" s="24">
        <f t="shared" si="3"/>
        <v>2.3665464039306291E-3</v>
      </c>
      <c r="Y29" s="24">
        <f t="shared" si="3"/>
        <v>2.0542204893690681E-3</v>
      </c>
      <c r="Z29" s="24">
        <f t="shared" si="3"/>
        <v>1.1402597911482925E-3</v>
      </c>
      <c r="AA29" s="24">
        <f t="shared" si="3"/>
        <v>1.2766922137683898E-3</v>
      </c>
      <c r="AB29" s="24">
        <f t="shared" ref="AB29" si="4">(AB5/AB$25)</f>
        <v>1.7757334813685904E-3</v>
      </c>
      <c r="AC29" s="13">
        <f>(AB29-S29)/S29</f>
        <v>-0.37172953264252201</v>
      </c>
    </row>
    <row r="30" spans="1:29" x14ac:dyDescent="0.25">
      <c r="A30" s="40">
        <v>2</v>
      </c>
      <c r="B30" s="14" t="s">
        <v>3</v>
      </c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24"/>
      <c r="P30" s="24"/>
      <c r="Q30" s="24"/>
      <c r="R30" s="24"/>
      <c r="S30" s="24">
        <f t="shared" si="3"/>
        <v>1.6608974562545651E-2</v>
      </c>
      <c r="T30" s="24">
        <f t="shared" si="3"/>
        <v>1.6613656357853421E-2</v>
      </c>
      <c r="U30" s="24">
        <f t="shared" si="3"/>
        <v>1.9666033554922441E-2</v>
      </c>
      <c r="V30" s="24">
        <f t="shared" si="3"/>
        <v>1.8802312886660469E-2</v>
      </c>
      <c r="W30" s="24">
        <f t="shared" si="3"/>
        <v>2.048987282147904E-2</v>
      </c>
      <c r="X30" s="24">
        <f t="shared" si="3"/>
        <v>2.0602167932695575E-2</v>
      </c>
      <c r="Y30" s="24">
        <f t="shared" si="3"/>
        <v>2.732432087743911E-2</v>
      </c>
      <c r="Z30" s="24">
        <f t="shared" si="3"/>
        <v>2.5113144334946415E-2</v>
      </c>
      <c r="AA30" s="24">
        <f t="shared" ref="AA30:AB30" si="5">(AA6/AA$25)</f>
        <v>3.2525822193762904E-2</v>
      </c>
      <c r="AB30" s="24">
        <f t="shared" si="5"/>
        <v>3.2414894093875955E-2</v>
      </c>
      <c r="AC30" s="56">
        <f>(AB30-S30)/S30</f>
        <v>0.95164933101732307</v>
      </c>
    </row>
    <row r="31" spans="1:29" x14ac:dyDescent="0.25">
      <c r="A31" s="40">
        <v>3</v>
      </c>
      <c r="B31" s="15" t="s">
        <v>4</v>
      </c>
      <c r="C31" s="24"/>
      <c r="D31" s="24"/>
      <c r="E31" s="24"/>
      <c r="F31" s="24"/>
      <c r="G31" s="24">
        <f t="shared" ref="G31:N31" si="6">(G7/G$25)</f>
        <v>8.2547169811320754E-3</v>
      </c>
      <c r="H31" s="24">
        <f t="shared" si="6"/>
        <v>8.2796688132474698E-3</v>
      </c>
      <c r="I31" s="24">
        <f t="shared" si="6"/>
        <v>1.0906612133605999E-2</v>
      </c>
      <c r="J31" s="24">
        <f t="shared" si="6"/>
        <v>8.3983203359328136E-3</v>
      </c>
      <c r="K31" s="24">
        <f t="shared" si="6"/>
        <v>6.9084628670120895E-3</v>
      </c>
      <c r="L31" s="24">
        <f t="shared" si="6"/>
        <v>7.2248193795155123E-3</v>
      </c>
      <c r="M31" s="24">
        <f t="shared" si="6"/>
        <v>6.3801208865010076E-3</v>
      </c>
      <c r="N31" s="24">
        <f t="shared" si="6"/>
        <v>7.3217726396917152E-3</v>
      </c>
      <c r="O31" s="24">
        <f t="shared" ref="O31:AA46" si="7">(O7/O$25)</f>
        <v>6.9887572166514736E-3</v>
      </c>
      <c r="P31" s="24">
        <f t="shared" si="7"/>
        <v>6.0779074748394278E-3</v>
      </c>
      <c r="Q31" s="24">
        <f t="shared" si="7"/>
        <v>1.0435725418445483E-2</v>
      </c>
      <c r="R31" s="24">
        <f t="shared" si="7"/>
        <v>1.1896635787420768E-2</v>
      </c>
      <c r="S31" s="24">
        <f t="shared" si="3"/>
        <v>1.0416335863317349E-2</v>
      </c>
      <c r="T31" s="24">
        <f t="shared" si="3"/>
        <v>1.1369019422074847E-2</v>
      </c>
      <c r="U31" s="24">
        <f t="shared" si="3"/>
        <v>1.5629946185501738E-2</v>
      </c>
      <c r="V31" s="24">
        <f t="shared" si="3"/>
        <v>1.4475759168654723E-2</v>
      </c>
      <c r="W31" s="24">
        <f t="shared" si="3"/>
        <v>2.1863714868896218E-2</v>
      </c>
      <c r="X31" s="24">
        <f t="shared" si="3"/>
        <v>2.3933752717924483E-2</v>
      </c>
      <c r="Y31" s="24">
        <f t="shared" si="3"/>
        <v>2.3835334414342199E-2</v>
      </c>
      <c r="Z31" s="24">
        <f t="shared" si="3"/>
        <v>1.886326678552536E-2</v>
      </c>
      <c r="AA31" s="24">
        <f t="shared" ref="AA31:AB31" si="8">(AA7/AA$25)</f>
        <v>3.5564429207217883E-2</v>
      </c>
      <c r="AB31" s="24">
        <f t="shared" si="8"/>
        <v>2.3215560252533431E-2</v>
      </c>
      <c r="AC31" s="58">
        <f>(AB31-G31)/G31</f>
        <v>1.8123992991640501</v>
      </c>
    </row>
    <row r="32" spans="1:29" x14ac:dyDescent="0.25">
      <c r="A32" s="40">
        <v>4</v>
      </c>
      <c r="B32" s="14" t="s">
        <v>5</v>
      </c>
      <c r="C32" s="24"/>
      <c r="D32" s="24"/>
      <c r="E32" s="24"/>
      <c r="F32" s="24"/>
      <c r="G32" s="24">
        <f t="shared" ref="G32:N32" si="9">(G8/G$25)</f>
        <v>0.12028301886792453</v>
      </c>
      <c r="H32" s="24">
        <f t="shared" si="9"/>
        <v>0.13799448022079117</v>
      </c>
      <c r="I32" s="24">
        <f t="shared" si="9"/>
        <v>0.10088616223585549</v>
      </c>
      <c r="J32" s="24">
        <f t="shared" si="9"/>
        <v>0.11457708458308338</v>
      </c>
      <c r="K32" s="24">
        <f t="shared" si="9"/>
        <v>0.10765687967760507</v>
      </c>
      <c r="L32" s="24">
        <f t="shared" si="9"/>
        <v>0.10114747131321716</v>
      </c>
      <c r="M32" s="24">
        <f t="shared" si="9"/>
        <v>9.4358629952988576E-2</v>
      </c>
      <c r="N32" s="24">
        <f t="shared" si="9"/>
        <v>0.10944123314065511</v>
      </c>
      <c r="O32" s="24">
        <f t="shared" si="7"/>
        <v>9.8450319051959889E-2</v>
      </c>
      <c r="P32" s="24">
        <f t="shared" si="7"/>
        <v>0.10761270584531732</v>
      </c>
      <c r="Q32" s="24">
        <f t="shared" si="7"/>
        <v>0.1328860879582571</v>
      </c>
      <c r="R32" s="24">
        <f t="shared" si="7"/>
        <v>0.14721274175199089</v>
      </c>
      <c r="S32" s="24">
        <f t="shared" si="3"/>
        <v>0.16793165867445778</v>
      </c>
      <c r="T32" s="24">
        <f t="shared" si="3"/>
        <v>0.16823441835284564</v>
      </c>
      <c r="U32" s="24">
        <f t="shared" si="3"/>
        <v>0.18182177904400124</v>
      </c>
      <c r="V32" s="24">
        <f t="shared" si="3"/>
        <v>0.19053010391815939</v>
      </c>
      <c r="W32" s="24">
        <f t="shared" si="3"/>
        <v>0.15622546710629612</v>
      </c>
      <c r="X32" s="24">
        <f t="shared" si="3"/>
        <v>0.15609195494351918</v>
      </c>
      <c r="Y32" s="24">
        <f t="shared" si="3"/>
        <v>0.1771002240967807</v>
      </c>
      <c r="Z32" s="24">
        <f t="shared" si="3"/>
        <v>0.15123919985893694</v>
      </c>
      <c r="AA32" s="24">
        <f t="shared" ref="AA32:AB32" si="10">(AA8/AA$25)</f>
        <v>0.16684497933826775</v>
      </c>
      <c r="AB32" s="24">
        <f t="shared" si="10"/>
        <v>0.15696794370062855</v>
      </c>
      <c r="AC32" s="58">
        <f t="shared" ref="AC32:AC48" si="11">(AB32-G32)/G32</f>
        <v>0.30498839468757855</v>
      </c>
    </row>
    <row r="33" spans="1:29" x14ac:dyDescent="0.25">
      <c r="A33" s="40">
        <v>5</v>
      </c>
      <c r="B33" s="14" t="s">
        <v>6</v>
      </c>
      <c r="C33" s="24"/>
      <c r="D33" s="24"/>
      <c r="E33" s="24"/>
      <c r="F33" s="24"/>
      <c r="G33" s="24">
        <f t="shared" ref="G33:N33" si="12">(G9/G$25)</f>
        <v>4.716981132075472E-2</v>
      </c>
      <c r="H33" s="24">
        <f t="shared" si="12"/>
        <v>5.8877644894204231E-2</v>
      </c>
      <c r="I33" s="24">
        <f t="shared" si="12"/>
        <v>7.3619631901840496E-2</v>
      </c>
      <c r="J33" s="24">
        <f t="shared" si="12"/>
        <v>7.5584883023395319E-2</v>
      </c>
      <c r="K33" s="24">
        <f t="shared" si="12"/>
        <v>4.9510650546919978E-2</v>
      </c>
      <c r="L33" s="24">
        <f t="shared" si="12"/>
        <v>3.8249043773905651E-2</v>
      </c>
      <c r="M33" s="24">
        <f t="shared" si="12"/>
        <v>4.5332437877770318E-2</v>
      </c>
      <c r="N33" s="24">
        <f t="shared" si="12"/>
        <v>6.7052023121387277E-2</v>
      </c>
      <c r="O33" s="24">
        <f t="shared" si="7"/>
        <v>1.7016104527499239E-2</v>
      </c>
      <c r="P33" s="24">
        <f t="shared" si="7"/>
        <v>9.8268456565314601E-3</v>
      </c>
      <c r="Q33" s="24">
        <f t="shared" si="7"/>
        <v>4.4860066409161743E-2</v>
      </c>
      <c r="R33" s="24">
        <f t="shared" si="7"/>
        <v>0.11571591093775394</v>
      </c>
      <c r="S33" s="24">
        <f t="shared" si="3"/>
        <v>4.8588395947791298E-3</v>
      </c>
      <c r="T33" s="24">
        <f t="shared" si="3"/>
        <v>3.9250186100020304E-3</v>
      </c>
      <c r="U33" s="24">
        <f t="shared" si="3"/>
        <v>3.6008230452674894E-3</v>
      </c>
      <c r="V33" s="24">
        <f t="shared" si="3"/>
        <v>3.3561117625652013E-3</v>
      </c>
      <c r="W33" s="24">
        <f t="shared" si="3"/>
        <v>4.1215261422515321E-3</v>
      </c>
      <c r="X33" s="24">
        <f t="shared" si="3"/>
        <v>9.8826337138761284E-3</v>
      </c>
      <c r="Y33" s="24">
        <f t="shared" si="3"/>
        <v>5.6661868930712204E-3</v>
      </c>
      <c r="Z33" s="24">
        <f t="shared" si="3"/>
        <v>1.469406947356047E-3</v>
      </c>
      <c r="AA33" s="24">
        <f t="shared" ref="AA33:AB33" si="13">(AA9/AA$25)</f>
        <v>1.8454367202134978E-3</v>
      </c>
      <c r="AB33" s="24">
        <f t="shared" si="13"/>
        <v>1.9826150520134748E-3</v>
      </c>
      <c r="AC33" s="25">
        <f t="shared" si="11"/>
        <v>-0.9579685608973143</v>
      </c>
    </row>
    <row r="34" spans="1:29" x14ac:dyDescent="0.25">
      <c r="A34" s="40">
        <v>6</v>
      </c>
      <c r="B34" s="14" t="s">
        <v>7</v>
      </c>
      <c r="C34" s="24"/>
      <c r="D34" s="24"/>
      <c r="E34" s="24"/>
      <c r="F34" s="24"/>
      <c r="G34" s="24">
        <f t="shared" ref="G34:N34" si="14">(G10/G$25)</f>
        <v>0.12735849056603774</v>
      </c>
      <c r="H34" s="24">
        <f t="shared" si="14"/>
        <v>0.10579576816927323</v>
      </c>
      <c r="I34" s="24">
        <f t="shared" si="14"/>
        <v>0.10156782549420586</v>
      </c>
      <c r="J34" s="24">
        <f t="shared" si="14"/>
        <v>9.7780443911217763E-2</v>
      </c>
      <c r="K34" s="24">
        <f t="shared" si="14"/>
        <v>9.3264248704663211E-2</v>
      </c>
      <c r="L34" s="24">
        <f t="shared" si="14"/>
        <v>9.9447513812154692E-2</v>
      </c>
      <c r="M34" s="24">
        <f t="shared" si="14"/>
        <v>0.14607118871725991</v>
      </c>
      <c r="N34" s="24">
        <f t="shared" si="14"/>
        <v>8.9017341040462425E-2</v>
      </c>
      <c r="O34" s="24">
        <f t="shared" si="7"/>
        <v>9.4196292920085078E-2</v>
      </c>
      <c r="P34" s="24">
        <f t="shared" si="7"/>
        <v>0.10870471114465209</v>
      </c>
      <c r="Q34" s="24">
        <f t="shared" si="7"/>
        <v>0.11621603306905197</v>
      </c>
      <c r="R34" s="24">
        <f t="shared" si="7"/>
        <v>0.10697220867869331</v>
      </c>
      <c r="S34" s="24">
        <f t="shared" si="3"/>
        <v>0.16497824637174888</v>
      </c>
      <c r="T34" s="24">
        <f t="shared" si="3"/>
        <v>0.18423902009880219</v>
      </c>
      <c r="U34" s="24">
        <f t="shared" si="3"/>
        <v>0.17090060145615699</v>
      </c>
      <c r="V34" s="24">
        <f t="shared" si="3"/>
        <v>0.1603655331365493</v>
      </c>
      <c r="W34" s="24">
        <f t="shared" si="3"/>
        <v>0.1846051185429424</v>
      </c>
      <c r="X34" s="24">
        <f t="shared" si="3"/>
        <v>0.1903448110166539</v>
      </c>
      <c r="Y34" s="24">
        <f t="shared" si="3"/>
        <v>0.18522145498934176</v>
      </c>
      <c r="Z34" s="24">
        <f t="shared" si="3"/>
        <v>0.14504418016888385</v>
      </c>
      <c r="AA34" s="24">
        <f t="shared" ref="AA34:AB34" si="15">(AA10/AA$25)</f>
        <v>0.17501024137835031</v>
      </c>
      <c r="AB34" s="24">
        <f t="shared" si="15"/>
        <v>0.17562866137279712</v>
      </c>
      <c r="AC34" s="58">
        <f t="shared" si="11"/>
        <v>0.37901023003825884</v>
      </c>
    </row>
    <row r="35" spans="1:29" x14ac:dyDescent="0.25">
      <c r="A35" s="40">
        <v>7</v>
      </c>
      <c r="B35" s="14" t="s">
        <v>8</v>
      </c>
      <c r="C35" s="24"/>
      <c r="D35" s="24"/>
      <c r="E35" s="24"/>
      <c r="F35" s="24"/>
      <c r="G35" s="24">
        <f t="shared" ref="G35:N35" si="16">(G11/G$25)</f>
        <v>4.0094339622641507E-2</v>
      </c>
      <c r="H35" s="24">
        <f t="shared" si="16"/>
        <v>3.4038638454461818E-2</v>
      </c>
      <c r="I35" s="24">
        <f t="shared" si="16"/>
        <v>4.0218132242672122E-2</v>
      </c>
      <c r="J35" s="24">
        <f t="shared" si="16"/>
        <v>4.6790641871625675E-2</v>
      </c>
      <c r="K35" s="24">
        <f t="shared" si="16"/>
        <v>4.8934945308002305E-2</v>
      </c>
      <c r="L35" s="24">
        <f t="shared" si="16"/>
        <v>5.0148746281342964E-2</v>
      </c>
      <c r="M35" s="24">
        <f t="shared" si="16"/>
        <v>5.0369375419744795E-2</v>
      </c>
      <c r="N35" s="24">
        <f t="shared" si="16"/>
        <v>4.8169556840077073E-2</v>
      </c>
      <c r="O35" s="24">
        <f t="shared" si="7"/>
        <v>3.6159222120935884E-2</v>
      </c>
      <c r="P35" s="24">
        <f t="shared" si="7"/>
        <v>3.8051969354226944E-2</v>
      </c>
      <c r="Q35" s="24">
        <f t="shared" si="7"/>
        <v>4.9603577963000613E-2</v>
      </c>
      <c r="R35" s="24">
        <f t="shared" si="7"/>
        <v>4.6871444823663247E-2</v>
      </c>
      <c r="S35" s="24">
        <f t="shared" si="3"/>
        <v>4.5730255009685916E-2</v>
      </c>
      <c r="T35" s="24">
        <f t="shared" si="3"/>
        <v>4.6254314136834264E-2</v>
      </c>
      <c r="U35" s="24">
        <f t="shared" si="3"/>
        <v>5.5832541943653044E-2</v>
      </c>
      <c r="V35" s="24">
        <f t="shared" si="3"/>
        <v>6.3402207755448636E-2</v>
      </c>
      <c r="W35" s="24">
        <f t="shared" si="3"/>
        <v>7.3598681111634479E-2</v>
      </c>
      <c r="X35" s="24">
        <f t="shared" si="3"/>
        <v>6.3672511622505812E-2</v>
      </c>
      <c r="Y35" s="24">
        <f t="shared" si="3"/>
        <v>4.8212691529870469E-2</v>
      </c>
      <c r="Z35" s="24">
        <f t="shared" si="3"/>
        <v>4.111988401481162E-2</v>
      </c>
      <c r="AA35" s="24">
        <f t="shared" ref="AA35:AB35" si="17">(AA11/AA$25)</f>
        <v>3.6654191408378438E-2</v>
      </c>
      <c r="AB35" s="24">
        <f t="shared" si="17"/>
        <v>3.4194075601421958E-2</v>
      </c>
      <c r="AC35" s="25">
        <f t="shared" si="11"/>
        <v>-0.14715952617629935</v>
      </c>
    </row>
    <row r="36" spans="1:29" x14ac:dyDescent="0.25">
      <c r="A36" s="40">
        <v>8</v>
      </c>
      <c r="B36" s="14" t="s">
        <v>9</v>
      </c>
      <c r="C36" s="24"/>
      <c r="D36" s="24"/>
      <c r="E36" s="24"/>
      <c r="F36" s="24"/>
      <c r="G36" s="24">
        <f t="shared" ref="G36:N36" si="18">(G12/G$25)</f>
        <v>1.6509433962264151E-2</v>
      </c>
      <c r="H36" s="24">
        <f t="shared" si="18"/>
        <v>1.2879484820607176E-2</v>
      </c>
      <c r="I36" s="24">
        <f t="shared" si="18"/>
        <v>1.0224948875255624E-2</v>
      </c>
      <c r="J36" s="24">
        <f t="shared" si="18"/>
        <v>8.3983203359328136E-3</v>
      </c>
      <c r="K36" s="24">
        <f t="shared" si="18"/>
        <v>8.0598733448474374E-3</v>
      </c>
      <c r="L36" s="24">
        <f t="shared" si="18"/>
        <v>5.0998725031874206E-3</v>
      </c>
      <c r="M36" s="24">
        <f t="shared" si="18"/>
        <v>3.6937541974479517E-3</v>
      </c>
      <c r="N36" s="24">
        <f t="shared" si="18"/>
        <v>3.4682080924855491E-3</v>
      </c>
      <c r="O36" s="24">
        <f t="shared" si="7"/>
        <v>3.6463081130355514E-3</v>
      </c>
      <c r="P36" s="24">
        <f t="shared" si="7"/>
        <v>3.9235412792064132E-3</v>
      </c>
      <c r="Q36" s="24">
        <f t="shared" si="7"/>
        <v>5.3195093853764313E-3</v>
      </c>
      <c r="R36" s="24">
        <f t="shared" si="7"/>
        <v>6.3058670567202983E-3</v>
      </c>
      <c r="S36" s="24">
        <f t="shared" si="3"/>
        <v>6.5737241576423518E-3</v>
      </c>
      <c r="T36" s="24">
        <f t="shared" si="3"/>
        <v>5.3461460377613856E-3</v>
      </c>
      <c r="U36" s="24">
        <f t="shared" si="3"/>
        <v>4.7483380816714148E-3</v>
      </c>
      <c r="V36" s="24">
        <f t="shared" si="3"/>
        <v>4.6095992883425667E-3</v>
      </c>
      <c r="W36" s="24">
        <f t="shared" si="3"/>
        <v>4.2785366619563512E-3</v>
      </c>
      <c r="X36" s="24">
        <f t="shared" si="3"/>
        <v>5.1615538319231486E-3</v>
      </c>
      <c r="Y36" s="24">
        <f t="shared" si="3"/>
        <v>5.0649516278900289E-3</v>
      </c>
      <c r="Z36" s="24">
        <f t="shared" si="3"/>
        <v>3.8322133187045702E-3</v>
      </c>
      <c r="AA36" s="24">
        <f t="shared" ref="AA36:AB36" si="19">(AA12/AA$25)</f>
        <v>3.0584931850090088E-3</v>
      </c>
      <c r="AB36" s="24">
        <f t="shared" si="19"/>
        <v>2.0412314970295249E-3</v>
      </c>
      <c r="AC36" s="25">
        <f t="shared" si="11"/>
        <v>-0.87635969217992593</v>
      </c>
    </row>
    <row r="37" spans="1:29" x14ac:dyDescent="0.25">
      <c r="A37" s="40">
        <v>9</v>
      </c>
      <c r="B37" s="14" t="s">
        <v>10</v>
      </c>
      <c r="C37" s="24"/>
      <c r="D37" s="24"/>
      <c r="E37" s="24"/>
      <c r="F37" s="24"/>
      <c r="G37" s="24">
        <f t="shared" ref="G37:N37" si="20">(G13/G$25)</f>
        <v>1.4150943396226415E-2</v>
      </c>
      <c r="H37" s="24">
        <f t="shared" si="20"/>
        <v>1.655933762649494E-2</v>
      </c>
      <c r="I37" s="24">
        <f t="shared" si="20"/>
        <v>1.4314928425357873E-2</v>
      </c>
      <c r="J37" s="24">
        <f t="shared" si="20"/>
        <v>1.3197360527894421E-2</v>
      </c>
      <c r="K37" s="24">
        <f t="shared" si="20"/>
        <v>1.0938399539435808E-2</v>
      </c>
      <c r="L37" s="24">
        <f t="shared" si="20"/>
        <v>9.7747556311092217E-3</v>
      </c>
      <c r="M37" s="24">
        <f t="shared" si="20"/>
        <v>1.1752854264607119E-2</v>
      </c>
      <c r="N37" s="24">
        <f t="shared" si="20"/>
        <v>1.0789980732177264E-2</v>
      </c>
      <c r="O37" s="24">
        <f t="shared" si="7"/>
        <v>6.6848982072318444E-3</v>
      </c>
      <c r="P37" s="24">
        <f t="shared" si="7"/>
        <v>4.3164231080973928E-3</v>
      </c>
      <c r="Q37" s="24">
        <f t="shared" si="7"/>
        <v>7.0813851053737201E-3</v>
      </c>
      <c r="R37" s="24">
        <f t="shared" si="7"/>
        <v>6.7284251584592879E-3</v>
      </c>
      <c r="S37" s="24">
        <f t="shared" si="3"/>
        <v>4.1284257994855349E-3</v>
      </c>
      <c r="T37" s="24">
        <f t="shared" si="3"/>
        <v>4.2295459159504634E-3</v>
      </c>
      <c r="U37" s="24">
        <f t="shared" si="3"/>
        <v>5.3418803418803429E-3</v>
      </c>
      <c r="V37" s="24">
        <f t="shared" si="3"/>
        <v>4.4882940439124981E-3</v>
      </c>
      <c r="W37" s="24">
        <f t="shared" si="3"/>
        <v>3.3364735437274298E-3</v>
      </c>
      <c r="X37" s="24">
        <f t="shared" si="3"/>
        <v>5.0934805851095772E-3</v>
      </c>
      <c r="Y37" s="24">
        <f t="shared" si="3"/>
        <v>3.3113487711115578E-3</v>
      </c>
      <c r="Z37" s="24">
        <f t="shared" si="3"/>
        <v>6.9708665582570864E-3</v>
      </c>
      <c r="AA37" s="24">
        <f t="shared" ref="AA37:AB37" si="21">(AA13/AA$25)</f>
        <v>4.9397250140197514E-3</v>
      </c>
      <c r="AB37" s="24">
        <f t="shared" si="21"/>
        <v>4.4169215332682801E-3</v>
      </c>
      <c r="AC37" s="25">
        <f t="shared" si="11"/>
        <v>-0.68787087831570815</v>
      </c>
    </row>
    <row r="38" spans="1:29" x14ac:dyDescent="0.25">
      <c r="A38" s="40">
        <v>10</v>
      </c>
      <c r="B38" s="14" t="s">
        <v>11</v>
      </c>
      <c r="C38" s="24"/>
      <c r="D38" s="24"/>
      <c r="E38" s="24"/>
      <c r="F38" s="24"/>
      <c r="G38" s="24">
        <f t="shared" ref="G38:N38" si="22">(G14/G$25)</f>
        <v>0.11556603773584906</v>
      </c>
      <c r="H38" s="24">
        <f t="shared" si="22"/>
        <v>8.1876724931002759E-2</v>
      </c>
      <c r="I38" s="24">
        <f t="shared" si="22"/>
        <v>6.8166325835037497E-2</v>
      </c>
      <c r="J38" s="24">
        <f t="shared" si="22"/>
        <v>6.9586082783443318E-2</v>
      </c>
      <c r="K38" s="24">
        <f t="shared" si="22"/>
        <v>7.7144502014968336E-2</v>
      </c>
      <c r="L38" s="24">
        <f t="shared" si="22"/>
        <v>7.3948151296217596E-2</v>
      </c>
      <c r="M38" s="24">
        <f t="shared" si="22"/>
        <v>6.8502350570852924E-2</v>
      </c>
      <c r="N38" s="24">
        <f t="shared" si="22"/>
        <v>8.8246628131021201E-2</v>
      </c>
      <c r="O38" s="24">
        <f t="shared" si="7"/>
        <v>7.2014585232452147E-2</v>
      </c>
      <c r="P38" s="24">
        <f t="shared" si="7"/>
        <v>6.1343693539234634E-2</v>
      </c>
      <c r="Q38" s="24">
        <f t="shared" si="7"/>
        <v>6.1733414650674251E-2</v>
      </c>
      <c r="R38" s="24">
        <f t="shared" si="7"/>
        <v>5.6947830326669911E-2</v>
      </c>
      <c r="S38" s="24">
        <f t="shared" si="3"/>
        <v>6.6975769316269182E-2</v>
      </c>
      <c r="T38" s="24">
        <f t="shared" si="3"/>
        <v>5.3969005887527913E-2</v>
      </c>
      <c r="U38" s="24">
        <f t="shared" si="3"/>
        <v>5.3339664450775558E-2</v>
      </c>
      <c r="V38" s="24">
        <f t="shared" si="3"/>
        <v>5.7498685859852003E-2</v>
      </c>
      <c r="W38" s="24">
        <f t="shared" si="3"/>
        <v>5.4992934526613281E-2</v>
      </c>
      <c r="X38" s="24">
        <f t="shared" si="3"/>
        <v>5.7682065902911528E-2</v>
      </c>
      <c r="Y38" s="24">
        <f t="shared" si="3"/>
        <v>4.17129739282526E-2</v>
      </c>
      <c r="Z38" s="24">
        <f t="shared" si="3"/>
        <v>3.3573009933190963E-2</v>
      </c>
      <c r="AA38" s="24">
        <f t="shared" ref="AA38:AB38" si="23">(AA14/AA$25)</f>
        <v>3.3225815432464577E-2</v>
      </c>
      <c r="AB38" s="24">
        <f t="shared" si="23"/>
        <v>2.7170446278028136E-2</v>
      </c>
      <c r="AC38" s="25">
        <f t="shared" si="11"/>
        <v>-0.76489246485951157</v>
      </c>
    </row>
    <row r="39" spans="1:29" x14ac:dyDescent="0.25">
      <c r="A39" s="40">
        <v>11</v>
      </c>
      <c r="B39" s="14" t="s">
        <v>12</v>
      </c>
      <c r="C39" s="24"/>
      <c r="D39" s="24"/>
      <c r="E39" s="24"/>
      <c r="F39" s="24"/>
      <c r="G39" s="24">
        <f t="shared" ref="G39:N39" si="24">(G15/G$25)</f>
        <v>7.1933962264150941E-2</v>
      </c>
      <c r="H39" s="24">
        <f t="shared" si="24"/>
        <v>5.979760809567617E-2</v>
      </c>
      <c r="I39" s="24">
        <f t="shared" si="24"/>
        <v>5.3169734151329244E-2</v>
      </c>
      <c r="J39" s="24">
        <f t="shared" si="24"/>
        <v>4.9190161967606477E-2</v>
      </c>
      <c r="K39" s="24">
        <f t="shared" si="24"/>
        <v>5.0086355785837651E-2</v>
      </c>
      <c r="L39" s="24">
        <f t="shared" si="24"/>
        <v>4.377390565235869E-2</v>
      </c>
      <c r="M39" s="24">
        <f t="shared" si="24"/>
        <v>3.9959704499664205E-2</v>
      </c>
      <c r="N39" s="24">
        <f t="shared" si="24"/>
        <v>4.1233140655105971E-2</v>
      </c>
      <c r="O39" s="24">
        <f t="shared" si="7"/>
        <v>3.2816773017319965E-2</v>
      </c>
      <c r="P39" s="24">
        <f t="shared" si="7"/>
        <v>3.6587670127926561E-2</v>
      </c>
      <c r="Q39" s="24">
        <f t="shared" si="7"/>
        <v>3.9472792573016197E-2</v>
      </c>
      <c r="R39" s="24">
        <f t="shared" si="7"/>
        <v>3.9492930277913216E-2</v>
      </c>
      <c r="S39" s="24">
        <f t="shared" si="3"/>
        <v>3.8775445393629523E-2</v>
      </c>
      <c r="T39" s="24">
        <f t="shared" si="3"/>
        <v>3.7118494958381265E-2</v>
      </c>
      <c r="U39" s="24">
        <f t="shared" si="3"/>
        <v>3.4821145932257033E-2</v>
      </c>
      <c r="V39" s="24">
        <f t="shared" si="3"/>
        <v>2.7091504589381747E-2</v>
      </c>
      <c r="W39" s="24">
        <f t="shared" si="3"/>
        <v>2.0450620191552835E-2</v>
      </c>
      <c r="X39" s="24">
        <f t="shared" si="3"/>
        <v>1.9521004600950621E-2</v>
      </c>
      <c r="Y39" s="24">
        <f t="shared" si="3"/>
        <v>2.0132271758339867E-2</v>
      </c>
      <c r="Z39" s="24">
        <f t="shared" si="3"/>
        <v>1.7315491467643655E-2</v>
      </c>
      <c r="AA39" s="24">
        <f t="shared" ref="AA39:AB39" si="25">(AA15/AA$25)</f>
        <v>1.3808957527114795E-2</v>
      </c>
      <c r="AB39" s="24">
        <f t="shared" si="25"/>
        <v>1.3505918536933531E-2</v>
      </c>
      <c r="AC39" s="25">
        <f t="shared" si="11"/>
        <v>-0.81224559148656339</v>
      </c>
    </row>
    <row r="40" spans="1:29" x14ac:dyDescent="0.25">
      <c r="A40" s="40">
        <v>12</v>
      </c>
      <c r="B40" s="14" t="s">
        <v>13</v>
      </c>
      <c r="C40" s="24"/>
      <c r="D40" s="24"/>
      <c r="E40" s="24"/>
      <c r="F40" s="24"/>
      <c r="G40" s="24">
        <f t="shared" ref="G40:N40" si="26">(G16/G$25)</f>
        <v>9.433962264150943E-3</v>
      </c>
      <c r="H40" s="24">
        <f t="shared" si="26"/>
        <v>9.1996320147194107E-3</v>
      </c>
      <c r="I40" s="24">
        <f t="shared" si="26"/>
        <v>1.0224948875255624E-2</v>
      </c>
      <c r="J40" s="24">
        <f t="shared" si="26"/>
        <v>1.0797840431913617E-2</v>
      </c>
      <c r="K40" s="24">
        <f t="shared" si="26"/>
        <v>8.6355785837651123E-3</v>
      </c>
      <c r="L40" s="24">
        <f t="shared" si="26"/>
        <v>8.0747981300467488E-3</v>
      </c>
      <c r="M40" s="24">
        <f t="shared" si="26"/>
        <v>6.7159167226326392E-3</v>
      </c>
      <c r="N40" s="24">
        <f t="shared" si="26"/>
        <v>6.5510597302504813E-3</v>
      </c>
      <c r="O40" s="24">
        <f t="shared" si="7"/>
        <v>6.6848982072318444E-3</v>
      </c>
      <c r="P40" s="24">
        <f t="shared" si="7"/>
        <v>6.576936607466579E-3</v>
      </c>
      <c r="Q40" s="24">
        <f t="shared" si="7"/>
        <v>8.3350274446025632E-3</v>
      </c>
      <c r="R40" s="24">
        <f t="shared" si="7"/>
        <v>6.0458313018039982E-3</v>
      </c>
      <c r="S40" s="24">
        <f t="shared" si="3"/>
        <v>6.7960240083838816E-3</v>
      </c>
      <c r="T40" s="24">
        <f t="shared" si="3"/>
        <v>5.6168369763822156E-3</v>
      </c>
      <c r="U40" s="24">
        <f t="shared" si="3"/>
        <v>4.6691991136435587E-3</v>
      </c>
      <c r="V40" s="24">
        <f t="shared" si="3"/>
        <v>4.003073066192229E-3</v>
      </c>
      <c r="W40" s="24">
        <f t="shared" si="3"/>
        <v>3.4542314335060447E-3</v>
      </c>
      <c r="X40" s="24">
        <f t="shared" si="3"/>
        <v>3.9122095374623097E-3</v>
      </c>
      <c r="Y40" s="24">
        <f t="shared" si="3"/>
        <v>3.8624810975276497E-3</v>
      </c>
      <c r="Z40" s="24">
        <f t="shared" si="3"/>
        <v>2.4490115789267452E-3</v>
      </c>
      <c r="AA40" s="24">
        <f t="shared" ref="AA40:AB40" si="27">(AA16/AA$25)</f>
        <v>1.4516905234438077E-3</v>
      </c>
      <c r="AB40" s="24">
        <f t="shared" si="27"/>
        <v>1.2274973191596468E-3</v>
      </c>
      <c r="AC40" s="25">
        <f t="shared" si="11"/>
        <v>-0.86988528416907751</v>
      </c>
    </row>
    <row r="41" spans="1:29" x14ac:dyDescent="0.25">
      <c r="A41" s="40">
        <v>13</v>
      </c>
      <c r="B41" s="14" t="s">
        <v>14</v>
      </c>
      <c r="C41" s="24"/>
      <c r="D41" s="24"/>
      <c r="E41" s="24"/>
      <c r="F41" s="24"/>
      <c r="G41" s="24">
        <f t="shared" ref="G41:N41" si="28">(G17/G$25)</f>
        <v>3.0660377358490566E-2</v>
      </c>
      <c r="H41" s="24">
        <f t="shared" si="28"/>
        <v>3.4958601655933765E-2</v>
      </c>
      <c r="I41" s="24">
        <f t="shared" si="28"/>
        <v>3.7491479209270623E-2</v>
      </c>
      <c r="J41" s="24">
        <f t="shared" si="28"/>
        <v>3.1193761247750449E-2</v>
      </c>
      <c r="K41" s="24">
        <f t="shared" si="28"/>
        <v>2.7633851468048358E-2</v>
      </c>
      <c r="L41" s="24">
        <f t="shared" si="28"/>
        <v>2.4649383765405864E-2</v>
      </c>
      <c r="M41" s="24">
        <f t="shared" si="28"/>
        <v>2.1826729348556079E-2</v>
      </c>
      <c r="N41" s="24">
        <f t="shared" si="28"/>
        <v>2.119460500963391E-2</v>
      </c>
      <c r="O41" s="24">
        <f t="shared" si="7"/>
        <v>1.3369796414463689E-2</v>
      </c>
      <c r="P41" s="24">
        <f t="shared" si="7"/>
        <v>1.0618466520284189E-2</v>
      </c>
      <c r="Q41" s="24">
        <f t="shared" si="7"/>
        <v>1.4704885816900456E-2</v>
      </c>
      <c r="R41" s="24">
        <f t="shared" si="7"/>
        <v>1.3879408418657565E-2</v>
      </c>
      <c r="S41" s="24">
        <f t="shared" si="3"/>
        <v>1.1305535266283464E-2</v>
      </c>
      <c r="T41" s="24">
        <f t="shared" si="3"/>
        <v>9.0343100764701898E-3</v>
      </c>
      <c r="U41" s="24">
        <f t="shared" si="3"/>
        <v>8.863564419119974E-3</v>
      </c>
      <c r="V41" s="24">
        <f t="shared" si="3"/>
        <v>8.5318021915814155E-3</v>
      </c>
      <c r="W41" s="24">
        <f t="shared" si="3"/>
        <v>9.2243680326581888E-3</v>
      </c>
      <c r="X41" s="24">
        <f t="shared" si="3"/>
        <v>7.4079709767710042E-3</v>
      </c>
      <c r="Y41" s="24">
        <f t="shared" si="3"/>
        <v>8.0483538907209374E-3</v>
      </c>
      <c r="Z41" s="24">
        <f t="shared" si="3"/>
        <v>9.5570227856037297E-3</v>
      </c>
      <c r="AA41" s="24">
        <f t="shared" ref="AA41:AB41" si="29">(AA17/AA$25)</f>
        <v>1.0730578170551763E-2</v>
      </c>
      <c r="AB41" s="24">
        <f t="shared" si="29"/>
        <v>8.8648753021332918E-3</v>
      </c>
      <c r="AC41" s="25">
        <f t="shared" si="11"/>
        <v>-0.71086868245349877</v>
      </c>
    </row>
    <row r="42" spans="1:29" ht="13.5" customHeight="1" x14ac:dyDescent="0.25">
      <c r="A42" s="40">
        <v>14</v>
      </c>
      <c r="B42" s="16" t="s">
        <v>15</v>
      </c>
      <c r="C42" s="24"/>
      <c r="D42" s="24"/>
      <c r="E42" s="24"/>
      <c r="F42" s="24"/>
      <c r="G42" s="24">
        <f t="shared" ref="G42:N42" si="30">(G18/G$25)</f>
        <v>0.10259433962264151</v>
      </c>
      <c r="H42" s="24">
        <f t="shared" si="30"/>
        <v>0.10211591536338546</v>
      </c>
      <c r="I42" s="24">
        <f t="shared" si="30"/>
        <v>7.4982958418541246E-2</v>
      </c>
      <c r="J42" s="24">
        <f t="shared" si="30"/>
        <v>6.2387522495500898E-2</v>
      </c>
      <c r="K42" s="24">
        <f t="shared" si="30"/>
        <v>6.8508923431203225E-2</v>
      </c>
      <c r="L42" s="24">
        <f t="shared" si="30"/>
        <v>7.4798130046748831E-2</v>
      </c>
      <c r="M42" s="24">
        <f t="shared" si="30"/>
        <v>8.5963734049697788E-2</v>
      </c>
      <c r="N42" s="24">
        <f t="shared" si="30"/>
        <v>0.12292870905587669</v>
      </c>
      <c r="O42" s="24">
        <f t="shared" si="7"/>
        <v>0.19993922819811608</v>
      </c>
      <c r="P42" s="24">
        <f t="shared" si="7"/>
        <v>0.26368336824675237</v>
      </c>
      <c r="Q42" s="24">
        <f t="shared" si="7"/>
        <v>0.13139527004133628</v>
      </c>
      <c r="R42" s="24">
        <f t="shared" si="7"/>
        <v>5.0641963269949623E-2</v>
      </c>
      <c r="S42" s="24">
        <f t="shared" si="3"/>
        <v>5.1383022642827653E-2</v>
      </c>
      <c r="T42" s="24">
        <f t="shared" si="3"/>
        <v>6.1582188536238751E-2</v>
      </c>
      <c r="U42" s="24">
        <f t="shared" si="3"/>
        <v>4.993668882557771E-2</v>
      </c>
      <c r="V42" s="24">
        <f t="shared" si="3"/>
        <v>5.7053899963608427E-2</v>
      </c>
      <c r="W42" s="24">
        <f t="shared" si="3"/>
        <v>6.0370544826503371E-2</v>
      </c>
      <c r="X42" s="24">
        <f t="shared" si="3"/>
        <v>5.9864414109581904E-2</v>
      </c>
      <c r="Y42" s="24">
        <f t="shared" si="3"/>
        <v>5.5796454533860472E-2</v>
      </c>
      <c r="Z42" s="24">
        <f t="shared" si="3"/>
        <v>8.7643267177367201E-2</v>
      </c>
      <c r="AA42" s="24">
        <f t="shared" ref="AA42:AB42" si="31">(AA18/AA$25)</f>
        <v>6.2581781880515927E-2</v>
      </c>
      <c r="AB42" s="24">
        <f t="shared" si="31"/>
        <v>7.9001175776926488E-2</v>
      </c>
      <c r="AC42" s="25">
        <f t="shared" si="11"/>
        <v>-0.22996555104788899</v>
      </c>
    </row>
    <row r="43" spans="1:29" ht="13.5" customHeight="1" x14ac:dyDescent="0.25">
      <c r="A43" s="40">
        <v>15</v>
      </c>
      <c r="B43" s="14" t="s">
        <v>16</v>
      </c>
      <c r="C43" s="24"/>
      <c r="D43" s="24"/>
      <c r="E43" s="24"/>
      <c r="F43" s="24"/>
      <c r="G43" s="24">
        <f t="shared" ref="G43:N43" si="32">(G19/G$25)</f>
        <v>9.3160377358490559E-2</v>
      </c>
      <c r="H43" s="24">
        <f t="shared" si="32"/>
        <v>0.10579576816927323</v>
      </c>
      <c r="I43" s="24">
        <f t="shared" si="32"/>
        <v>0.15541922290388549</v>
      </c>
      <c r="J43" s="24">
        <f t="shared" si="32"/>
        <v>0.16556688662267546</v>
      </c>
      <c r="K43" s="24">
        <f t="shared" si="32"/>
        <v>0.17962003454231434</v>
      </c>
      <c r="L43" s="24">
        <f t="shared" si="32"/>
        <v>0.20994475138121546</v>
      </c>
      <c r="M43" s="24">
        <f t="shared" si="32"/>
        <v>0.17797179314976494</v>
      </c>
      <c r="N43" s="24">
        <f t="shared" si="32"/>
        <v>0.1210019267822736</v>
      </c>
      <c r="O43" s="24">
        <f t="shared" si="7"/>
        <v>0.13977514433302948</v>
      </c>
      <c r="P43" s="24">
        <f t="shared" si="7"/>
        <v>0.14884551766227599</v>
      </c>
      <c r="Q43" s="24">
        <f t="shared" si="7"/>
        <v>0.15948363488513922</v>
      </c>
      <c r="R43" s="24">
        <f t="shared" si="7"/>
        <v>0.17139606695920687</v>
      </c>
      <c r="S43" s="24">
        <f t="shared" si="3"/>
        <v>0.12001016227889105</v>
      </c>
      <c r="T43" s="24">
        <f t="shared" si="3"/>
        <v>0.10766732083643499</v>
      </c>
      <c r="U43" s="24">
        <f t="shared" si="3"/>
        <v>0.10197056030389362</v>
      </c>
      <c r="V43" s="24">
        <f t="shared" si="3"/>
        <v>0.13804536816141685</v>
      </c>
      <c r="W43" s="24">
        <f t="shared" si="3"/>
        <v>0.15469461453917416</v>
      </c>
      <c r="X43" s="24">
        <f t="shared" si="3"/>
        <v>0.12428172713840092</v>
      </c>
      <c r="Y43" s="24">
        <f t="shared" si="3"/>
        <v>0.14297101317251809</v>
      </c>
      <c r="Z43" s="24">
        <f t="shared" si="3"/>
        <v>0.18109363061068554</v>
      </c>
      <c r="AA43" s="24">
        <f t="shared" ref="AA43:AB43" si="33">(AA19/AA$25)</f>
        <v>0.17380911661648724</v>
      </c>
      <c r="AB43" s="24">
        <f t="shared" si="33"/>
        <v>0.20713672458201299</v>
      </c>
      <c r="AC43" s="58">
        <f t="shared" si="11"/>
        <v>1.2234423094373041</v>
      </c>
    </row>
    <row r="44" spans="1:29" ht="12.75" customHeight="1" x14ac:dyDescent="0.25">
      <c r="A44" s="40">
        <v>16</v>
      </c>
      <c r="B44" s="14" t="s">
        <v>17</v>
      </c>
      <c r="C44" s="24"/>
      <c r="D44" s="24"/>
      <c r="E44" s="24"/>
      <c r="F44" s="24"/>
      <c r="G44" s="24">
        <f t="shared" ref="G44:N44" si="34">(G20/G$25)</f>
        <v>0.14150943396226415</v>
      </c>
      <c r="H44" s="24">
        <f t="shared" si="34"/>
        <v>0.16467341306347746</v>
      </c>
      <c r="I44" s="24">
        <f t="shared" si="34"/>
        <v>0.18677573278800272</v>
      </c>
      <c r="J44" s="24">
        <f t="shared" si="34"/>
        <v>0.18836232753449311</v>
      </c>
      <c r="K44" s="24">
        <f t="shared" si="34"/>
        <v>0.19228554979850315</v>
      </c>
      <c r="L44" s="24">
        <f t="shared" si="34"/>
        <v>0.19549511262218444</v>
      </c>
      <c r="M44" s="24">
        <f t="shared" si="34"/>
        <v>0.17998656816655473</v>
      </c>
      <c r="N44" s="24">
        <f t="shared" si="34"/>
        <v>0.19614643545279384</v>
      </c>
      <c r="O44" s="24">
        <f t="shared" si="7"/>
        <v>0.22546338498936494</v>
      </c>
      <c r="P44" s="24">
        <f t="shared" si="7"/>
        <v>0.14713028468352854</v>
      </c>
      <c r="Q44" s="24">
        <f t="shared" si="7"/>
        <v>0.16209256623975063</v>
      </c>
      <c r="R44" s="24">
        <f t="shared" si="7"/>
        <v>0.16509019990248658</v>
      </c>
      <c r="S44" s="24">
        <f t="shared" si="3"/>
        <v>0.22566610562418621</v>
      </c>
      <c r="T44" s="24">
        <f t="shared" si="3"/>
        <v>0.23201597076537861</v>
      </c>
      <c r="U44" s="24">
        <f t="shared" si="3"/>
        <v>0.23338081671415001</v>
      </c>
      <c r="V44" s="24">
        <f t="shared" si="3"/>
        <v>0.19602927499898914</v>
      </c>
      <c r="W44" s="24">
        <f t="shared" si="3"/>
        <v>0.17628356099858689</v>
      </c>
      <c r="X44" s="24">
        <f t="shared" si="3"/>
        <v>0.19695192026620642</v>
      </c>
      <c r="Y44" s="24">
        <f t="shared" si="3"/>
        <v>0.19087397744456794</v>
      </c>
      <c r="Z44" s="24">
        <f t="shared" si="3"/>
        <v>0.22683333006798453</v>
      </c>
      <c r="AA44" s="24">
        <f t="shared" ref="AA44:AB44" si="35">(AA20/AA$25)</f>
        <v>0.21046728525917646</v>
      </c>
      <c r="AB44" s="24">
        <f t="shared" si="35"/>
        <v>0.19313084224935434</v>
      </c>
      <c r="AC44" s="58">
        <f t="shared" si="11"/>
        <v>0.36479128522877069</v>
      </c>
    </row>
    <row r="45" spans="1:29" x14ac:dyDescent="0.25">
      <c r="A45" s="40">
        <v>17</v>
      </c>
      <c r="B45" s="14" t="s">
        <v>18</v>
      </c>
      <c r="C45" s="24"/>
      <c r="D45" s="24"/>
      <c r="E45" s="24"/>
      <c r="F45" s="24"/>
      <c r="G45" s="24">
        <f t="shared" ref="G45:N45" si="36">(G21/G$25)</f>
        <v>1.5330188679245283E-2</v>
      </c>
      <c r="H45" s="24">
        <f t="shared" si="36"/>
        <v>1.655933762649494E-2</v>
      </c>
      <c r="I45" s="24">
        <f t="shared" si="36"/>
        <v>1.4996591683708248E-2</v>
      </c>
      <c r="J45" s="24">
        <f t="shared" si="36"/>
        <v>1.3197360527894421E-2</v>
      </c>
      <c r="K45" s="24">
        <f t="shared" si="36"/>
        <v>1.8998272884283247E-2</v>
      </c>
      <c r="L45" s="24">
        <f t="shared" si="36"/>
        <v>9.7747556311092217E-3</v>
      </c>
      <c r="M45" s="24">
        <f t="shared" si="36"/>
        <v>1.4439220953660174E-2</v>
      </c>
      <c r="N45" s="24">
        <f t="shared" si="36"/>
        <v>1.9267822736030827E-2</v>
      </c>
      <c r="O45" s="24">
        <f t="shared" si="7"/>
        <v>8.5080522637496197E-3</v>
      </c>
      <c r="P45" s="24">
        <f t="shared" si="7"/>
        <v>1.3157921840351692E-2</v>
      </c>
      <c r="Q45" s="24">
        <f t="shared" si="7"/>
        <v>1.4230534661516568E-2</v>
      </c>
      <c r="R45" s="24">
        <f t="shared" si="7"/>
        <v>1.134405980822363E-2</v>
      </c>
      <c r="S45" s="24">
        <f t="shared" si="7"/>
        <v>1.1591349360094002E-2</v>
      </c>
      <c r="T45" s="24">
        <f t="shared" si="7"/>
        <v>8.7636191378493589E-3</v>
      </c>
      <c r="U45" s="24">
        <f t="shared" si="7"/>
        <v>8.2700221589110477E-3</v>
      </c>
      <c r="V45" s="24">
        <f t="shared" si="7"/>
        <v>9.5426792284986472E-3</v>
      </c>
      <c r="W45" s="24">
        <f t="shared" si="7"/>
        <v>9.3421259224368038E-3</v>
      </c>
      <c r="X45" s="24">
        <f t="shared" si="7"/>
        <v>1.1220072798331001E-2</v>
      </c>
      <c r="Y45" s="24">
        <f t="shared" si="7"/>
        <v>1.3760088909942248E-2</v>
      </c>
      <c r="Z45" s="24">
        <f t="shared" si="7"/>
        <v>6.2420407123684879E-3</v>
      </c>
      <c r="AA45" s="24">
        <f t="shared" si="7"/>
        <v>2.9709940301712993E-3</v>
      </c>
      <c r="AB45" s="24">
        <f t="shared" ref="AB45" si="37">(AB21/AB$25)</f>
        <v>2.6825643660286667E-3</v>
      </c>
      <c r="AC45" s="25">
        <f t="shared" si="11"/>
        <v>-0.82501426289289925</v>
      </c>
    </row>
    <row r="46" spans="1:29" x14ac:dyDescent="0.25">
      <c r="A46" s="40">
        <v>18</v>
      </c>
      <c r="B46" s="14" t="s">
        <v>19</v>
      </c>
      <c r="C46" s="24"/>
      <c r="D46" s="24"/>
      <c r="E46" s="24"/>
      <c r="F46" s="24"/>
      <c r="G46" s="24">
        <f t="shared" ref="G46:N46" si="38">(G22/G$25)</f>
        <v>1.2971698113207548E-2</v>
      </c>
      <c r="H46" s="24">
        <f t="shared" si="38"/>
        <v>8.2796688132474698E-3</v>
      </c>
      <c r="I46" s="24">
        <f t="shared" si="38"/>
        <v>9.5432856169052494E-3</v>
      </c>
      <c r="J46" s="24">
        <f t="shared" si="38"/>
        <v>1.0197960407918417E-2</v>
      </c>
      <c r="K46" s="24">
        <f t="shared" si="38"/>
        <v>1.1514104778353483E-2</v>
      </c>
      <c r="L46" s="24">
        <f t="shared" si="38"/>
        <v>9.3497662558436039E-3</v>
      </c>
      <c r="M46" s="24">
        <f t="shared" si="38"/>
        <v>7.3875083948959034E-3</v>
      </c>
      <c r="N46" s="24">
        <f t="shared" si="38"/>
        <v>9.2485549132947983E-3</v>
      </c>
      <c r="O46" s="24">
        <f t="shared" si="7"/>
        <v>6.6848982072318444E-3</v>
      </c>
      <c r="P46" s="24">
        <f t="shared" si="7"/>
        <v>6.3170630730792843E-3</v>
      </c>
      <c r="Q46" s="24">
        <f t="shared" si="7"/>
        <v>6.0649183438368226E-3</v>
      </c>
      <c r="R46" s="24">
        <f t="shared" si="7"/>
        <v>6.7934340971883642E-3</v>
      </c>
      <c r="S46" s="24">
        <f t="shared" si="7"/>
        <v>6.3831814284353271E-3</v>
      </c>
      <c r="T46" s="24">
        <f t="shared" si="7"/>
        <v>6.0228733843134593E-3</v>
      </c>
      <c r="U46" s="24">
        <f t="shared" si="7"/>
        <v>7.636910414688192E-3</v>
      </c>
      <c r="V46" s="24">
        <f t="shared" si="7"/>
        <v>7.2783146658040518E-3</v>
      </c>
      <c r="W46" s="24">
        <f t="shared" si="7"/>
        <v>6.5159365677500396E-3</v>
      </c>
      <c r="X46" s="24">
        <f t="shared" si="7"/>
        <v>6.1666352995823487E-3</v>
      </c>
      <c r="Y46" s="24">
        <f t="shared" si="7"/>
        <v>7.465337875999783E-3</v>
      </c>
      <c r="Z46" s="24">
        <f t="shared" si="7"/>
        <v>5.6111753296369579E-3</v>
      </c>
      <c r="AA46" s="24">
        <f t="shared" si="7"/>
        <v>2.3664544149289467E-3</v>
      </c>
      <c r="AB46" s="24">
        <f t="shared" ref="AB46" si="39">(AB22/AB$25)</f>
        <v>7.578761537957595E-3</v>
      </c>
      <c r="AC46" s="25">
        <f t="shared" si="11"/>
        <v>-0.41574638325563268</v>
      </c>
    </row>
    <row r="47" spans="1:29" x14ac:dyDescent="0.25">
      <c r="A47" s="40">
        <v>19</v>
      </c>
      <c r="B47" s="14" t="s">
        <v>20</v>
      </c>
      <c r="C47" s="24"/>
      <c r="D47" s="24"/>
      <c r="E47" s="24"/>
      <c r="F47" s="24"/>
      <c r="G47" s="24">
        <f t="shared" ref="G47:N47" si="40">(G23/G$25)</f>
        <v>0</v>
      </c>
      <c r="H47" s="24">
        <f t="shared" si="40"/>
        <v>0</v>
      </c>
      <c r="I47" s="24">
        <f t="shared" si="40"/>
        <v>0</v>
      </c>
      <c r="J47" s="24">
        <f t="shared" si="40"/>
        <v>0</v>
      </c>
      <c r="K47" s="24">
        <f t="shared" si="40"/>
        <v>0</v>
      </c>
      <c r="L47" s="24">
        <f t="shared" si="40"/>
        <v>4.2498937526561835E-4</v>
      </c>
      <c r="M47" s="24">
        <f t="shared" si="40"/>
        <v>3.3579583613163198E-4</v>
      </c>
      <c r="N47" s="24">
        <f t="shared" si="40"/>
        <v>0</v>
      </c>
      <c r="O47" s="24">
        <f t="shared" ref="O47:AA48" si="41">(O23/O$25)</f>
        <v>3.0385900941962927E-4</v>
      </c>
      <c r="P47" s="24">
        <f t="shared" si="41"/>
        <v>2.0512856031245855E-4</v>
      </c>
      <c r="Q47" s="24">
        <f t="shared" si="41"/>
        <v>0</v>
      </c>
      <c r="R47" s="24">
        <f t="shared" si="41"/>
        <v>3.2504469364537626E-5</v>
      </c>
      <c r="S47" s="24">
        <f t="shared" si="41"/>
        <v>6.3514243069008242E-5</v>
      </c>
      <c r="T47" s="24">
        <f t="shared" si="41"/>
        <v>1.0150910198281113E-4</v>
      </c>
      <c r="U47" s="24">
        <f t="shared" si="41"/>
        <v>2.3741690408357071E-4</v>
      </c>
      <c r="V47" s="24">
        <f t="shared" si="41"/>
        <v>2.0217540738344587E-4</v>
      </c>
      <c r="W47" s="24">
        <f t="shared" si="41"/>
        <v>0</v>
      </c>
      <c r="X47" s="24">
        <f t="shared" si="41"/>
        <v>2.8030160452647047E-5</v>
      </c>
      <c r="Y47" s="24">
        <f t="shared" si="41"/>
        <v>1.3664437845027058E-5</v>
      </c>
      <c r="Z47" s="24">
        <f t="shared" si="41"/>
        <v>5.0939440841676296E-5</v>
      </c>
      <c r="AA47" s="24">
        <f t="shared" si="41"/>
        <v>7.55674519052941E-5</v>
      </c>
      <c r="AB47" s="24">
        <f t="shared" ref="AB47" si="42">(AB23/AB$25)</f>
        <v>3.7928287951562124E-5</v>
      </c>
      <c r="AC47" s="58"/>
    </row>
    <row r="48" spans="1:29" ht="11.25" customHeight="1" thickBot="1" x14ac:dyDescent="0.3">
      <c r="A48" s="41">
        <v>20</v>
      </c>
      <c r="B48" s="26" t="s">
        <v>21</v>
      </c>
      <c r="C48" s="27"/>
      <c r="D48" s="27"/>
      <c r="E48" s="27"/>
      <c r="F48" s="27"/>
      <c r="G48" s="27">
        <f t="shared" ref="G48:N48" si="43">(G24/G$25)</f>
        <v>3.3018867924528301E-2</v>
      </c>
      <c r="H48" s="27">
        <f t="shared" si="43"/>
        <v>4.2318307267709292E-2</v>
      </c>
      <c r="I48" s="27">
        <f t="shared" si="43"/>
        <v>3.7491479209270623E-2</v>
      </c>
      <c r="J48" s="27">
        <f t="shared" si="43"/>
        <v>3.4793041391721659E-2</v>
      </c>
      <c r="K48" s="27">
        <f t="shared" si="43"/>
        <v>4.0299366724237187E-2</v>
      </c>
      <c r="L48" s="27">
        <f t="shared" si="43"/>
        <v>3.8674033149171269E-2</v>
      </c>
      <c r="M48" s="27">
        <f t="shared" si="43"/>
        <v>3.895231699126931E-2</v>
      </c>
      <c r="N48" s="27">
        <f t="shared" si="43"/>
        <v>3.8921001926782273E-2</v>
      </c>
      <c r="O48" s="27">
        <f t="shared" si="41"/>
        <v>3.1297477970221817E-2</v>
      </c>
      <c r="P48" s="27">
        <f t="shared" si="41"/>
        <v>2.7019845275916762E-2</v>
      </c>
      <c r="Q48" s="27">
        <f t="shared" si="41"/>
        <v>3.6084570034559865E-2</v>
      </c>
      <c r="R48" s="27">
        <f t="shared" si="41"/>
        <v>3.663253697383391E-2</v>
      </c>
      <c r="S48" s="27">
        <f t="shared" si="41"/>
        <v>3.6997046587697292E-2</v>
      </c>
      <c r="T48" s="27">
        <f t="shared" si="41"/>
        <v>3.5325167490018267E-2</v>
      </c>
      <c r="U48" s="27">
        <f t="shared" si="41"/>
        <v>3.6918328584995247E-2</v>
      </c>
      <c r="V48" s="27">
        <f t="shared" si="41"/>
        <v>3.2267195018397962E-2</v>
      </c>
      <c r="W48" s="27">
        <f t="shared" si="41"/>
        <v>3.3560998586905325E-2</v>
      </c>
      <c r="X48" s="27">
        <f t="shared" si="41"/>
        <v>3.5814536441210736E-2</v>
      </c>
      <c r="Y48" s="27">
        <f t="shared" si="41"/>
        <v>3.7572649261209408E-2</v>
      </c>
      <c r="Z48" s="27">
        <f t="shared" si="41"/>
        <v>3.4838659117180301E-2</v>
      </c>
      <c r="AA48" s="24">
        <f t="shared" si="41"/>
        <v>3.0791748034251942E-2</v>
      </c>
      <c r="AB48" s="24">
        <f t="shared" ref="AB48" si="44">(AB24/AB$25)</f>
        <v>2.7025629178576718E-2</v>
      </c>
      <c r="AC48" s="25">
        <f t="shared" si="11"/>
        <v>-0.18150951630596224</v>
      </c>
    </row>
    <row r="49" spans="1:29" s="6" customFormat="1" ht="11.1" customHeight="1" thickBot="1" x14ac:dyDescent="0.3">
      <c r="A49" s="65" t="s">
        <v>24</v>
      </c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65"/>
      <c r="AC49" s="65"/>
    </row>
    <row r="50" spans="1:29" s="6" customFormat="1" ht="11.1" customHeight="1" thickBot="1" x14ac:dyDescent="0.3">
      <c r="A50" s="64" t="s">
        <v>25</v>
      </c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</row>
    <row r="51" spans="1:29" ht="15" customHeight="1" x14ac:dyDescent="0.25">
      <c r="A51" s="69" t="s">
        <v>26</v>
      </c>
      <c r="B51" s="69"/>
      <c r="C51" s="42"/>
      <c r="D51" s="42"/>
      <c r="E51" s="42"/>
      <c r="F51" s="42"/>
      <c r="G51" s="42">
        <f t="shared" ref="G51:N51" si="45">G26/G25</f>
        <v>0.12323732054537125</v>
      </c>
      <c r="H51" s="42">
        <f t="shared" si="45"/>
        <v>6.5966322939122234E-3</v>
      </c>
      <c r="I51" s="42">
        <f t="shared" si="45"/>
        <v>9.6611699656681371E-2</v>
      </c>
      <c r="J51" s="42">
        <f t="shared" si="45"/>
        <v>8.2428971016940883E-2</v>
      </c>
      <c r="K51" s="42">
        <f t="shared" si="45"/>
        <v>7.4774077526014116E-2</v>
      </c>
      <c r="L51" s="42">
        <f t="shared" si="45"/>
        <v>6.9110589187509119E-2</v>
      </c>
      <c r="M51" s="42">
        <f t="shared" si="45"/>
        <v>6.3105089049937224E-2</v>
      </c>
      <c r="N51" s="42">
        <f t="shared" si="45"/>
        <v>7.6747262557795473E-2</v>
      </c>
      <c r="O51" s="42">
        <f t="shared" ref="O51:AA51" si="46">O26/O25</f>
        <v>6.9022717998678762E-2</v>
      </c>
      <c r="P51" s="42">
        <f t="shared" si="46"/>
        <v>6.7604463517418001E-2</v>
      </c>
      <c r="Q51" s="42">
        <f t="shared" si="46"/>
        <v>9.7622239347359807E-2</v>
      </c>
      <c r="R51" s="42">
        <f t="shared" si="46"/>
        <v>9.7651166939450862E-2</v>
      </c>
      <c r="S51" s="42">
        <f t="shared" si="46"/>
        <v>8.5445747396482197E-2</v>
      </c>
      <c r="T51" s="42">
        <f t="shared" si="46"/>
        <v>8.2373437466521371E-2</v>
      </c>
      <c r="U51" s="42">
        <f t="shared" si="46"/>
        <v>9.3191854068921512E-2</v>
      </c>
      <c r="V51" s="42">
        <f t="shared" si="46"/>
        <v>0.10408050624722009</v>
      </c>
      <c r="W51" s="42">
        <f t="shared" si="46"/>
        <v>0.10455295179777047</v>
      </c>
      <c r="X51" s="42">
        <f t="shared" si="46"/>
        <v>7.5916566225258358E-2</v>
      </c>
      <c r="Y51" s="42">
        <f t="shared" si="46"/>
        <v>3.840381146719625E-2</v>
      </c>
      <c r="Z51" s="42">
        <f t="shared" si="46"/>
        <v>0</v>
      </c>
      <c r="AA51" s="42">
        <f t="shared" si="46"/>
        <v>5.2486845297517022E-2</v>
      </c>
      <c r="AB51" s="42">
        <f t="shared" ref="AB51" si="47">AB26/AB25</f>
        <v>5.6525217139448511E-2</v>
      </c>
      <c r="AC51" s="13">
        <f>(AB51-G51)/G51</f>
        <v>-0.54133036251272526</v>
      </c>
    </row>
    <row r="52" spans="1:29" ht="22.5" customHeight="1" x14ac:dyDescent="0.25">
      <c r="A52" s="63" t="s">
        <v>27</v>
      </c>
      <c r="B52" s="63"/>
      <c r="C52" s="16"/>
      <c r="D52" s="16"/>
      <c r="E52" s="16"/>
      <c r="F52" s="16"/>
      <c r="G52" s="14"/>
      <c r="H52" s="14"/>
      <c r="I52" s="17"/>
      <c r="J52" s="17"/>
      <c r="K52" s="17"/>
      <c r="L52" s="17"/>
      <c r="M52" s="17"/>
      <c r="N52" s="17"/>
      <c r="O52" s="24"/>
      <c r="P52" s="24"/>
      <c r="Q52" s="24"/>
      <c r="R52" s="24"/>
      <c r="S52" s="28">
        <f t="shared" ref="S52:AA52" si="48">S$26/S5</f>
        <v>30.231473480537392</v>
      </c>
      <c r="T52" s="28">
        <f t="shared" si="48"/>
        <v>32.032428564283848</v>
      </c>
      <c r="U52" s="28">
        <f t="shared" si="48"/>
        <v>38.608926820160406</v>
      </c>
      <c r="V52" s="28">
        <f t="shared" si="48"/>
        <v>42.90025</v>
      </c>
      <c r="W52" s="28">
        <f t="shared" si="48"/>
        <v>40.357439393939401</v>
      </c>
      <c r="X52" s="28">
        <f t="shared" si="48"/>
        <v>32.079052453468698</v>
      </c>
      <c r="Y52" s="28">
        <f t="shared" si="48"/>
        <v>18.695077605321504</v>
      </c>
      <c r="Z52" s="28">
        <f t="shared" si="48"/>
        <v>0</v>
      </c>
      <c r="AA52" s="28">
        <f t="shared" si="48"/>
        <v>41.111588785046735</v>
      </c>
      <c r="AB52" s="28">
        <f t="shared" ref="AB52" si="49">AB$26/AB5</f>
        <v>31.832038834951454</v>
      </c>
      <c r="AC52" s="56">
        <f>(AB52-S52)/S52</f>
        <v>5.2943676577474272E-2</v>
      </c>
    </row>
    <row r="53" spans="1:29" ht="15" customHeight="1" x14ac:dyDescent="0.25">
      <c r="A53" s="63" t="s">
        <v>28</v>
      </c>
      <c r="B53" s="63"/>
      <c r="C53" s="16"/>
      <c r="D53" s="16"/>
      <c r="E53" s="16"/>
      <c r="F53" s="16"/>
      <c r="G53" s="14"/>
      <c r="H53" s="14"/>
      <c r="I53" s="17"/>
      <c r="J53" s="17"/>
      <c r="K53" s="17"/>
      <c r="L53" s="17"/>
      <c r="M53" s="17"/>
      <c r="N53" s="17"/>
      <c r="O53" s="24"/>
      <c r="P53" s="24"/>
      <c r="Q53" s="24"/>
      <c r="R53" s="24"/>
      <c r="S53" s="28">
        <f t="shared" ref="S53:AA53" si="50">S$26/S6</f>
        <v>5.1445528485044507</v>
      </c>
      <c r="T53" s="28">
        <f t="shared" si="50"/>
        <v>4.9581763154492311</v>
      </c>
      <c r="U53" s="28">
        <f t="shared" si="50"/>
        <v>4.7387214004623441</v>
      </c>
      <c r="V53" s="28">
        <f t="shared" si="50"/>
        <v>5.5355161290322581</v>
      </c>
      <c r="W53" s="28">
        <f t="shared" si="50"/>
        <v>5.102664750957854</v>
      </c>
      <c r="X53" s="28">
        <f t="shared" si="50"/>
        <v>3.6848824101069</v>
      </c>
      <c r="Y53" s="28">
        <f t="shared" si="50"/>
        <v>1.405480913485581</v>
      </c>
      <c r="Z53" s="28">
        <f t="shared" si="50"/>
        <v>0</v>
      </c>
      <c r="AA53" s="28">
        <f t="shared" si="50"/>
        <v>1.6136977256052827</v>
      </c>
      <c r="AB53" s="28">
        <f t="shared" ref="AB53" si="51">AB$26/AB6</f>
        <v>1.7438038506541857</v>
      </c>
      <c r="AC53" s="56">
        <f>(AB53-S53)/S53</f>
        <v>-0.66103879151302347</v>
      </c>
    </row>
    <row r="54" spans="1:29" ht="15" customHeight="1" x14ac:dyDescent="0.25">
      <c r="A54" s="63" t="s">
        <v>29</v>
      </c>
      <c r="B54" s="63"/>
      <c r="C54" s="28"/>
      <c r="D54" s="28"/>
      <c r="E54" s="28"/>
      <c r="F54" s="28"/>
      <c r="G54" s="28">
        <f t="shared" ref="G54:N54" si="52">G$26/G7</f>
        <v>14.929321117496402</v>
      </c>
      <c r="H54" s="28">
        <f t="shared" si="52"/>
        <v>0.79672658927584294</v>
      </c>
      <c r="I54" s="28">
        <f t="shared" si="52"/>
        <v>8.8580852122719733</v>
      </c>
      <c r="J54" s="28">
        <f t="shared" si="52"/>
        <v>9.8149353346600332</v>
      </c>
      <c r="K54" s="28">
        <f t="shared" si="52"/>
        <v>10.823547721890543</v>
      </c>
      <c r="L54" s="28">
        <f t="shared" si="52"/>
        <v>9.5657186093064102</v>
      </c>
      <c r="M54" s="28">
        <f t="shared" si="52"/>
        <v>9.8908923784585827</v>
      </c>
      <c r="N54" s="28">
        <f t="shared" si="52"/>
        <v>10.482060333551539</v>
      </c>
      <c r="O54" s="28">
        <f t="shared" ref="O54:R69" si="53">O$26/O7</f>
        <v>9.8762506492892079</v>
      </c>
      <c r="P54" s="28">
        <f t="shared" si="53"/>
        <v>11.122983328930001</v>
      </c>
      <c r="Q54" s="28">
        <f t="shared" si="53"/>
        <v>9.354619389928498</v>
      </c>
      <c r="R54" s="28">
        <f t="shared" si="53"/>
        <v>8.2083009587218747</v>
      </c>
      <c r="S54" s="28">
        <f t="shared" ref="S54:AA54" si="54">S$26/S7</f>
        <v>8.2030522553897196</v>
      </c>
      <c r="T54" s="28">
        <f t="shared" si="54"/>
        <v>7.2454302704927747</v>
      </c>
      <c r="U54" s="28">
        <f t="shared" si="54"/>
        <v>5.9623912304551521</v>
      </c>
      <c r="V54" s="28">
        <f t="shared" si="54"/>
        <v>7.1899860335195536</v>
      </c>
      <c r="W54" s="28">
        <f t="shared" si="54"/>
        <v>4.7820305206463196</v>
      </c>
      <c r="X54" s="28">
        <f t="shared" si="54"/>
        <v>3.1719457922034469</v>
      </c>
      <c r="Y54" s="28">
        <f t="shared" si="54"/>
        <v>1.6112134530861839</v>
      </c>
      <c r="Z54" s="28">
        <f t="shared" si="54"/>
        <v>0</v>
      </c>
      <c r="AA54" s="28">
        <f t="shared" si="54"/>
        <v>1.4758242004025948</v>
      </c>
      <c r="AB54" s="28">
        <f t="shared" ref="AB54" si="55">AB$26/AB7</f>
        <v>2.434798752413486</v>
      </c>
      <c r="AC54" s="13">
        <f>(AB54-G54)/G54</f>
        <v>-0.83691162288953469</v>
      </c>
    </row>
    <row r="55" spans="1:29" ht="15" customHeight="1" x14ac:dyDescent="0.25">
      <c r="A55" s="63" t="s">
        <v>30</v>
      </c>
      <c r="B55" s="63"/>
      <c r="C55" s="28"/>
      <c r="D55" s="28"/>
      <c r="E55" s="28"/>
      <c r="F55" s="28"/>
      <c r="G55" s="28">
        <f t="shared" ref="G55:N55" si="56">G$26/G8</f>
        <v>1.0245612531615178</v>
      </c>
      <c r="H55" s="28">
        <f t="shared" si="56"/>
        <v>4.7803595356550578E-2</v>
      </c>
      <c r="I55" s="28">
        <f t="shared" si="56"/>
        <v>0.95763083375913227</v>
      </c>
      <c r="J55" s="28">
        <f t="shared" si="56"/>
        <v>0.71941934390178253</v>
      </c>
      <c r="K55" s="28">
        <f t="shared" si="56"/>
        <v>0.69455921209992799</v>
      </c>
      <c r="L55" s="28">
        <f t="shared" si="56"/>
        <v>0.68326561495045779</v>
      </c>
      <c r="M55" s="28">
        <f t="shared" si="56"/>
        <v>0.66877919996695046</v>
      </c>
      <c r="N55" s="28">
        <f t="shared" si="56"/>
        <v>0.70126459977985656</v>
      </c>
      <c r="O55" s="28">
        <f t="shared" si="53"/>
        <v>0.70109186707917215</v>
      </c>
      <c r="P55" s="28">
        <f t="shared" si="53"/>
        <v>0.62822008782673644</v>
      </c>
      <c r="Q55" s="28">
        <f t="shared" si="53"/>
        <v>0.73463099747526195</v>
      </c>
      <c r="R55" s="28">
        <f t="shared" si="53"/>
        <v>0.66333366104928371</v>
      </c>
      <c r="S55" s="28">
        <f t="shared" ref="S55:AA55" si="57">S$26/S8</f>
        <v>0.5088126209848387</v>
      </c>
      <c r="T55" s="28">
        <f t="shared" si="57"/>
        <v>0.4896348694460122</v>
      </c>
      <c r="U55" s="28">
        <f t="shared" si="57"/>
        <v>0.51254505680735252</v>
      </c>
      <c r="V55" s="28">
        <f t="shared" si="57"/>
        <v>0.54626803904923604</v>
      </c>
      <c r="W55" s="28">
        <f t="shared" si="57"/>
        <v>0.66924396984924639</v>
      </c>
      <c r="X55" s="28">
        <f t="shared" si="57"/>
        <v>0.48635796926707892</v>
      </c>
      <c r="Y55" s="28">
        <f t="shared" si="57"/>
        <v>0.2168478987706394</v>
      </c>
      <c r="Z55" s="28">
        <f t="shared" si="57"/>
        <v>0</v>
      </c>
      <c r="AA55" s="28">
        <f t="shared" si="57"/>
        <v>0.31458450536352806</v>
      </c>
      <c r="AB55" s="28">
        <f t="shared" ref="AB55" si="58">AB$26/AB8</f>
        <v>0.36010675687549426</v>
      </c>
      <c r="AC55" s="13">
        <f t="shared" ref="AC55:AC74" si="59">(AB55-G55)/G55</f>
        <v>-0.64852588777459363</v>
      </c>
    </row>
    <row r="56" spans="1:29" ht="16.5" customHeight="1" x14ac:dyDescent="0.25">
      <c r="A56" s="63" t="s">
        <v>31</v>
      </c>
      <c r="B56" s="63"/>
      <c r="C56" s="28"/>
      <c r="D56" s="28"/>
      <c r="E56" s="28"/>
      <c r="F56" s="28"/>
      <c r="G56" s="28">
        <f t="shared" ref="G56:N56" si="60">G$26/G9</f>
        <v>2.6126311955618702</v>
      </c>
      <c r="H56" s="28">
        <f t="shared" si="60"/>
        <v>0.11203967661691541</v>
      </c>
      <c r="I56" s="28">
        <f t="shared" si="60"/>
        <v>1.3123089203365887</v>
      </c>
      <c r="J56" s="28">
        <f t="shared" si="60"/>
        <v>1.0905483705177814</v>
      </c>
      <c r="K56" s="28">
        <f t="shared" si="60"/>
        <v>1.5102624728219363</v>
      </c>
      <c r="L56" s="28">
        <f t="shared" si="60"/>
        <v>1.8068579595356551</v>
      </c>
      <c r="M56" s="28">
        <f t="shared" si="60"/>
        <v>1.392051519931208</v>
      </c>
      <c r="N56" s="28">
        <f t="shared" si="60"/>
        <v>1.1445927950429842</v>
      </c>
      <c r="O56" s="28">
        <f t="shared" si="53"/>
        <v>4.0563172309580677</v>
      </c>
      <c r="P56" s="28">
        <f t="shared" si="53"/>
        <v>6.8795690784544234</v>
      </c>
      <c r="Q56" s="28">
        <f t="shared" si="53"/>
        <v>2.176150129983367</v>
      </c>
      <c r="R56" s="28">
        <f t="shared" si="53"/>
        <v>0.84388712103713648</v>
      </c>
      <c r="S56" s="28">
        <f t="shared" ref="S56:AA56" si="61">S$26/S9</f>
        <v>17.585628364495605</v>
      </c>
      <c r="T56" s="28">
        <f t="shared" si="61"/>
        <v>20.986763542117004</v>
      </c>
      <c r="U56" s="28">
        <f t="shared" si="61"/>
        <v>25.880709187140493</v>
      </c>
      <c r="V56" s="28">
        <f t="shared" si="61"/>
        <v>31.012228915662654</v>
      </c>
      <c r="W56" s="28">
        <f t="shared" si="61"/>
        <v>25.367533333333331</v>
      </c>
      <c r="X56" s="28">
        <f t="shared" si="61"/>
        <v>7.6818152350081039</v>
      </c>
      <c r="Y56" s="28">
        <f t="shared" si="61"/>
        <v>6.7777170418006429</v>
      </c>
      <c r="Z56" s="28">
        <f t="shared" si="61"/>
        <v>0</v>
      </c>
      <c r="AA56" s="28">
        <f t="shared" si="61"/>
        <v>28.441422413793109</v>
      </c>
      <c r="AB56" s="28">
        <f t="shared" ref="AB56" si="62">AB$26/AB9</f>
        <v>28.510434782608694</v>
      </c>
      <c r="AC56" s="56">
        <f t="shared" si="59"/>
        <v>9.9125370741342866</v>
      </c>
    </row>
    <row r="57" spans="1:29" ht="15" customHeight="1" x14ac:dyDescent="0.25">
      <c r="A57" s="63" t="s">
        <v>32</v>
      </c>
      <c r="B57" s="63"/>
      <c r="C57" s="28"/>
      <c r="D57" s="28"/>
      <c r="E57" s="28"/>
      <c r="F57" s="28"/>
      <c r="G57" s="28">
        <f t="shared" ref="G57:N57" si="63">G$26/G10</f>
        <v>0.96764118354143347</v>
      </c>
      <c r="H57" s="28">
        <f t="shared" si="63"/>
        <v>6.2352515682457275E-2</v>
      </c>
      <c r="I57" s="28">
        <f t="shared" si="63"/>
        <v>0.95120378118356763</v>
      </c>
      <c r="J57" s="28">
        <f t="shared" si="63"/>
        <v>0.84300058089104579</v>
      </c>
      <c r="K57" s="28">
        <f t="shared" si="63"/>
        <v>0.80174427569559581</v>
      </c>
      <c r="L57" s="28">
        <f t="shared" si="63"/>
        <v>0.69494536905217508</v>
      </c>
      <c r="M57" s="28">
        <f t="shared" si="63"/>
        <v>0.43201598894416798</v>
      </c>
      <c r="N57" s="28">
        <f t="shared" si="63"/>
        <v>0.86216080665575434</v>
      </c>
      <c r="O57" s="28">
        <f t="shared" si="53"/>
        <v>0.73275408043113477</v>
      </c>
      <c r="P57" s="28">
        <f t="shared" si="53"/>
        <v>0.62190923287085065</v>
      </c>
      <c r="Q57" s="28">
        <f t="shared" si="53"/>
        <v>0.84000663909562023</v>
      </c>
      <c r="R57" s="28">
        <f t="shared" si="53"/>
        <v>0.91286482859076445</v>
      </c>
      <c r="S57" s="28">
        <f t="shared" ref="S57:AA57" si="64">S$26/S10</f>
        <v>0.51792129735665593</v>
      </c>
      <c r="T57" s="28">
        <f t="shared" si="64"/>
        <v>0.44710093129211614</v>
      </c>
      <c r="U57" s="28">
        <f t="shared" si="64"/>
        <v>0.5452985728246782</v>
      </c>
      <c r="V57" s="28">
        <f t="shared" si="64"/>
        <v>0.64902042360060497</v>
      </c>
      <c r="W57" s="28">
        <f t="shared" si="64"/>
        <v>0.56635998298958112</v>
      </c>
      <c r="X57" s="28">
        <f t="shared" si="64"/>
        <v>0.39883706742400332</v>
      </c>
      <c r="Y57" s="28">
        <f t="shared" si="64"/>
        <v>0.20733997294971107</v>
      </c>
      <c r="Z57" s="28">
        <f t="shared" si="64"/>
        <v>0</v>
      </c>
      <c r="AA57" s="28">
        <f t="shared" si="64"/>
        <v>0.29990727904915582</v>
      </c>
      <c r="AB57" s="28">
        <f t="shared" ref="AB57" si="65">AB$26/AB10</f>
        <v>0.32184506046803829</v>
      </c>
      <c r="AC57" s="13">
        <f t="shared" si="59"/>
        <v>-0.66739214293243521</v>
      </c>
    </row>
    <row r="58" spans="1:29" ht="14.25" customHeight="1" x14ac:dyDescent="0.25">
      <c r="A58" s="63" t="s">
        <v>33</v>
      </c>
      <c r="B58" s="63"/>
      <c r="C58" s="28"/>
      <c r="D58" s="28"/>
      <c r="E58" s="28"/>
      <c r="F58" s="28"/>
      <c r="G58" s="28">
        <f t="shared" ref="G58:N58" si="66">G$26/G11</f>
        <v>3.0736837594845534</v>
      </c>
      <c r="H58" s="28">
        <f t="shared" si="66"/>
        <v>0.1937983595535834</v>
      </c>
      <c r="I58" s="28">
        <f t="shared" si="66"/>
        <v>2.4021925999381621</v>
      </c>
      <c r="J58" s="28">
        <f t="shared" si="66"/>
        <v>1.7616550600671854</v>
      </c>
      <c r="K58" s="28">
        <f t="shared" si="66"/>
        <v>1.5280302666198415</v>
      </c>
      <c r="L58" s="28">
        <f t="shared" si="66"/>
        <v>1.3781120030356693</v>
      </c>
      <c r="M58" s="28">
        <f t="shared" si="66"/>
        <v>1.2528463679380872</v>
      </c>
      <c r="N58" s="28">
        <f t="shared" si="66"/>
        <v>1.593273170699834</v>
      </c>
      <c r="O58" s="28">
        <f t="shared" si="53"/>
        <v>1.9088551675096788</v>
      </c>
      <c r="P58" s="28">
        <f t="shared" si="53"/>
        <v>1.7766350773618569</v>
      </c>
      <c r="Q58" s="28">
        <f t="shared" si="53"/>
        <v>1.9680483415969789</v>
      </c>
      <c r="R58" s="28">
        <f t="shared" si="53"/>
        <v>2.0833829063052747</v>
      </c>
      <c r="S58" s="28">
        <f t="shared" ref="S58:AA58" si="67">S$26/S11</f>
        <v>1.8684730137276584</v>
      </c>
      <c r="T58" s="28">
        <f t="shared" si="67"/>
        <v>1.7808811784093437</v>
      </c>
      <c r="U58" s="28">
        <f t="shared" si="67"/>
        <v>1.6691314925795782</v>
      </c>
      <c r="V58" s="28">
        <f t="shared" si="67"/>
        <v>1.6415911989795917</v>
      </c>
      <c r="W58" s="28">
        <f t="shared" si="67"/>
        <v>1.4205818666666667</v>
      </c>
      <c r="X58" s="28">
        <f t="shared" si="67"/>
        <v>1.1922973397899501</v>
      </c>
      <c r="Y58" s="28">
        <f t="shared" si="67"/>
        <v>0.79654983467170537</v>
      </c>
      <c r="Z58" s="28">
        <f t="shared" si="67"/>
        <v>0</v>
      </c>
      <c r="AA58" s="28">
        <f t="shared" si="67"/>
        <v>1.4319466145833337</v>
      </c>
      <c r="AB58" s="28">
        <f t="shared" ref="AB58" si="68">AB$26/AB11</f>
        <v>1.6530704850257134</v>
      </c>
      <c r="AC58" s="13">
        <f t="shared" si="59"/>
        <v>-0.46218589341704824</v>
      </c>
    </row>
    <row r="59" spans="1:29" ht="22.5" customHeight="1" x14ac:dyDescent="0.25">
      <c r="A59" s="63" t="s">
        <v>34</v>
      </c>
      <c r="B59" s="63"/>
      <c r="C59" s="28"/>
      <c r="D59" s="28"/>
      <c r="E59" s="28"/>
      <c r="F59" s="28"/>
      <c r="G59" s="28">
        <f t="shared" ref="G59:N59" si="69">G$26/G12</f>
        <v>7.4646605587482009</v>
      </c>
      <c r="H59" s="28">
        <f t="shared" si="69"/>
        <v>0.51218137882018477</v>
      </c>
      <c r="I59" s="28">
        <f t="shared" si="69"/>
        <v>9.4486242264234388</v>
      </c>
      <c r="J59" s="28">
        <f t="shared" si="69"/>
        <v>9.8149353346600332</v>
      </c>
      <c r="K59" s="28">
        <f t="shared" si="69"/>
        <v>9.2773266187633237</v>
      </c>
      <c r="L59" s="28">
        <f t="shared" si="69"/>
        <v>13.551434696517413</v>
      </c>
      <c r="M59" s="28">
        <f t="shared" si="69"/>
        <v>17.084268653701187</v>
      </c>
      <c r="N59" s="28">
        <f t="shared" si="69"/>
        <v>22.128794037497695</v>
      </c>
      <c r="O59" s="28">
        <f t="shared" si="53"/>
        <v>18.92948041113765</v>
      </c>
      <c r="P59" s="28">
        <f t="shared" si="53"/>
        <v>17.230470818722178</v>
      </c>
      <c r="Q59" s="28">
        <f t="shared" si="53"/>
        <v>18.351737401897946</v>
      </c>
      <c r="R59" s="28">
        <f t="shared" si="53"/>
        <v>15.485763664392813</v>
      </c>
      <c r="S59" s="28">
        <f t="shared" ref="S59:AA59" si="70">S$26/S12</f>
        <v>12.998073138975013</v>
      </c>
      <c r="T59" s="28">
        <f t="shared" si="70"/>
        <v>15.408003613199828</v>
      </c>
      <c r="U59" s="28">
        <f t="shared" si="70"/>
        <v>19.626204466914874</v>
      </c>
      <c r="V59" s="28">
        <f t="shared" si="70"/>
        <v>22.579078947368419</v>
      </c>
      <c r="W59" s="28">
        <f t="shared" si="70"/>
        <v>24.436614678899083</v>
      </c>
      <c r="X59" s="28">
        <f t="shared" si="70"/>
        <v>14.708083785880527</v>
      </c>
      <c r="Y59" s="28">
        <f t="shared" si="70"/>
        <v>7.5822661870503616</v>
      </c>
      <c r="Z59" s="28">
        <f t="shared" si="70"/>
        <v>0</v>
      </c>
      <c r="AA59" s="28">
        <f t="shared" si="70"/>
        <v>17.161014304291289</v>
      </c>
      <c r="AB59" s="28">
        <f t="shared" ref="AB59" si="71">AB$26/AB12</f>
        <v>27.691722972972972</v>
      </c>
      <c r="AC59" s="56">
        <f t="shared" si="59"/>
        <v>2.7097096050160898</v>
      </c>
    </row>
    <row r="60" spans="1:29" ht="15" customHeight="1" x14ac:dyDescent="0.25">
      <c r="A60" s="63" t="s">
        <v>35</v>
      </c>
      <c r="B60" s="63"/>
      <c r="C60" s="28"/>
      <c r="D60" s="28"/>
      <c r="E60" s="28"/>
      <c r="F60" s="28"/>
      <c r="G60" s="28">
        <f t="shared" ref="G60:N60" si="72">G$26/G13</f>
        <v>8.7087706518729018</v>
      </c>
      <c r="H60" s="28">
        <f t="shared" si="72"/>
        <v>0.39836329463792147</v>
      </c>
      <c r="I60" s="28">
        <f t="shared" si="72"/>
        <v>6.7490173045881701</v>
      </c>
      <c r="J60" s="28">
        <f t="shared" si="72"/>
        <v>6.2458679402382025</v>
      </c>
      <c r="K60" s="28">
        <f t="shared" si="72"/>
        <v>6.8359248769835013</v>
      </c>
      <c r="L60" s="28">
        <f t="shared" si="72"/>
        <v>7.0703137547047374</v>
      </c>
      <c r="M60" s="28">
        <f t="shared" si="72"/>
        <v>5.3693415768775168</v>
      </c>
      <c r="N60" s="28">
        <f t="shared" si="72"/>
        <v>7.1128266549099735</v>
      </c>
      <c r="O60" s="28">
        <f t="shared" si="53"/>
        <v>10.325171133347808</v>
      </c>
      <c r="P60" s="28">
        <f t="shared" si="53"/>
        <v>15.662149382574524</v>
      </c>
      <c r="Q60" s="28">
        <f t="shared" si="53"/>
        <v>13.785754890420945</v>
      </c>
      <c r="R60" s="28">
        <f t="shared" si="53"/>
        <v>14.513227782087951</v>
      </c>
      <c r="S60" s="28">
        <f t="shared" ref="S60:AA60" si="73">S$26/S13</f>
        <v>20.696931844367903</v>
      </c>
      <c r="T60" s="28">
        <f t="shared" si="73"/>
        <v>19.475716567084579</v>
      </c>
      <c r="U60" s="28">
        <f t="shared" si="73"/>
        <v>17.445515081702105</v>
      </c>
      <c r="V60" s="28">
        <f t="shared" si="73"/>
        <v>23.189324324324325</v>
      </c>
      <c r="W60" s="28">
        <f t="shared" si="73"/>
        <v>31.336364705882353</v>
      </c>
      <c r="X60" s="28">
        <f t="shared" si="73"/>
        <v>14.904654088050313</v>
      </c>
      <c r="Y60" s="28">
        <f t="shared" si="73"/>
        <v>11.597634112792296</v>
      </c>
      <c r="Z60" s="28">
        <f t="shared" si="73"/>
        <v>0</v>
      </c>
      <c r="AA60" s="28">
        <f t="shared" si="73"/>
        <v>10.62545893719807</v>
      </c>
      <c r="AB60" s="28">
        <f t="shared" ref="AB60" si="74">AB$26/AB13</f>
        <v>12.797423887587822</v>
      </c>
      <c r="AC60" s="56">
        <f t="shared" si="59"/>
        <v>0.46948684253564738</v>
      </c>
    </row>
    <row r="61" spans="1:29" ht="15" customHeight="1" x14ac:dyDescent="0.25">
      <c r="A61" s="63" t="s">
        <v>36</v>
      </c>
      <c r="B61" s="63"/>
      <c r="C61" s="28"/>
      <c r="D61" s="28"/>
      <c r="E61" s="28"/>
      <c r="F61" s="28"/>
      <c r="G61" s="28">
        <f t="shared" ref="G61:N61" si="75">G$26/G14</f>
        <v>1.0663800798211716</v>
      </c>
      <c r="H61" s="28">
        <f t="shared" si="75"/>
        <v>8.0567857342500965E-2</v>
      </c>
      <c r="I61" s="28">
        <f t="shared" si="75"/>
        <v>1.4172936339635158</v>
      </c>
      <c r="J61" s="28">
        <f t="shared" si="75"/>
        <v>1.1845611610796591</v>
      </c>
      <c r="K61" s="28">
        <f t="shared" si="75"/>
        <v>0.96927293031855621</v>
      </c>
      <c r="L61" s="28">
        <f t="shared" si="75"/>
        <v>0.93458170320809753</v>
      </c>
      <c r="M61" s="28">
        <f t="shared" si="75"/>
        <v>0.92121056466035822</v>
      </c>
      <c r="N61" s="28">
        <f t="shared" si="75"/>
        <v>0.86969059536017146</v>
      </c>
      <c r="O61" s="28">
        <f t="shared" si="53"/>
        <v>0.9584547043613999</v>
      </c>
      <c r="P61" s="28">
        <f t="shared" si="53"/>
        <v>1.1020605316857723</v>
      </c>
      <c r="Q61" s="28">
        <f t="shared" si="53"/>
        <v>1.5813516861130503</v>
      </c>
      <c r="R61" s="28">
        <f t="shared" si="53"/>
        <v>1.7147478030206655</v>
      </c>
      <c r="S61" s="28">
        <f t="shared" ref="S61:AA61" si="76">S$26/S14</f>
        <v>1.2757710477799087</v>
      </c>
      <c r="T61" s="28">
        <f t="shared" si="76"/>
        <v>1.5263100757903276</v>
      </c>
      <c r="U61" s="28">
        <f t="shared" si="76"/>
        <v>1.7471398635235791</v>
      </c>
      <c r="V61" s="28">
        <f t="shared" si="76"/>
        <v>1.8101371308016878</v>
      </c>
      <c r="W61" s="28">
        <f t="shared" si="76"/>
        <v>1.901206995003569</v>
      </c>
      <c r="X61" s="28">
        <f t="shared" si="76"/>
        <v>1.3161207913918778</v>
      </c>
      <c r="Y61" s="28">
        <f t="shared" si="76"/>
        <v>0.92066826818082559</v>
      </c>
      <c r="Z61" s="28">
        <f t="shared" si="76"/>
        <v>0</v>
      </c>
      <c r="AA61" s="28">
        <f t="shared" si="76"/>
        <v>1.5797007421594447</v>
      </c>
      <c r="AB61" s="28">
        <f t="shared" ref="AB61" si="77">AB$26/AB14</f>
        <v>2.0803934010152285</v>
      </c>
      <c r="AC61" s="56">
        <f t="shared" si="59"/>
        <v>0.95089296994754779</v>
      </c>
    </row>
    <row r="62" spans="1:29" ht="13.5" customHeight="1" x14ac:dyDescent="0.25">
      <c r="A62" s="70" t="s">
        <v>37</v>
      </c>
      <c r="B62" s="70"/>
      <c r="C62" s="28"/>
      <c r="D62" s="28"/>
      <c r="E62" s="28"/>
      <c r="F62" s="28"/>
      <c r="G62" s="28">
        <f t="shared" ref="G62:N62" si="78">G$26/G15</f>
        <v>1.713200783974997</v>
      </c>
      <c r="H62" s="28">
        <f t="shared" si="78"/>
        <v>0.11031598928434748</v>
      </c>
      <c r="I62" s="28">
        <f t="shared" si="78"/>
        <v>1.8170431204660458</v>
      </c>
      <c r="J62" s="28">
        <f t="shared" si="78"/>
        <v>1.6757206668931763</v>
      </c>
      <c r="K62" s="28">
        <f t="shared" si="78"/>
        <v>1.4929031340538681</v>
      </c>
      <c r="L62" s="28">
        <f t="shared" si="78"/>
        <v>1.578807925807854</v>
      </c>
      <c r="M62" s="28">
        <f t="shared" si="78"/>
        <v>1.5792181108463283</v>
      </c>
      <c r="N62" s="28">
        <f t="shared" si="78"/>
        <v>1.8613004330605538</v>
      </c>
      <c r="O62" s="28">
        <f t="shared" si="53"/>
        <v>2.1032756012375167</v>
      </c>
      <c r="P62" s="28">
        <f t="shared" si="53"/>
        <v>1.8477389590822018</v>
      </c>
      <c r="Q62" s="28">
        <f t="shared" si="53"/>
        <v>2.473152594075517</v>
      </c>
      <c r="R62" s="28">
        <f t="shared" si="53"/>
        <v>2.4726239925038729</v>
      </c>
      <c r="S62" s="28">
        <f t="shared" ref="S62:AA62" si="79">S$26/S15</f>
        <v>2.203604537074388</v>
      </c>
      <c r="T62" s="28">
        <f t="shared" si="79"/>
        <v>2.2192019789294193</v>
      </c>
      <c r="U62" s="28">
        <f t="shared" si="79"/>
        <v>2.6763006091247559</v>
      </c>
      <c r="V62" s="28">
        <f t="shared" si="79"/>
        <v>3.8418134328358207</v>
      </c>
      <c r="W62" s="28">
        <f t="shared" si="79"/>
        <v>5.1124587332053748</v>
      </c>
      <c r="X62" s="28">
        <f t="shared" si="79"/>
        <v>3.8889682051282048</v>
      </c>
      <c r="Y62" s="28">
        <f t="shared" si="79"/>
        <v>1.9075746606334842</v>
      </c>
      <c r="Z62" s="28">
        <f t="shared" si="79"/>
        <v>0</v>
      </c>
      <c r="AA62" s="28">
        <f t="shared" si="79"/>
        <v>3.8009274193548395</v>
      </c>
      <c r="AB62" s="28">
        <f t="shared" ref="AB62" si="80">AB$26/AB15</f>
        <v>4.1852182792953787</v>
      </c>
      <c r="AC62" s="56">
        <f t="shared" si="59"/>
        <v>1.4429233972125355</v>
      </c>
    </row>
    <row r="63" spans="1:29" ht="15" customHeight="1" x14ac:dyDescent="0.25">
      <c r="A63" s="63" t="s">
        <v>38</v>
      </c>
      <c r="B63" s="63"/>
      <c r="C63" s="28"/>
      <c r="D63" s="28"/>
      <c r="E63" s="28"/>
      <c r="F63" s="28"/>
      <c r="G63" s="28">
        <f t="shared" ref="G63:N63" si="81">G$26/G16</f>
        <v>13.063155977809352</v>
      </c>
      <c r="H63" s="28">
        <f t="shared" si="81"/>
        <v>0.71705393034825859</v>
      </c>
      <c r="I63" s="28">
        <f t="shared" si="81"/>
        <v>9.4486242264234388</v>
      </c>
      <c r="J63" s="28">
        <f t="shared" si="81"/>
        <v>7.6338385936244704</v>
      </c>
      <c r="K63" s="28">
        <f t="shared" si="81"/>
        <v>8.6588381775124343</v>
      </c>
      <c r="L63" s="28">
        <f t="shared" si="81"/>
        <v>8.5588008609583657</v>
      </c>
      <c r="M63" s="28">
        <f t="shared" si="81"/>
        <v>9.3963477595356544</v>
      </c>
      <c r="N63" s="28">
        <f t="shared" si="81"/>
        <v>11.715243902204662</v>
      </c>
      <c r="O63" s="28">
        <f t="shared" si="53"/>
        <v>10.325171133347808</v>
      </c>
      <c r="P63" s="28">
        <f t="shared" si="53"/>
        <v>10.279020089789048</v>
      </c>
      <c r="Q63" s="28">
        <f t="shared" si="53"/>
        <v>11.71228769145519</v>
      </c>
      <c r="R63" s="28">
        <f t="shared" si="53"/>
        <v>16.151818015549491</v>
      </c>
      <c r="S63" s="28">
        <f t="shared" ref="S63:AA63" si="82">S$26/S16</f>
        <v>12.572902522279566</v>
      </c>
      <c r="T63" s="28">
        <f t="shared" si="82"/>
        <v>14.665449222202243</v>
      </c>
      <c r="U63" s="28">
        <f t="shared" si="82"/>
        <v>19.95885200025241</v>
      </c>
      <c r="V63" s="28">
        <f t="shared" si="82"/>
        <v>26.000151515151515</v>
      </c>
      <c r="W63" s="28">
        <f t="shared" si="82"/>
        <v>30.268079545454551</v>
      </c>
      <c r="X63" s="28">
        <f t="shared" si="82"/>
        <v>19.405035823950868</v>
      </c>
      <c r="Y63" s="28">
        <f t="shared" si="82"/>
        <v>9.9427830188679227</v>
      </c>
      <c r="Z63" s="28">
        <f t="shared" si="82"/>
        <v>0</v>
      </c>
      <c r="AA63" s="28">
        <f t="shared" si="82"/>
        <v>36.15567123287672</v>
      </c>
      <c r="AB63" s="28">
        <f t="shared" ref="AB63" si="83">AB$26/AB16</f>
        <v>46.049157303370784</v>
      </c>
      <c r="AC63" s="56">
        <f t="shared" si="59"/>
        <v>2.5251173132737161</v>
      </c>
    </row>
    <row r="64" spans="1:29" ht="15" customHeight="1" x14ac:dyDescent="0.25">
      <c r="A64" s="63" t="s">
        <v>39</v>
      </c>
      <c r="B64" s="63"/>
      <c r="C64" s="28"/>
      <c r="D64" s="28"/>
      <c r="E64" s="28"/>
      <c r="F64" s="28"/>
      <c r="G64" s="28">
        <f t="shared" ref="G64:N64" si="84">G$26/G17</f>
        <v>4.0194326085567234</v>
      </c>
      <c r="H64" s="28">
        <f t="shared" si="84"/>
        <v>0.18869840272322597</v>
      </c>
      <c r="I64" s="28">
        <f t="shared" si="84"/>
        <v>2.5768975162973011</v>
      </c>
      <c r="J64" s="28">
        <f t="shared" si="84"/>
        <v>2.6424825901007782</v>
      </c>
      <c r="K64" s="28">
        <f t="shared" si="84"/>
        <v>2.7058869304726358</v>
      </c>
      <c r="L64" s="28">
        <f t="shared" si="84"/>
        <v>2.8037451096242925</v>
      </c>
      <c r="M64" s="28">
        <f t="shared" si="84"/>
        <v>2.8911839260109704</v>
      </c>
      <c r="N64" s="28">
        <f t="shared" si="84"/>
        <v>3.6210753879541682</v>
      </c>
      <c r="O64" s="28">
        <f t="shared" si="53"/>
        <v>5.1625855666739042</v>
      </c>
      <c r="P64" s="28">
        <f t="shared" si="53"/>
        <v>6.3666880135916895</v>
      </c>
      <c r="Q64" s="28">
        <f t="shared" si="53"/>
        <v>6.6387621476911916</v>
      </c>
      <c r="R64" s="28">
        <f t="shared" si="53"/>
        <v>7.0356865360473204</v>
      </c>
      <c r="S64" s="28">
        <f t="shared" ref="S64:AA64" si="85">S$26/S17</f>
        <v>7.5578683701343481</v>
      </c>
      <c r="T64" s="28">
        <f t="shared" si="85"/>
        <v>9.1178448347774257</v>
      </c>
      <c r="U64" s="28">
        <f t="shared" si="85"/>
        <v>10.514038107275825</v>
      </c>
      <c r="V64" s="28">
        <f t="shared" si="85"/>
        <v>12.199123222748817</v>
      </c>
      <c r="W64" s="28">
        <f t="shared" si="85"/>
        <v>11.334429787234043</v>
      </c>
      <c r="X64" s="28">
        <f t="shared" si="85"/>
        <v>10.247956756756757</v>
      </c>
      <c r="Y64" s="28">
        <f t="shared" si="85"/>
        <v>4.7716355404640636</v>
      </c>
      <c r="Z64" s="28">
        <f t="shared" si="85"/>
        <v>0</v>
      </c>
      <c r="AA64" s="28">
        <f t="shared" si="85"/>
        <v>4.8913343217197935</v>
      </c>
      <c r="AB64" s="28">
        <f t="shared" ref="AB64" si="86">AB$26/AB17</f>
        <v>6.3763127187864646</v>
      </c>
      <c r="AC64" s="56">
        <f t="shared" si="59"/>
        <v>0.58637134634682608</v>
      </c>
    </row>
    <row r="65" spans="1:29" ht="21.75" customHeight="1" x14ac:dyDescent="0.25">
      <c r="A65" s="63" t="s">
        <v>40</v>
      </c>
      <c r="B65" s="63"/>
      <c r="C65" s="28"/>
      <c r="D65" s="28"/>
      <c r="E65" s="28"/>
      <c r="F65" s="28"/>
      <c r="G65" s="28">
        <f t="shared" ref="G65:N65" si="87">G$26/G18</f>
        <v>1.2012097450859174</v>
      </c>
      <c r="H65" s="28">
        <f t="shared" si="87"/>
        <v>6.4599453184527811E-2</v>
      </c>
      <c r="I65" s="28">
        <f t="shared" si="87"/>
        <v>1.2884487581486506</v>
      </c>
      <c r="J65" s="28">
        <f t="shared" si="87"/>
        <v>1.3212412950503891</v>
      </c>
      <c r="K65" s="28">
        <f t="shared" si="87"/>
        <v>1.0914501904427438</v>
      </c>
      <c r="L65" s="28">
        <f t="shared" si="87"/>
        <v>0.9239614565807327</v>
      </c>
      <c r="M65" s="28">
        <f t="shared" si="87"/>
        <v>0.73408966871372294</v>
      </c>
      <c r="N65" s="28">
        <f t="shared" si="87"/>
        <v>0.62432334275071866</v>
      </c>
      <c r="O65" s="28">
        <f t="shared" si="53"/>
        <v>0.34521848774111213</v>
      </c>
      <c r="P65" s="28">
        <f t="shared" si="53"/>
        <v>0.25638501194415264</v>
      </c>
      <c r="Q65" s="28">
        <f t="shared" si="53"/>
        <v>0.74296616093294954</v>
      </c>
      <c r="R65" s="28">
        <f t="shared" si="53"/>
        <v>1.9282658221387712</v>
      </c>
      <c r="S65" s="28">
        <f t="shared" ref="S65:AA65" si="88">S$26/S18</f>
        <v>1.662917886135864</v>
      </c>
      <c r="T65" s="28">
        <f t="shared" si="88"/>
        <v>1.3376178960909739</v>
      </c>
      <c r="U65" s="28">
        <f t="shared" si="88"/>
        <v>1.8662001077890529</v>
      </c>
      <c r="V65" s="28">
        <f t="shared" si="88"/>
        <v>1.8242487597448618</v>
      </c>
      <c r="W65" s="28">
        <f t="shared" si="88"/>
        <v>1.7318537061118338</v>
      </c>
      <c r="X65" s="28">
        <f t="shared" si="88"/>
        <v>1.2681418060200669</v>
      </c>
      <c r="Y65" s="28">
        <f t="shared" si="88"/>
        <v>0.68828408163265331</v>
      </c>
      <c r="Z65" s="28">
        <f t="shared" si="88"/>
        <v>0</v>
      </c>
      <c r="AA65" s="28">
        <f t="shared" si="88"/>
        <v>0.83869208770257409</v>
      </c>
      <c r="AB65" s="28">
        <f t="shared" ref="AB65" si="89">AB$26/AB18</f>
        <v>0.71549842877094971</v>
      </c>
      <c r="AC65" s="13">
        <f t="shared" si="59"/>
        <v>-0.40435179476522382</v>
      </c>
    </row>
    <row r="66" spans="1:29" ht="15" customHeight="1" x14ac:dyDescent="0.25">
      <c r="A66" s="63" t="s">
        <v>41</v>
      </c>
      <c r="B66" s="63"/>
      <c r="C66" s="28"/>
      <c r="D66" s="28"/>
      <c r="E66" s="28"/>
      <c r="F66" s="28"/>
      <c r="G66" s="28">
        <f t="shared" ref="G66:N66" si="90">G$26/G19</f>
        <v>1.3228512382591748</v>
      </c>
      <c r="H66" s="28">
        <f t="shared" si="90"/>
        <v>6.2352515682457275E-2</v>
      </c>
      <c r="I66" s="28">
        <f t="shared" si="90"/>
        <v>0.62162001489627883</v>
      </c>
      <c r="J66" s="28">
        <f t="shared" si="90"/>
        <v>0.49785903871463938</v>
      </c>
      <c r="K66" s="28">
        <f t="shared" si="90"/>
        <v>0.41629029699579018</v>
      </c>
      <c r="L66" s="28">
        <f t="shared" si="90"/>
        <v>0.32918464849839874</v>
      </c>
      <c r="M66" s="28">
        <f t="shared" si="90"/>
        <v>0.35457916073719448</v>
      </c>
      <c r="N66" s="28">
        <f t="shared" si="90"/>
        <v>0.63426479725311868</v>
      </c>
      <c r="O66" s="28">
        <f t="shared" si="53"/>
        <v>0.49381253246446039</v>
      </c>
      <c r="P66" s="28">
        <f t="shared" si="53"/>
        <v>0.45419213543809617</v>
      </c>
      <c r="Q66" s="28">
        <f t="shared" si="53"/>
        <v>0.61211446188612229</v>
      </c>
      <c r="R66" s="28">
        <f t="shared" si="53"/>
        <v>0.56973983517773674</v>
      </c>
      <c r="S66" s="28">
        <f t="shared" ref="S66:AA66" si="91">S$26/S19</f>
        <v>0.71198759983271442</v>
      </c>
      <c r="T66" s="28">
        <f t="shared" si="91"/>
        <v>0.76507371806586189</v>
      </c>
      <c r="U66" s="28">
        <f t="shared" si="91"/>
        <v>0.913909404745745</v>
      </c>
      <c r="V66" s="28">
        <f t="shared" si="91"/>
        <v>0.75395869947275929</v>
      </c>
      <c r="W66" s="28">
        <f t="shared" si="91"/>
        <v>0.67586678507992881</v>
      </c>
      <c r="X66" s="28">
        <f t="shared" si="91"/>
        <v>0.61084254277153061</v>
      </c>
      <c r="Y66" s="28">
        <f t="shared" si="91"/>
        <v>0.26861257128293353</v>
      </c>
      <c r="Z66" s="28">
        <f t="shared" si="91"/>
        <v>0</v>
      </c>
      <c r="AA66" s="28">
        <f t="shared" si="91"/>
        <v>0.30197981739548302</v>
      </c>
      <c r="AB66" s="28">
        <f t="shared" ref="AB66" si="92">AB$26/AB19</f>
        <v>0.27288843759363451</v>
      </c>
      <c r="AC66" s="13">
        <f t="shared" si="59"/>
        <v>-0.79371192338093444</v>
      </c>
    </row>
    <row r="67" spans="1:29" ht="15" customHeight="1" x14ac:dyDescent="0.25">
      <c r="A67" s="63" t="s">
        <v>42</v>
      </c>
      <c r="B67" s="63"/>
      <c r="C67" s="28"/>
      <c r="D67" s="28"/>
      <c r="E67" s="28"/>
      <c r="F67" s="28"/>
      <c r="G67" s="28">
        <f t="shared" ref="G67:N67" si="93">G$26/G20</f>
        <v>0.87087706518729013</v>
      </c>
      <c r="H67" s="28">
        <f t="shared" si="93"/>
        <v>4.0058878790405511E-2</v>
      </c>
      <c r="I67" s="28">
        <f t="shared" si="93"/>
        <v>0.51726045035164803</v>
      </c>
      <c r="J67" s="28">
        <f t="shared" si="93"/>
        <v>0.43760858180012885</v>
      </c>
      <c r="K67" s="28">
        <f t="shared" si="93"/>
        <v>0.38886997803199558</v>
      </c>
      <c r="L67" s="28">
        <f t="shared" si="93"/>
        <v>0.35351568773523689</v>
      </c>
      <c r="M67" s="28">
        <f t="shared" si="93"/>
        <v>0.35060999102744977</v>
      </c>
      <c r="N67" s="28">
        <f t="shared" si="93"/>
        <v>0.39127533661587283</v>
      </c>
      <c r="O67" s="28">
        <f t="shared" si="53"/>
        <v>0.30613714950626925</v>
      </c>
      <c r="P67" s="28">
        <f t="shared" si="53"/>
        <v>0.4594870706791096</v>
      </c>
      <c r="Q67" s="28">
        <f t="shared" si="53"/>
        <v>0.6022622851375371</v>
      </c>
      <c r="R67" s="28">
        <f t="shared" si="53"/>
        <v>0.5915019001559767</v>
      </c>
      <c r="S67" s="28">
        <f t="shared" ref="S67:AA67" si="94">S$26/S20</f>
        <v>0.37863793129296763</v>
      </c>
      <c r="T67" s="28">
        <f t="shared" si="94"/>
        <v>0.3550334797849749</v>
      </c>
      <c r="U67" s="28">
        <f t="shared" si="94"/>
        <v>0.39931240014068919</v>
      </c>
      <c r="V67" s="28">
        <f t="shared" si="94"/>
        <v>0.53094368811881187</v>
      </c>
      <c r="W67" s="28">
        <f t="shared" si="94"/>
        <v>0.59309530171454028</v>
      </c>
      <c r="X67" s="28">
        <f t="shared" si="94"/>
        <v>0.38545735488461924</v>
      </c>
      <c r="Y67" s="28">
        <f t="shared" si="94"/>
        <v>0.20119982818689452</v>
      </c>
      <c r="Z67" s="28">
        <f t="shared" si="94"/>
        <v>0</v>
      </c>
      <c r="AA67" s="28">
        <f t="shared" si="94"/>
        <v>0.24938244075739832</v>
      </c>
      <c r="AB67" s="28">
        <f t="shared" ref="AB67" si="95">AB$26/AB20</f>
        <v>0.29267835463829178</v>
      </c>
      <c r="AC67" s="13">
        <f t="shared" si="59"/>
        <v>-0.66392690043416325</v>
      </c>
    </row>
    <row r="68" spans="1:29" ht="15" customHeight="1" x14ac:dyDescent="0.25">
      <c r="A68" s="63" t="s">
        <v>43</v>
      </c>
      <c r="B68" s="63"/>
      <c r="C68" s="28"/>
      <c r="D68" s="28"/>
      <c r="E68" s="28"/>
      <c r="F68" s="28"/>
      <c r="G68" s="28">
        <f t="shared" ref="G68:N68" si="96">G$26/G21</f>
        <v>8.0388652171134467</v>
      </c>
      <c r="H68" s="28">
        <f t="shared" si="96"/>
        <v>0.39836329463792147</v>
      </c>
      <c r="I68" s="28">
        <f t="shared" si="96"/>
        <v>6.4422437907432535</v>
      </c>
      <c r="J68" s="28">
        <f t="shared" si="96"/>
        <v>6.2458679402382025</v>
      </c>
      <c r="K68" s="28">
        <f t="shared" si="96"/>
        <v>3.9358355352329251</v>
      </c>
      <c r="L68" s="28">
        <f t="shared" si="96"/>
        <v>7.0703137547047374</v>
      </c>
      <c r="M68" s="28">
        <f t="shared" si="96"/>
        <v>4.3703943067607689</v>
      </c>
      <c r="N68" s="28">
        <f t="shared" si="96"/>
        <v>3.9831829267495853</v>
      </c>
      <c r="O68" s="28">
        <f t="shared" si="53"/>
        <v>8.1126344619161355</v>
      </c>
      <c r="P68" s="28">
        <f t="shared" si="53"/>
        <v>5.1379286438755001</v>
      </c>
      <c r="Q68" s="28">
        <f t="shared" si="53"/>
        <v>6.8600542192808991</v>
      </c>
      <c r="R68" s="28">
        <f t="shared" si="53"/>
        <v>8.6081322375134839</v>
      </c>
      <c r="S68" s="28">
        <f t="shared" ref="S68:AA68" si="97">S$26/S21</f>
        <v>7.3715099719666508</v>
      </c>
      <c r="T68" s="28">
        <f t="shared" si="97"/>
        <v>9.3994771076663035</v>
      </c>
      <c r="U68" s="28">
        <f t="shared" si="97"/>
        <v>11.26863414368318</v>
      </c>
      <c r="V68" s="28">
        <f t="shared" si="97"/>
        <v>10.906843220338983</v>
      </c>
      <c r="W68" s="28">
        <f t="shared" si="97"/>
        <v>11.191558823529412</v>
      </c>
      <c r="X68" s="28">
        <f t="shared" si="97"/>
        <v>6.7661384725196285</v>
      </c>
      <c r="Y68" s="28">
        <f t="shared" si="97"/>
        <v>2.7909566368752068</v>
      </c>
      <c r="Z68" s="28">
        <f t="shared" si="97"/>
        <v>0</v>
      </c>
      <c r="AA68" s="28">
        <f t="shared" si="97"/>
        <v>17.666425702811249</v>
      </c>
      <c r="AB68" s="28">
        <f t="shared" ref="AB68" si="98">AB$26/AB21</f>
        <v>21.071336760925451</v>
      </c>
      <c r="AC68" s="56">
        <f t="shared" si="59"/>
        <v>1.6211829893686955</v>
      </c>
    </row>
    <row r="69" spans="1:29" ht="15" customHeight="1" x14ac:dyDescent="0.25">
      <c r="A69" s="63" t="s">
        <v>44</v>
      </c>
      <c r="B69" s="63"/>
      <c r="C69" s="28"/>
      <c r="D69" s="28"/>
      <c r="E69" s="28"/>
      <c r="F69" s="28"/>
      <c r="G69" s="28">
        <f t="shared" ref="G69:N69" si="99">G$26/G22</f>
        <v>9.500477074770437</v>
      </c>
      <c r="H69" s="28">
        <f t="shared" si="99"/>
        <v>0.79672658927584294</v>
      </c>
      <c r="I69" s="28">
        <f t="shared" si="99"/>
        <v>10.123525956882256</v>
      </c>
      <c r="J69" s="28">
        <f t="shared" si="99"/>
        <v>8.0828879226612038</v>
      </c>
      <c r="K69" s="28">
        <f t="shared" si="99"/>
        <v>6.4941286331343262</v>
      </c>
      <c r="L69" s="28">
        <f t="shared" si="99"/>
        <v>7.3916916526458616</v>
      </c>
      <c r="M69" s="28">
        <f t="shared" si="99"/>
        <v>8.5421343268505936</v>
      </c>
      <c r="N69" s="28">
        <f t="shared" si="99"/>
        <v>8.2982977640616351</v>
      </c>
      <c r="O69" s="28">
        <f t="shared" si="53"/>
        <v>10.325171133347808</v>
      </c>
      <c r="P69" s="28">
        <f t="shared" si="53"/>
        <v>10.701881987773767</v>
      </c>
      <c r="Q69" s="28">
        <f t="shared" si="53"/>
        <v>16.096216603899318</v>
      </c>
      <c r="R69" s="28">
        <f t="shared" si="53"/>
        <v>14.374345219579929</v>
      </c>
      <c r="S69" s="28">
        <f t="shared" ref="S69:AA69" si="100">S$26/S22</f>
        <v>13.386075322227999</v>
      </c>
      <c r="T69" s="28">
        <f t="shared" si="100"/>
        <v>13.67676725216614</v>
      </c>
      <c r="U69" s="28">
        <f t="shared" si="100"/>
        <v>12.202821430206138</v>
      </c>
      <c r="V69" s="28">
        <f t="shared" si="100"/>
        <v>14.300083333333333</v>
      </c>
      <c r="W69" s="28">
        <f t="shared" si="100"/>
        <v>16.04572891566265</v>
      </c>
      <c r="X69" s="28">
        <f t="shared" si="100"/>
        <v>12.310857142857143</v>
      </c>
      <c r="Y69" s="28">
        <f t="shared" si="100"/>
        <v>5.1442830994508846</v>
      </c>
      <c r="Z69" s="28">
        <f t="shared" si="100"/>
        <v>0</v>
      </c>
      <c r="AA69" s="28">
        <f t="shared" si="100"/>
        <v>22.179529411764708</v>
      </c>
      <c r="AB69" s="28">
        <f t="shared" ref="AB69" si="101">AB$26/AB22</f>
        <v>7.4583712465878067</v>
      </c>
      <c r="AC69" s="13">
        <f t="shared" si="59"/>
        <v>-0.21494771390014372</v>
      </c>
    </row>
    <row r="70" spans="1:29" ht="15" customHeight="1" x14ac:dyDescent="0.25">
      <c r="A70" s="63" t="s">
        <v>45</v>
      </c>
      <c r="B70" s="63"/>
      <c r="C70" s="28"/>
      <c r="D70" s="28"/>
      <c r="E70" s="28"/>
      <c r="F70" s="28"/>
      <c r="G70" s="28"/>
      <c r="H70" s="28"/>
      <c r="I70" s="28"/>
      <c r="J70" s="28"/>
      <c r="K70" s="28"/>
      <c r="L70" s="28">
        <f t="shared" ref="L70:M70" si="102">L$26/L23</f>
        <v>162.61721635820896</v>
      </c>
      <c r="M70" s="28">
        <f t="shared" si="102"/>
        <v>187.92695519071307</v>
      </c>
      <c r="N70" s="28"/>
      <c r="O70" s="28">
        <f>O$26/O23</f>
        <v>227.15376493365179</v>
      </c>
      <c r="P70" s="28">
        <f>P$26/P23</f>
        <v>329.57118898724127</v>
      </c>
      <c r="Q70" s="28"/>
      <c r="R70" s="28">
        <f t="shared" ref="R70:V71" si="103">R$26/R23</f>
        <v>3004.2381508922053</v>
      </c>
      <c r="S70" s="28">
        <f t="shared" si="103"/>
        <v>1345.3005698839138</v>
      </c>
      <c r="T70" s="28">
        <f t="shared" si="103"/>
        <v>811.48819029519075</v>
      </c>
      <c r="U70" s="28">
        <f t="shared" si="103"/>
        <v>392.52408933829747</v>
      </c>
      <c r="V70" s="28">
        <f t="shared" si="103"/>
        <v>514.803</v>
      </c>
      <c r="W70" s="28"/>
      <c r="X70" s="28">
        <f t="shared" ref="X70:AA72" si="104">X$26/X23</f>
        <v>2708.3885714285711</v>
      </c>
      <c r="Y70" s="28">
        <f t="shared" si="104"/>
        <v>2810.4933333333338</v>
      </c>
      <c r="Z70" s="28">
        <f t="shared" si="104"/>
        <v>0</v>
      </c>
      <c r="AA70" s="28">
        <f t="shared" si="104"/>
        <v>694.56947368421061</v>
      </c>
      <c r="AB70" s="28">
        <f t="shared" ref="AB70" si="105">AB$26/AB23</f>
        <v>1490.3181818181818</v>
      </c>
      <c r="AC70" s="56">
        <f>(AB70-L70)/L70</f>
        <v>8.1645781129062485</v>
      </c>
    </row>
    <row r="71" spans="1:29" ht="15" customHeight="1" x14ac:dyDescent="0.25">
      <c r="A71" s="63" t="s">
        <v>46</v>
      </c>
      <c r="B71" s="63"/>
      <c r="C71" s="28"/>
      <c r="D71" s="28"/>
      <c r="E71" s="28"/>
      <c r="F71" s="28"/>
      <c r="G71" s="28">
        <f t="shared" ref="G71:N71" si="106">G$26/G24</f>
        <v>3.7323302793741004</v>
      </c>
      <c r="H71" s="28">
        <f t="shared" si="106"/>
        <v>0.15588128920614319</v>
      </c>
      <c r="I71" s="28">
        <f t="shared" si="106"/>
        <v>2.5768975162973011</v>
      </c>
      <c r="J71" s="28">
        <f t="shared" si="106"/>
        <v>2.3691223221593183</v>
      </c>
      <c r="K71" s="28">
        <f t="shared" si="106"/>
        <v>1.8554653237526646</v>
      </c>
      <c r="L71" s="28">
        <f t="shared" si="106"/>
        <v>1.7870023775627359</v>
      </c>
      <c r="M71" s="28">
        <f t="shared" si="106"/>
        <v>1.6200599585406299</v>
      </c>
      <c r="N71" s="28">
        <f t="shared" si="106"/>
        <v>1.9718727360146462</v>
      </c>
      <c r="O71" s="28">
        <f>O$26/O24</f>
        <v>2.2053763585791435</v>
      </c>
      <c r="P71" s="28">
        <f>P$26/P24</f>
        <v>2.5020300015439014</v>
      </c>
      <c r="Q71" s="28">
        <f>Q$26/Q24</f>
        <v>2.7053734949276786</v>
      </c>
      <c r="R71" s="28">
        <f t="shared" si="103"/>
        <v>2.6656948987508478</v>
      </c>
      <c r="S71" s="28">
        <f t="shared" si="103"/>
        <v>2.309528875337191</v>
      </c>
      <c r="T71" s="28">
        <f t="shared" si="103"/>
        <v>2.3318626157907785</v>
      </c>
      <c r="U71" s="28">
        <f t="shared" si="103"/>
        <v>2.5242706709858358</v>
      </c>
      <c r="V71" s="28">
        <f t="shared" si="103"/>
        <v>3.2255827067669176</v>
      </c>
      <c r="W71" s="28">
        <f>W$26/W24</f>
        <v>3.1153111111111111</v>
      </c>
      <c r="X71" s="28">
        <f t="shared" si="104"/>
        <v>2.1197137745974954</v>
      </c>
      <c r="Y71" s="28">
        <f t="shared" si="104"/>
        <v>1.0221214692690022</v>
      </c>
      <c r="Z71" s="28">
        <f t="shared" si="104"/>
        <v>0</v>
      </c>
      <c r="AA71" s="28">
        <f t="shared" si="104"/>
        <v>1.7045750452079569</v>
      </c>
      <c r="AB71" s="28">
        <f t="shared" ref="AB71" si="107">AB$26/AB24</f>
        <v>2.0915412094922177</v>
      </c>
      <c r="AC71" s="13">
        <f>(AB71-G71)/G71</f>
        <v>-0.43961518597358368</v>
      </c>
    </row>
    <row r="72" spans="1:29" ht="15" customHeight="1" x14ac:dyDescent="0.25">
      <c r="A72" s="63" t="s">
        <v>47</v>
      </c>
      <c r="B72" s="63"/>
      <c r="C72" s="28"/>
      <c r="D72" s="28">
        <f t="shared" ref="D72:O72" si="108">(D26*C26)/C26</f>
        <v>113.3077971724138</v>
      </c>
      <c r="E72" s="28">
        <f t="shared" si="108"/>
        <v>93.778343020769228</v>
      </c>
      <c r="F72" s="28">
        <f t="shared" si="108"/>
        <v>108.14658966710874</v>
      </c>
      <c r="G72" s="28">
        <f t="shared" si="108"/>
        <v>104.50524782247481</v>
      </c>
      <c r="H72" s="28">
        <f t="shared" si="108"/>
        <v>7.1705393034825864</v>
      </c>
      <c r="I72" s="28">
        <f t="shared" si="108"/>
        <v>141.72936339635157</v>
      </c>
      <c r="J72" s="28">
        <f t="shared" si="108"/>
        <v>137.40909468524046</v>
      </c>
      <c r="K72" s="28">
        <f t="shared" si="108"/>
        <v>129.88257266268653</v>
      </c>
      <c r="L72" s="28">
        <f t="shared" si="108"/>
        <v>162.61721635820896</v>
      </c>
      <c r="M72" s="28">
        <f t="shared" si="108"/>
        <v>187.92695519071307</v>
      </c>
      <c r="N72" s="28">
        <f t="shared" si="108"/>
        <v>199.15914633747929</v>
      </c>
      <c r="O72" s="28">
        <f t="shared" si="108"/>
        <v>227.15376493365179</v>
      </c>
      <c r="P72" s="28">
        <f t="shared" ref="P72:Z72" si="109">(P26*O26)/O26</f>
        <v>238.63294038118073</v>
      </c>
      <c r="Q72" s="28">
        <f t="shared" si="109"/>
        <v>288.12227720979774</v>
      </c>
      <c r="R72" s="28">
        <f t="shared" si="109"/>
        <v>300.42381508922057</v>
      </c>
      <c r="S72" s="28">
        <f t="shared" si="109"/>
        <v>269.06011397678276</v>
      </c>
      <c r="T72" s="28">
        <f t="shared" si="109"/>
        <v>243.44645708855725</v>
      </c>
      <c r="U72" s="28">
        <f t="shared" si="109"/>
        <v>235.51445360297848</v>
      </c>
      <c r="V72" s="28">
        <f t="shared" si="109"/>
        <v>257.4015</v>
      </c>
      <c r="W72" s="28">
        <f t="shared" si="109"/>
        <v>266.35910000000001</v>
      </c>
      <c r="X72" s="28">
        <f t="shared" si="109"/>
        <v>189.5872</v>
      </c>
      <c r="Y72" s="28">
        <f t="shared" si="109"/>
        <v>84.314800000000005</v>
      </c>
      <c r="Z72" s="28">
        <f t="shared" si="109"/>
        <v>0</v>
      </c>
      <c r="AA72" s="28">
        <f t="shared" si="104"/>
        <v>5.2486845297517022E-2</v>
      </c>
      <c r="AB72" s="28">
        <f t="shared" ref="AB72" si="110">AB$26/AB25</f>
        <v>5.6525217139448511E-2</v>
      </c>
      <c r="AC72" s="13">
        <f>(AB72-D72)/D72</f>
        <v>-0.99950113568042065</v>
      </c>
    </row>
    <row r="73" spans="1:29" ht="15" customHeight="1" x14ac:dyDescent="0.25">
      <c r="A73" s="63" t="s">
        <v>48</v>
      </c>
      <c r="B73" s="63"/>
      <c r="C73" s="28"/>
      <c r="D73" s="28"/>
      <c r="E73" s="28"/>
      <c r="F73" s="28"/>
      <c r="G73" s="28"/>
      <c r="H73" s="28">
        <f t="shared" ref="H73:O73" si="111">(H25-G25)/G25</f>
        <v>0.28183962264150941</v>
      </c>
      <c r="I73" s="28">
        <f t="shared" si="111"/>
        <v>0.34958601655933763</v>
      </c>
      <c r="J73" s="28">
        <f t="shared" si="111"/>
        <v>0.13633265167007499</v>
      </c>
      <c r="K73" s="28">
        <f t="shared" si="111"/>
        <v>4.1991601679664065E-2</v>
      </c>
      <c r="L73" s="28">
        <f t="shared" si="111"/>
        <v>0.3546344271732873</v>
      </c>
      <c r="M73" s="28">
        <f t="shared" si="111"/>
        <v>0.26561835954101148</v>
      </c>
      <c r="N73" s="29">
        <f t="shared" si="111"/>
        <v>-0.12860980523841503</v>
      </c>
      <c r="O73" s="28">
        <f t="shared" si="111"/>
        <v>0.26820809248554911</v>
      </c>
      <c r="P73" s="28">
        <f t="shared" ref="P73:AB73" si="112">(P25-O25)/O25</f>
        <v>7.2573689759951238E-2</v>
      </c>
      <c r="Q73" s="29">
        <f t="shared" si="112"/>
        <v>-0.163871453343401</v>
      </c>
      <c r="R73" s="28">
        <f t="shared" si="112"/>
        <v>4.2386663956088602E-2</v>
      </c>
      <c r="S73" s="28">
        <f t="shared" si="112"/>
        <v>2.353323581992512E-2</v>
      </c>
      <c r="T73" s="29">
        <f t="shared" si="112"/>
        <v>-6.145003016926532E-2</v>
      </c>
      <c r="U73" s="29">
        <f t="shared" si="112"/>
        <v>-0.14488732489679901</v>
      </c>
      <c r="V73" s="28">
        <f t="shared" si="112"/>
        <v>-2.1407090851535436E-2</v>
      </c>
      <c r="W73" s="28">
        <f t="shared" si="112"/>
        <v>3.0124135700133437E-2</v>
      </c>
      <c r="X73" s="28">
        <f t="shared" si="112"/>
        <v>-1.9740147589888332E-2</v>
      </c>
      <c r="Y73" s="29">
        <f t="shared" si="112"/>
        <v>-0.1208620475631783</v>
      </c>
      <c r="Z73" s="28">
        <f t="shared" si="112"/>
        <v>0.16241095341337689</v>
      </c>
      <c r="AA73" s="28">
        <f t="shared" si="112"/>
        <v>-1.4788111518191349E-2</v>
      </c>
      <c r="AB73" s="28">
        <f t="shared" si="112"/>
        <v>0.15348147205396334</v>
      </c>
      <c r="AC73" s="13">
        <f>(AB73-H73)/H73</f>
        <v>-0.45542975605957775</v>
      </c>
    </row>
    <row r="74" spans="1:29" ht="24" customHeight="1" thickBot="1" x14ac:dyDescent="0.3">
      <c r="A74" s="72" t="s">
        <v>49</v>
      </c>
      <c r="B74" s="72"/>
      <c r="C74" s="43"/>
      <c r="D74" s="43"/>
      <c r="E74" s="43"/>
      <c r="F74" s="43"/>
      <c r="G74" s="43"/>
      <c r="H74" s="43">
        <f t="shared" ref="H74:O74" si="113">H72/H73</f>
        <v>25.441913511938218</v>
      </c>
      <c r="I74" s="43">
        <f t="shared" si="113"/>
        <v>405.42057371535304</v>
      </c>
      <c r="J74" s="43">
        <f t="shared" si="113"/>
        <v>1007.8957095162388</v>
      </c>
      <c r="K74" s="43">
        <f t="shared" si="113"/>
        <v>3093.0606946956923</v>
      </c>
      <c r="L74" s="43">
        <f t="shared" si="113"/>
        <v>458.54887145163792</v>
      </c>
      <c r="M74" s="43">
        <f t="shared" si="113"/>
        <v>707.50740090199656</v>
      </c>
      <c r="N74" s="44">
        <f t="shared" si="113"/>
        <v>-1548.5533623838469</v>
      </c>
      <c r="O74" s="43">
        <f t="shared" si="113"/>
        <v>846.93106322245183</v>
      </c>
      <c r="P74" s="43">
        <f>P72/P73</f>
        <v>3288.1467260448831</v>
      </c>
      <c r="Q74" s="44">
        <f t="shared" ref="Q74:AA74" si="114">Q72/Q73</f>
        <v>-1758.2212846188822</v>
      </c>
      <c r="R74" s="43">
        <f t="shared" si="114"/>
        <v>7087.6966255341831</v>
      </c>
      <c r="S74" s="43">
        <f t="shared" si="114"/>
        <v>11433.196694054923</v>
      </c>
      <c r="T74" s="44">
        <f t="shared" si="114"/>
        <v>-3961.6979262333834</v>
      </c>
      <c r="U74" s="44">
        <f t="shared" si="114"/>
        <v>-1625.5007383891707</v>
      </c>
      <c r="V74" s="44">
        <f t="shared" si="114"/>
        <v>-12024.123304990679</v>
      </c>
      <c r="W74" s="43">
        <f t="shared" si="114"/>
        <v>8842.0495330201338</v>
      </c>
      <c r="X74" s="44">
        <f t="shared" si="114"/>
        <v>-9604.1429850865916</v>
      </c>
      <c r="Y74" s="44">
        <f t="shared" si="114"/>
        <v>-697.61187816982897</v>
      </c>
      <c r="Z74" s="43">
        <f t="shared" si="114"/>
        <v>0</v>
      </c>
      <c r="AA74" s="43">
        <f t="shared" si="114"/>
        <v>-3.5492595003054448</v>
      </c>
      <c r="AB74" s="43">
        <f t="shared" ref="AB74" si="115">AB72/AB73</f>
        <v>0.36828691035472033</v>
      </c>
      <c r="AC74" s="13">
        <f>(AB74-H74)/H74</f>
        <v>-0.98552440207840863</v>
      </c>
    </row>
    <row r="75" spans="1:29" s="6" customFormat="1" ht="11.1" customHeight="1" thickBot="1" x14ac:dyDescent="0.3">
      <c r="A75" s="65" t="s">
        <v>50</v>
      </c>
      <c r="B75" s="65"/>
      <c r="C75" s="65"/>
      <c r="D75" s="65"/>
      <c r="E75" s="65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  <c r="Q75" s="65"/>
      <c r="R75" s="65"/>
      <c r="S75" s="65"/>
      <c r="T75" s="65"/>
      <c r="U75" s="65"/>
      <c r="V75" s="65"/>
      <c r="W75" s="65"/>
      <c r="X75" s="65"/>
      <c r="Y75" s="65"/>
      <c r="Z75" s="65"/>
      <c r="AA75" s="65"/>
      <c r="AB75" s="65"/>
      <c r="AC75" s="65"/>
    </row>
    <row r="76" spans="1:29" ht="14.25" customHeight="1" thickBot="1" x14ac:dyDescent="0.3">
      <c r="A76" s="71" t="s">
        <v>51</v>
      </c>
      <c r="B76" s="71"/>
      <c r="C76" s="49"/>
      <c r="D76" s="49"/>
      <c r="E76" s="49"/>
      <c r="F76" s="49"/>
      <c r="G76" s="45"/>
      <c r="H76" s="45"/>
      <c r="I76" s="45"/>
      <c r="J76" s="45"/>
      <c r="K76" s="45"/>
      <c r="L76" s="45"/>
      <c r="M76" s="45"/>
      <c r="N76" s="45"/>
      <c r="O76" s="46">
        <f t="shared" ref="O76:AB76" si="116">O25-O26</f>
        <v>3063.8462350663481</v>
      </c>
      <c r="P76" s="46">
        <f t="shared" si="116"/>
        <v>3291.207072618819</v>
      </c>
      <c r="Q76" s="46">
        <f t="shared" si="116"/>
        <v>2663.2777227902025</v>
      </c>
      <c r="R76" s="46">
        <f t="shared" si="116"/>
        <v>2776.0761849107794</v>
      </c>
      <c r="S76" s="46">
        <f t="shared" si="116"/>
        <v>2879.8398860232169</v>
      </c>
      <c r="T76" s="46">
        <f t="shared" si="116"/>
        <v>2711.953542911443</v>
      </c>
      <c r="U76" s="46">
        <f t="shared" si="116"/>
        <v>2291.6855463970219</v>
      </c>
      <c r="V76" s="46">
        <f t="shared" si="116"/>
        <v>2215.6985</v>
      </c>
      <c r="W76" s="46">
        <f t="shared" si="116"/>
        <v>2281.2408999999998</v>
      </c>
      <c r="X76" s="46">
        <f t="shared" si="116"/>
        <v>2307.7228000000005</v>
      </c>
      <c r="Y76" s="46">
        <f t="shared" si="116"/>
        <v>2111.1651999999995</v>
      </c>
      <c r="Z76" s="46">
        <f t="shared" si="116"/>
        <v>2552.0500000000002</v>
      </c>
      <c r="AA76" s="46">
        <f t="shared" si="116"/>
        <v>2382.3418000000001</v>
      </c>
      <c r="AB76" s="46">
        <f t="shared" si="116"/>
        <v>2736.2750000000005</v>
      </c>
      <c r="AC76" s="47">
        <f>(AA76-O76)/O76</f>
        <v>-0.22243428122024858</v>
      </c>
    </row>
    <row r="77" spans="1:29" s="6" customFormat="1" ht="11.1" customHeight="1" thickBot="1" x14ac:dyDescent="0.3">
      <c r="A77" s="65" t="s">
        <v>52</v>
      </c>
      <c r="B77" s="65"/>
      <c r="C77" s="65"/>
      <c r="D77" s="65"/>
      <c r="E77" s="65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65"/>
      <c r="Q77" s="65"/>
      <c r="R77" s="65"/>
      <c r="S77" s="65"/>
      <c r="T77" s="65"/>
      <c r="U77" s="65"/>
      <c r="V77" s="65"/>
      <c r="W77" s="65"/>
      <c r="X77" s="65"/>
      <c r="Y77" s="65"/>
      <c r="Z77" s="65"/>
      <c r="AA77" s="65"/>
      <c r="AB77" s="65"/>
      <c r="AC77" s="65"/>
    </row>
    <row r="78" spans="1:29" ht="27" customHeight="1" thickBot="1" x14ac:dyDescent="0.3">
      <c r="A78" s="71" t="s">
        <v>56</v>
      </c>
      <c r="B78" s="71"/>
      <c r="C78" s="48"/>
      <c r="D78" s="54">
        <f t="shared" ref="D78:O78" si="117">D73/D72</f>
        <v>0</v>
      </c>
      <c r="E78" s="54">
        <f t="shared" si="117"/>
        <v>0</v>
      </c>
      <c r="F78" s="54">
        <f t="shared" si="117"/>
        <v>0</v>
      </c>
      <c r="G78" s="54">
        <f t="shared" si="117"/>
        <v>0</v>
      </c>
      <c r="H78" s="54">
        <f t="shared" si="117"/>
        <v>3.9305219693116469E-2</v>
      </c>
      <c r="I78" s="54">
        <f t="shared" si="117"/>
        <v>2.4665743793804182E-3</v>
      </c>
      <c r="J78" s="54">
        <f t="shared" si="117"/>
        <v>9.921661443325039E-4</v>
      </c>
      <c r="K78" s="54">
        <f t="shared" si="117"/>
        <v>3.2330435730372372E-4</v>
      </c>
      <c r="L78" s="54">
        <f t="shared" si="117"/>
        <v>2.1807926314032326E-3</v>
      </c>
      <c r="M78" s="54">
        <f t="shared" si="117"/>
        <v>1.4134127766368331E-3</v>
      </c>
      <c r="N78" s="54">
        <f t="shared" si="117"/>
        <v>-6.4576399127802575E-4</v>
      </c>
      <c r="O78" s="54">
        <f t="shared" si="117"/>
        <v>1.1807336434150174E-3</v>
      </c>
      <c r="P78" s="54">
        <f>P73/P72</f>
        <v>3.0412268165503693E-4</v>
      </c>
      <c r="Q78" s="55">
        <f t="shared" ref="Q78:AB78" si="118">Q73/Q72</f>
        <v>-5.6875662281426838E-4</v>
      </c>
      <c r="R78" s="54">
        <f t="shared" si="118"/>
        <v>1.4108956023842689E-4</v>
      </c>
      <c r="S78" s="54">
        <f t="shared" si="118"/>
        <v>8.7464602137036956E-5</v>
      </c>
      <c r="T78" s="54">
        <f t="shared" si="118"/>
        <v>-2.524170238670262E-4</v>
      </c>
      <c r="U78" s="55">
        <f t="shared" si="118"/>
        <v>-6.1519504506099098E-4</v>
      </c>
      <c r="V78" s="54">
        <f t="shared" si="118"/>
        <v>-8.3166146473643066E-5</v>
      </c>
      <c r="W78" s="54">
        <f t="shared" si="118"/>
        <v>1.130959509178903E-4</v>
      </c>
      <c r="X78" s="54">
        <f t="shared" si="118"/>
        <v>-1.0412173179354056E-4</v>
      </c>
      <c r="Y78" s="55">
        <f t="shared" si="118"/>
        <v>-1.4334618307008768E-3</v>
      </c>
      <c r="Z78" s="55"/>
      <c r="AA78" s="55">
        <f t="shared" si="118"/>
        <v>-0.28174891126274121</v>
      </c>
      <c r="AB78" s="55">
        <f t="shared" si="118"/>
        <v>2.7152743469400988</v>
      </c>
      <c r="AC78" s="78">
        <f>(AB78-H78)/H78</f>
        <v>68.081775096034519</v>
      </c>
    </row>
    <row r="79" spans="1:29" ht="11.1" customHeight="1" x14ac:dyDescent="0.25">
      <c r="A79" s="5" t="s">
        <v>53</v>
      </c>
      <c r="B79" s="59"/>
      <c r="C79" s="2"/>
      <c r="D79" s="2"/>
      <c r="E79" s="2"/>
      <c r="F79" s="2"/>
      <c r="G79" s="30"/>
      <c r="H79" s="30"/>
      <c r="I79" s="30"/>
      <c r="J79" s="30"/>
      <c r="K79" s="30"/>
      <c r="L79" s="30"/>
      <c r="M79" s="30"/>
      <c r="N79" s="30"/>
      <c r="P79" s="31"/>
      <c r="Z79" s="31"/>
      <c r="AC79" s="32"/>
    </row>
    <row r="80" spans="1:29" ht="11.1" customHeight="1" x14ac:dyDescent="0.25">
      <c r="A80" s="5" t="s">
        <v>54</v>
      </c>
      <c r="B80" s="59"/>
      <c r="C80" s="2"/>
      <c r="D80" s="2"/>
      <c r="E80" s="2"/>
      <c r="F80" s="2"/>
      <c r="G80" s="30"/>
      <c r="H80" s="30"/>
      <c r="I80" s="30"/>
      <c r="J80" s="30"/>
      <c r="K80" s="30"/>
      <c r="L80" s="30"/>
      <c r="M80" s="30"/>
      <c r="N80" s="30"/>
      <c r="P80" s="31"/>
      <c r="Z80" s="31"/>
      <c r="AC80" s="33"/>
    </row>
  </sheetData>
  <mergeCells count="35">
    <mergeCell ref="A78:B78"/>
    <mergeCell ref="A72:B72"/>
    <mergeCell ref="A73:B73"/>
    <mergeCell ref="A74:B74"/>
    <mergeCell ref="A75:AC75"/>
    <mergeCell ref="A76:B76"/>
    <mergeCell ref="A77:AC77"/>
    <mergeCell ref="A71:B71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50:AC50"/>
    <mergeCell ref="A55:B55"/>
    <mergeCell ref="B3:AC3"/>
    <mergeCell ref="B27:AC27"/>
    <mergeCell ref="B28:AC28"/>
    <mergeCell ref="A25:B25"/>
    <mergeCell ref="A26:B26"/>
    <mergeCell ref="A49:AC49"/>
    <mergeCell ref="A51:B51"/>
    <mergeCell ref="A52:B52"/>
    <mergeCell ref="A56:B56"/>
    <mergeCell ref="A57:B57"/>
    <mergeCell ref="A58:B58"/>
    <mergeCell ref="A59:B59"/>
    <mergeCell ref="A53:B53"/>
    <mergeCell ref="A54:B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8. Industrial Products (98-25)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ghalia hamamy</dc:creator>
  <cp:lastModifiedBy>ghalia hamamy</cp:lastModifiedBy>
  <dcterms:created xsi:type="dcterms:W3CDTF">2025-12-16T09:08:08Z</dcterms:created>
  <dcterms:modified xsi:type="dcterms:W3CDTF">2026-06-05T18:03:18Z</dcterms:modified>
</cp:coreProperties>
</file>