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amamy\Desktop\Lebanon across time\Finished Yearly Time Series With Indicators\"/>
    </mc:Choice>
  </mc:AlternateContent>
  <xr:revisionPtr revIDLastSave="0" documentId="13_ncr:1_{DCEC0F93-F35F-48DB-96B9-29FAF5FBD096}" xr6:coauthVersionLast="47" xr6:coauthVersionMax="47" xr10:uidLastSave="{00000000-0000-0000-0000-000000000000}"/>
  <bookViews>
    <workbookView xWindow="-120" yWindow="-120" windowWidth="29040" windowHeight="15840" xr2:uid="{62240BB6-981B-4FFB-9003-A842A691887F}"/>
  </bookViews>
  <sheets>
    <sheet name="7. Green Project (2006-2024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3" i="1" l="1"/>
  <c r="U32" i="1"/>
  <c r="U31" i="1"/>
  <c r="U29" i="1"/>
  <c r="U28" i="1"/>
  <c r="U27" i="1"/>
  <c r="U25" i="1"/>
  <c r="U24" i="1"/>
  <c r="U23" i="1"/>
  <c r="U19" i="1"/>
  <c r="U20" i="1"/>
  <c r="U21" i="1"/>
  <c r="U18" i="1"/>
  <c r="U16" i="1"/>
  <c r="U15" i="1"/>
  <c r="U14" i="1"/>
  <c r="U5" i="1"/>
  <c r="U6" i="1"/>
  <c r="U7" i="1"/>
  <c r="U8" i="1"/>
  <c r="U9" i="1"/>
  <c r="U10" i="1"/>
  <c r="U11" i="1"/>
  <c r="U12" i="1"/>
  <c r="B31" i="1"/>
  <c r="C31" i="1"/>
  <c r="D31" i="1"/>
  <c r="E31" i="1"/>
  <c r="B32" i="1"/>
  <c r="C32" i="1"/>
  <c r="D32" i="1"/>
  <c r="E32" i="1"/>
  <c r="B33" i="1"/>
  <c r="C33" i="1"/>
  <c r="D33" i="1"/>
  <c r="E33" i="1"/>
  <c r="B27" i="1"/>
  <c r="C27" i="1"/>
  <c r="D27" i="1"/>
  <c r="E27" i="1"/>
  <c r="B28" i="1"/>
  <c r="C28" i="1"/>
  <c r="D28" i="1"/>
  <c r="E28" i="1"/>
  <c r="B29" i="1"/>
  <c r="C29" i="1"/>
  <c r="D29" i="1"/>
  <c r="E29" i="1"/>
  <c r="B23" i="1"/>
  <c r="C23" i="1"/>
  <c r="D23" i="1"/>
  <c r="E23" i="1"/>
  <c r="B24" i="1"/>
  <c r="C24" i="1"/>
  <c r="D24" i="1"/>
  <c r="E24" i="1"/>
  <c r="B25" i="1"/>
  <c r="C25" i="1"/>
  <c r="D25" i="1"/>
  <c r="E25" i="1"/>
  <c r="B18" i="1"/>
  <c r="C18" i="1"/>
  <c r="D18" i="1"/>
  <c r="E18" i="1"/>
  <c r="B19" i="1"/>
  <c r="C19" i="1"/>
  <c r="D19" i="1"/>
  <c r="E19" i="1"/>
  <c r="B20" i="1"/>
  <c r="C20" i="1"/>
  <c r="D20" i="1"/>
  <c r="E20" i="1"/>
  <c r="B21" i="1"/>
  <c r="C21" i="1"/>
  <c r="D21" i="1"/>
  <c r="E21" i="1"/>
  <c r="B14" i="1"/>
  <c r="C14" i="1"/>
  <c r="D14" i="1"/>
  <c r="E14" i="1"/>
  <c r="B15" i="1"/>
  <c r="C15" i="1"/>
  <c r="D15" i="1"/>
  <c r="E15" i="1"/>
  <c r="B16" i="1"/>
  <c r="C16" i="1"/>
  <c r="D16" i="1"/>
  <c r="E16" i="1"/>
  <c r="U4" i="1"/>
  <c r="S33" i="1" l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T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T12" i="1"/>
  <c r="T21" i="1" l="1"/>
  <c r="T32" i="1"/>
  <c r="T33" i="1"/>
  <c r="T16" i="1"/>
  <c r="T18" i="1"/>
  <c r="T19" i="1"/>
</calcChain>
</file>

<file path=xl/sharedStrings.xml><?xml version="1.0" encoding="utf-8"?>
<sst xmlns="http://schemas.openxmlformats.org/spreadsheetml/2006/main" count="36" uniqueCount="36">
  <si>
    <t>Year</t>
  </si>
  <si>
    <t>Farmers (Number)</t>
  </si>
  <si>
    <t>Reworked Area (Donums)</t>
  </si>
  <si>
    <t>Support walls (Square meters)</t>
  </si>
  <si>
    <t>Fence (Meters)</t>
  </si>
  <si>
    <t>Concrete Tanks (Cubic Meters)</t>
  </si>
  <si>
    <t>Sand Tank Perforation (Cubic Meters)</t>
  </si>
  <si>
    <t>Fruitful Saplings. Number</t>
  </si>
  <si>
    <t>Vine Columns (Number)</t>
  </si>
  <si>
    <t>Value of Executed Works  (Thousand LBP)</t>
  </si>
  <si>
    <t>Farmers and Area Indicators</t>
  </si>
  <si>
    <t>Farmers per Dounam [Farmers/Reworked Areas (Donums)]</t>
  </si>
  <si>
    <t>Area per Farmer [Reworked Area (Donums)/Number of Farmers]</t>
  </si>
  <si>
    <t>Cost per Donum [Value of Executued Works (Thousand LBP)/Reworked Area (Donums)]</t>
  </si>
  <si>
    <t>Financial and Efficiency Indicators</t>
  </si>
  <si>
    <t>Cost per Farmer [Value of Executed Works (Thousand LBP/Number of Farmers]</t>
  </si>
  <si>
    <t>Cost per Cubic Meter of Construction [Value of Works (Thousand LBP)/Volume in Cubic Meters)]</t>
  </si>
  <si>
    <t>Cost per Meter of Fence [Value of Works (Thousand LBP)/Fence (Meters)]</t>
  </si>
  <si>
    <t>Cost per Square Meter of Support Walls [Value of Works (Thousand LBP/Support Walls (Square Meters)]</t>
  </si>
  <si>
    <t>Agricultural Development Indicators</t>
  </si>
  <si>
    <t>Sapling per Dounum [Number of Fruitful Saplings/Reworked Area (Donums)]</t>
  </si>
  <si>
    <t>Vine Columns Density [Number of Vine Columns/Reworked Area (Donums)]</t>
  </si>
  <si>
    <t>Saplings per Farmer</t>
  </si>
  <si>
    <t>Infrastructure Indicators</t>
  </si>
  <si>
    <t>Volume of Concrete Tanks per Donum [Concrete Tanks (Cubic Meters)/Reworked Area (Donums)]</t>
  </si>
  <si>
    <t>Fence Length per Donum [Fence (Meters)/Reworked Area (Donums)]</t>
  </si>
  <si>
    <t>Support Walls Area per Donum [Support Walls (Square Meters)/Reworked Area Donums)]</t>
  </si>
  <si>
    <t>Investment Intensity Index</t>
  </si>
  <si>
    <t>Investment in Reworked Area [Value of Works (Thousand LBP)/Reworked Area (Donums)]</t>
  </si>
  <si>
    <t>Investment in Support Walls [Value of Works (Thousand LBP/Support Walls (Square Meters)]</t>
  </si>
  <si>
    <t>Investment in Tanks [Value of Works (Thousand LBP/Concrete Tanks (Cubic Meters)+Sand Tank Perforation (Cubic Meters)]</t>
  </si>
  <si>
    <t>Volume in Cubic Meters for Concrete Tanks and Sand Tank Perforation</t>
  </si>
  <si>
    <t>Source: Green Project</t>
  </si>
  <si>
    <t>Table (Time Series &amp; Indicators) made by CAS</t>
  </si>
  <si>
    <t>7. Green Project Activity (2006-2024)</t>
  </si>
  <si>
    <t>Change 2024/2006 %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</si>
</sst>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.0"/>
    <numFmt numFmtId="165" formatCode="0.0"/>
    <numFmt numFmtId="166" formatCode="_(* #,##0_);_(* \(#,##0\);_(* &quot;-&quot;??_);_(@_)"/>
    <numFmt numFmtId="167" formatCode="_(* #,##0.0_);_(* \(#,##0.0\);_(* &quot;-&quot;??_);_(@_)"/>
    <numFmt numFmtId="168" formatCode="#,##0.0_);\(#,##0.0\)"/>
    <numFmt numFmtId="169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b/>
      <sz val="6"/>
      <name val="Times New Roman"/>
      <family val="1"/>
    </font>
    <font>
      <b/>
      <sz val="7"/>
      <name val="Times New Roman"/>
      <family val="1"/>
    </font>
    <font>
      <sz val="7"/>
      <name val="Times New Roman"/>
      <family val="1"/>
    </font>
    <font>
      <b/>
      <sz val="7"/>
      <color rgb="FFFF0000"/>
      <name val="Times New Roman"/>
      <family val="1"/>
    </font>
    <font>
      <sz val="10"/>
      <name val="Arial"/>
      <family val="2"/>
    </font>
    <font>
      <b/>
      <sz val="8"/>
      <name val="Times New Roman"/>
      <family val="1"/>
    </font>
    <font>
      <b/>
      <sz val="7"/>
      <color rgb="FF00B05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</cellStyleXfs>
  <cellXfs count="48">
    <xf numFmtId="0" fontId="0" fillId="0" borderId="0" xfId="0"/>
    <xf numFmtId="0" fontId="2" fillId="0" borderId="0" xfId="0" applyFont="1" applyAlignment="1">
      <alignment horizontal="center" vertical="center" readingOrder="1"/>
    </xf>
    <xf numFmtId="0" fontId="3" fillId="0" borderId="0" xfId="0" applyFont="1" applyAlignment="1">
      <alignment vertical="center" readingOrder="1"/>
    </xf>
    <xf numFmtId="0" fontId="6" fillId="0" borderId="1" xfId="0" applyFont="1" applyBorder="1" applyAlignment="1">
      <alignment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0" borderId="0" xfId="0" applyFont="1" applyAlignment="1">
      <alignment horizontal="center" vertical="center" readingOrder="1"/>
    </xf>
    <xf numFmtId="0" fontId="7" fillId="0" borderId="0" xfId="3" applyFont="1" applyAlignment="1">
      <alignment vertical="center" readingOrder="1"/>
    </xf>
    <xf numFmtId="169" fontId="6" fillId="0" borderId="0" xfId="2" applyNumberFormat="1" applyFont="1" applyBorder="1" applyAlignment="1">
      <alignment horizontal="right" vertical="center" readingOrder="1"/>
    </xf>
    <xf numFmtId="0" fontId="7" fillId="0" borderId="0" xfId="0" applyFont="1" applyAlignment="1">
      <alignment vertical="center" readingOrder="1"/>
    </xf>
    <xf numFmtId="166" fontId="7" fillId="0" borderId="0" xfId="0" applyNumberFormat="1" applyFont="1" applyAlignment="1">
      <alignment horizontal="right" vertical="center" readingOrder="1"/>
    </xf>
    <xf numFmtId="169" fontId="8" fillId="0" borderId="0" xfId="2" applyNumberFormat="1" applyFont="1" applyBorder="1" applyAlignment="1">
      <alignment horizontal="right" vertical="center" readingOrder="1"/>
    </xf>
    <xf numFmtId="0" fontId="7" fillId="0" borderId="0" xfId="0" applyFont="1" applyAlignment="1">
      <alignment horizontal="center" vertical="center" readingOrder="1"/>
    </xf>
    <xf numFmtId="169" fontId="5" fillId="0" borderId="0" xfId="2" applyNumberFormat="1" applyFont="1" applyBorder="1" applyAlignment="1">
      <alignment horizontal="right" vertical="center" readingOrder="1"/>
    </xf>
    <xf numFmtId="0" fontId="10" fillId="0" borderId="1" xfId="0" applyFont="1" applyBorder="1" applyAlignment="1">
      <alignment vertical="center" wrapText="1" readingOrder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3" applyFont="1" applyBorder="1" applyAlignment="1">
      <alignment vertical="center" wrapText="1" readingOrder="1"/>
    </xf>
    <xf numFmtId="0" fontId="3" fillId="0" borderId="2" xfId="3" applyFont="1" applyBorder="1" applyAlignment="1">
      <alignment vertical="center" wrapText="1" readingOrder="1"/>
    </xf>
    <xf numFmtId="0" fontId="3" fillId="0" borderId="5" xfId="3" applyFont="1" applyBorder="1" applyAlignment="1">
      <alignment vertical="center" wrapText="1" readingOrder="1"/>
    </xf>
    <xf numFmtId="0" fontId="3" fillId="0" borderId="0" xfId="3" applyFont="1" applyAlignment="1">
      <alignment vertical="center" readingOrder="1"/>
    </xf>
    <xf numFmtId="0" fontId="6" fillId="0" borderId="0" xfId="0" applyFont="1" applyAlignment="1">
      <alignment horizontal="right" vertical="center" readingOrder="1"/>
    </xf>
    <xf numFmtId="0" fontId="6" fillId="0" borderId="0" xfId="0" applyFont="1" applyAlignment="1">
      <alignment vertical="center" readingOrder="1"/>
    </xf>
    <xf numFmtId="3" fontId="7" fillId="0" borderId="2" xfId="0" applyNumberFormat="1" applyFont="1" applyBorder="1" applyAlignment="1">
      <alignment vertical="center" wrapText="1"/>
    </xf>
    <xf numFmtId="3" fontId="7" fillId="0" borderId="2" xfId="1" applyNumberFormat="1" applyFont="1" applyFill="1" applyBorder="1" applyAlignment="1">
      <alignment vertical="center" readingOrder="1"/>
    </xf>
    <xf numFmtId="3" fontId="7" fillId="0" borderId="3" xfId="0" applyNumberFormat="1" applyFont="1" applyBorder="1" applyAlignment="1">
      <alignment vertical="center" wrapText="1"/>
    </xf>
    <xf numFmtId="3" fontId="7" fillId="0" borderId="3" xfId="1" applyNumberFormat="1" applyFont="1" applyFill="1" applyBorder="1" applyAlignment="1">
      <alignment vertical="center" readingOrder="1"/>
    </xf>
    <xf numFmtId="164" fontId="7" fillId="0" borderId="3" xfId="1" applyNumberFormat="1" applyFont="1" applyFill="1" applyBorder="1" applyAlignment="1">
      <alignment vertical="center" readingOrder="1"/>
    </xf>
    <xf numFmtId="165" fontId="7" fillId="0" borderId="4" xfId="2" applyNumberFormat="1" applyFont="1" applyBorder="1" applyAlignment="1">
      <alignment vertical="center" wrapText="1" readingOrder="1"/>
    </xf>
    <xf numFmtId="165" fontId="7" fillId="0" borderId="3" xfId="3" applyNumberFormat="1" applyFont="1" applyBorder="1" applyAlignment="1">
      <alignment vertical="center" wrapText="1" readingOrder="1"/>
    </xf>
    <xf numFmtId="166" fontId="7" fillId="0" borderId="3" xfId="1" applyNumberFormat="1" applyFont="1" applyBorder="1" applyAlignment="1">
      <alignment vertical="center" wrapText="1" readingOrder="1"/>
    </xf>
    <xf numFmtId="37" fontId="7" fillId="0" borderId="3" xfId="1" applyNumberFormat="1" applyFont="1" applyBorder="1" applyAlignment="1">
      <alignment vertical="center" wrapText="1" readingOrder="1"/>
    </xf>
    <xf numFmtId="167" fontId="7" fillId="0" borderId="3" xfId="1" applyNumberFormat="1" applyFont="1" applyBorder="1" applyAlignment="1">
      <alignment vertical="center" wrapText="1" readingOrder="1"/>
    </xf>
    <xf numFmtId="168" fontId="7" fillId="0" borderId="3" xfId="1" applyNumberFormat="1" applyFont="1" applyBorder="1" applyAlignment="1">
      <alignment vertical="center" wrapText="1" readingOrder="1"/>
    </xf>
    <xf numFmtId="166" fontId="7" fillId="0" borderId="2" xfId="1" applyNumberFormat="1" applyFont="1" applyBorder="1" applyAlignment="1">
      <alignment vertical="center" wrapText="1" readingOrder="1"/>
    </xf>
    <xf numFmtId="37" fontId="7" fillId="0" borderId="2" xfId="1" applyNumberFormat="1" applyFont="1" applyBorder="1" applyAlignment="1">
      <alignment vertical="center" wrapText="1" readingOrder="1"/>
    </xf>
    <xf numFmtId="167" fontId="7" fillId="0" borderId="6" xfId="1" applyNumberFormat="1" applyFont="1" applyBorder="1" applyAlignment="1">
      <alignment vertical="center" wrapText="1" readingOrder="1"/>
    </xf>
    <xf numFmtId="168" fontId="7" fillId="0" borderId="6" xfId="1" applyNumberFormat="1" applyFont="1" applyBorder="1" applyAlignment="1">
      <alignment vertical="center" wrapText="1" readingOrder="1"/>
    </xf>
    <xf numFmtId="0" fontId="7" fillId="0" borderId="0" xfId="3" applyFont="1" applyAlignment="1">
      <alignment vertical="center" wrapText="1" readingOrder="1"/>
    </xf>
    <xf numFmtId="165" fontId="7" fillId="0" borderId="0" xfId="2" applyNumberFormat="1" applyFont="1" applyFill="1" applyBorder="1" applyAlignment="1">
      <alignment vertical="center" readingOrder="1"/>
    </xf>
    <xf numFmtId="166" fontId="7" fillId="0" borderId="0" xfId="0" applyNumberFormat="1" applyFont="1" applyAlignment="1">
      <alignment vertical="center" readingOrder="1"/>
    </xf>
    <xf numFmtId="169" fontId="8" fillId="0" borderId="2" xfId="2" applyNumberFormat="1" applyFont="1" applyBorder="1" applyAlignment="1">
      <alignment horizontal="right" vertical="center" readingOrder="1"/>
    </xf>
    <xf numFmtId="169" fontId="8" fillId="0" borderId="4" xfId="2" applyNumberFormat="1" applyFont="1" applyBorder="1" applyAlignment="1">
      <alignment horizontal="right" vertical="center" readingOrder="1"/>
    </xf>
    <xf numFmtId="169" fontId="11" fillId="0" borderId="5" xfId="2" applyNumberFormat="1" applyFont="1" applyBorder="1" applyAlignment="1">
      <alignment horizontal="right" vertical="center" readingOrder="1"/>
    </xf>
    <xf numFmtId="169" fontId="11" fillId="0" borderId="2" xfId="2" applyNumberFormat="1" applyFont="1" applyBorder="1" applyAlignment="1">
      <alignment horizontal="right" vertical="center" readingOrder="1"/>
    </xf>
    <xf numFmtId="169" fontId="11" fillId="0" borderId="4" xfId="2" applyNumberFormat="1" applyFont="1" applyBorder="1" applyAlignment="1">
      <alignment horizontal="right" vertical="center" readingOrder="1"/>
    </xf>
    <xf numFmtId="169" fontId="8" fillId="0" borderId="5" xfId="2" applyNumberFormat="1" applyFont="1" applyBorder="1" applyAlignment="1">
      <alignment horizontal="right" vertical="center" readingOrder="1"/>
    </xf>
    <xf numFmtId="0" fontId="10" fillId="0" borderId="1" xfId="0" applyFont="1" applyBorder="1" applyAlignment="1">
      <alignment horizontal="center" vertical="center" readingOrder="1"/>
    </xf>
    <xf numFmtId="0" fontId="4" fillId="0" borderId="0" xfId="0" applyFont="1" applyAlignment="1">
      <alignment horizontal="left" vertical="center" readingOrder="1"/>
    </xf>
  </cellXfs>
  <cellStyles count="4">
    <cellStyle name="Comma" xfId="1" builtinId="3"/>
    <cellStyle name="Normal" xfId="0" builtinId="0"/>
    <cellStyle name="Normal_page_10_11" xfId="3" xr:uid="{A3558B02-2CA0-4BB3-9C54-CE4AE93F1B39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DFE5B-7C7B-4B8D-BBAB-12B218296F56}">
  <dimension ref="A1:W36"/>
  <sheetViews>
    <sheetView tabSelected="1" zoomScale="120" zoomScaleNormal="120" workbookViewId="0">
      <selection sqref="A1:U1"/>
    </sheetView>
  </sheetViews>
  <sheetFormatPr defaultColWidth="9.140625" defaultRowHeight="12.75" x14ac:dyDescent="0.25"/>
  <cols>
    <col min="1" max="1" width="82.5703125" style="2" customWidth="1"/>
    <col min="2" max="20" width="7.7109375" style="8" customWidth="1"/>
    <col min="21" max="21" width="16" style="20" bestFit="1" customWidth="1"/>
    <col min="22" max="16384" width="9.140625" style="1"/>
  </cols>
  <sheetData>
    <row r="1" spans="1:21" x14ac:dyDescent="0.25">
      <c r="A1" s="47" t="s">
        <v>34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</row>
    <row r="2" spans="1:21" ht="9.9499999999999993" customHeight="1" thickBot="1" x14ac:dyDescent="0.3">
      <c r="Q2" s="21"/>
    </row>
    <row r="3" spans="1:21" s="5" customFormat="1" ht="18.75" thickBot="1" x14ac:dyDescent="0.3">
      <c r="A3" s="13" t="s">
        <v>0</v>
      </c>
      <c r="B3" s="3">
        <v>2006</v>
      </c>
      <c r="C3" s="3">
        <v>2007</v>
      </c>
      <c r="D3" s="3">
        <v>2008</v>
      </c>
      <c r="E3" s="3">
        <v>2009</v>
      </c>
      <c r="F3" s="3">
        <v>2010</v>
      </c>
      <c r="G3" s="3">
        <v>2011</v>
      </c>
      <c r="H3" s="3">
        <v>2012</v>
      </c>
      <c r="I3" s="3">
        <v>2013</v>
      </c>
      <c r="J3" s="3">
        <v>2014</v>
      </c>
      <c r="K3" s="3">
        <v>2015</v>
      </c>
      <c r="L3" s="3">
        <v>2016</v>
      </c>
      <c r="M3" s="3">
        <v>2017</v>
      </c>
      <c r="N3" s="3">
        <v>2018</v>
      </c>
      <c r="O3" s="3">
        <v>2019</v>
      </c>
      <c r="P3" s="3">
        <v>2020</v>
      </c>
      <c r="Q3" s="3">
        <v>2021</v>
      </c>
      <c r="R3" s="3">
        <v>2022</v>
      </c>
      <c r="S3" s="3">
        <v>2023</v>
      </c>
      <c r="T3" s="3">
        <v>2024</v>
      </c>
      <c r="U3" s="4" t="s">
        <v>35</v>
      </c>
    </row>
    <row r="4" spans="1:21" x14ac:dyDescent="0.25">
      <c r="A4" s="14" t="s">
        <v>1</v>
      </c>
      <c r="B4" s="22">
        <v>524</v>
      </c>
      <c r="C4" s="22">
        <v>737</v>
      </c>
      <c r="D4" s="22">
        <v>655</v>
      </c>
      <c r="E4" s="22">
        <v>1041</v>
      </c>
      <c r="F4" s="22">
        <v>1199</v>
      </c>
      <c r="G4" s="22">
        <v>1082</v>
      </c>
      <c r="H4" s="23">
        <v>945</v>
      </c>
      <c r="I4" s="23">
        <v>708</v>
      </c>
      <c r="J4" s="23">
        <v>645</v>
      </c>
      <c r="K4" s="23">
        <v>498</v>
      </c>
      <c r="L4" s="23">
        <v>502</v>
      </c>
      <c r="M4" s="23">
        <v>257</v>
      </c>
      <c r="N4" s="23">
        <v>1075</v>
      </c>
      <c r="O4" s="23">
        <v>730</v>
      </c>
      <c r="P4" s="23">
        <v>433</v>
      </c>
      <c r="Q4" s="23">
        <v>30</v>
      </c>
      <c r="R4" s="23">
        <v>12</v>
      </c>
      <c r="S4" s="23">
        <v>2</v>
      </c>
      <c r="T4" s="23">
        <v>127</v>
      </c>
      <c r="U4" s="40">
        <f>(T4-B4)/B4</f>
        <v>-0.75763358778625955</v>
      </c>
    </row>
    <row r="5" spans="1:21" x14ac:dyDescent="0.25">
      <c r="A5" s="15" t="s">
        <v>2</v>
      </c>
      <c r="B5" s="24">
        <v>1621.2999999999997</v>
      </c>
      <c r="C5" s="24">
        <v>3102.8999999999996</v>
      </c>
      <c r="D5" s="24">
        <v>2573.4000000000005</v>
      </c>
      <c r="E5" s="24">
        <v>4506</v>
      </c>
      <c r="F5" s="24">
        <v>4550.2000000000007</v>
      </c>
      <c r="G5" s="24">
        <v>4574.3</v>
      </c>
      <c r="H5" s="25">
        <v>3612.3</v>
      </c>
      <c r="I5" s="25">
        <v>2627.8999999999996</v>
      </c>
      <c r="J5" s="25">
        <v>1971.8929999999998</v>
      </c>
      <c r="K5" s="25">
        <v>1650.5710000000001</v>
      </c>
      <c r="L5" s="26">
        <v>1493.0060000000001</v>
      </c>
      <c r="M5" s="26">
        <v>926.71900000000005</v>
      </c>
      <c r="N5" s="26">
        <v>4210.6790000000001</v>
      </c>
      <c r="O5" s="26">
        <v>2046.2360000000001</v>
      </c>
      <c r="P5" s="25">
        <v>1583</v>
      </c>
      <c r="Q5" s="25">
        <v>101.1</v>
      </c>
      <c r="R5" s="25">
        <v>26.3</v>
      </c>
      <c r="S5" s="25">
        <v>6</v>
      </c>
      <c r="T5" s="25">
        <v>237.28</v>
      </c>
      <c r="U5" s="41">
        <f t="shared" ref="U5:U12" si="0">(T5-B5)/B5</f>
        <v>-0.85364830691420468</v>
      </c>
    </row>
    <row r="6" spans="1:21" x14ac:dyDescent="0.25">
      <c r="A6" s="15" t="s">
        <v>3</v>
      </c>
      <c r="B6" s="24">
        <v>65611.600000000006</v>
      </c>
      <c r="C6" s="24">
        <v>80014</v>
      </c>
      <c r="D6" s="24">
        <v>67651</v>
      </c>
      <c r="E6" s="24">
        <v>91082</v>
      </c>
      <c r="F6" s="24">
        <v>75192</v>
      </c>
      <c r="G6" s="24">
        <v>54507</v>
      </c>
      <c r="H6" s="25">
        <v>56453</v>
      </c>
      <c r="I6" s="25">
        <v>49204</v>
      </c>
      <c r="J6" s="25">
        <v>45635</v>
      </c>
      <c r="K6" s="25">
        <v>39877</v>
      </c>
      <c r="L6" s="25">
        <v>741044</v>
      </c>
      <c r="M6" s="25">
        <v>22693</v>
      </c>
      <c r="N6" s="25">
        <v>56440</v>
      </c>
      <c r="O6" s="25">
        <v>64947</v>
      </c>
      <c r="P6" s="25">
        <v>30805</v>
      </c>
      <c r="Q6" s="25">
        <v>2.6539999999999999</v>
      </c>
      <c r="R6" s="25">
        <v>1079</v>
      </c>
      <c r="S6" s="25">
        <v>360</v>
      </c>
      <c r="T6" s="25">
        <v>6987</v>
      </c>
      <c r="U6" s="41">
        <f t="shared" si="0"/>
        <v>-0.89350968426314858</v>
      </c>
    </row>
    <row r="7" spans="1:21" x14ac:dyDescent="0.25">
      <c r="A7" s="15" t="s">
        <v>4</v>
      </c>
      <c r="B7" s="24">
        <v>18661</v>
      </c>
      <c r="C7" s="24">
        <v>19845</v>
      </c>
      <c r="D7" s="24">
        <v>19264</v>
      </c>
      <c r="E7" s="24">
        <v>26919</v>
      </c>
      <c r="F7" s="24">
        <v>22721</v>
      </c>
      <c r="G7" s="24">
        <v>21158</v>
      </c>
      <c r="H7" s="25">
        <v>15358</v>
      </c>
      <c r="I7" s="25">
        <v>14313</v>
      </c>
      <c r="J7" s="25">
        <v>10495</v>
      </c>
      <c r="K7" s="25">
        <v>8452</v>
      </c>
      <c r="L7" s="25">
        <v>13523.3</v>
      </c>
      <c r="M7" s="25">
        <v>9175</v>
      </c>
      <c r="N7" s="25">
        <v>27756.5</v>
      </c>
      <c r="O7" s="25">
        <v>26688</v>
      </c>
      <c r="P7" s="25">
        <v>10994</v>
      </c>
      <c r="Q7" s="25">
        <v>860</v>
      </c>
      <c r="R7" s="25">
        <v>584</v>
      </c>
      <c r="S7" s="25">
        <v>0</v>
      </c>
      <c r="T7" s="25">
        <v>8370</v>
      </c>
      <c r="U7" s="41">
        <f t="shared" si="0"/>
        <v>-0.55147098226247249</v>
      </c>
    </row>
    <row r="8" spans="1:21" x14ac:dyDescent="0.25">
      <c r="A8" s="15" t="s">
        <v>5</v>
      </c>
      <c r="B8" s="24">
        <v>12848.9</v>
      </c>
      <c r="C8" s="24">
        <v>9954</v>
      </c>
      <c r="D8" s="24">
        <v>13616</v>
      </c>
      <c r="E8" s="24">
        <v>17166</v>
      </c>
      <c r="F8" s="24">
        <v>23159</v>
      </c>
      <c r="G8" s="24">
        <v>16875</v>
      </c>
      <c r="H8" s="25">
        <v>21114</v>
      </c>
      <c r="I8" s="25">
        <v>15059</v>
      </c>
      <c r="J8" s="25">
        <v>17873.84</v>
      </c>
      <c r="K8" s="25">
        <v>13353.3</v>
      </c>
      <c r="L8" s="25">
        <v>19464.239999999998</v>
      </c>
      <c r="M8" s="25">
        <v>7954.82</v>
      </c>
      <c r="N8" s="25">
        <v>33844.04</v>
      </c>
      <c r="O8" s="25">
        <v>22866.870000000003</v>
      </c>
      <c r="P8" s="25">
        <v>7101</v>
      </c>
      <c r="Q8" s="25">
        <v>587</v>
      </c>
      <c r="R8" s="25">
        <v>387</v>
      </c>
      <c r="S8" s="25">
        <v>68</v>
      </c>
      <c r="T8" s="25">
        <v>1890</v>
      </c>
      <c r="U8" s="41">
        <f t="shared" si="0"/>
        <v>-0.85290569620745749</v>
      </c>
    </row>
    <row r="9" spans="1:21" x14ac:dyDescent="0.25">
      <c r="A9" s="15" t="s">
        <v>6</v>
      </c>
      <c r="B9" s="24">
        <v>79592</v>
      </c>
      <c r="C9" s="24">
        <v>52884</v>
      </c>
      <c r="D9" s="24">
        <v>86139</v>
      </c>
      <c r="E9" s="24">
        <v>128875</v>
      </c>
      <c r="F9" s="24">
        <v>170338</v>
      </c>
      <c r="G9" s="24">
        <v>127772</v>
      </c>
      <c r="H9" s="25">
        <v>70954</v>
      </c>
      <c r="I9" s="25">
        <v>113937</v>
      </c>
      <c r="J9" s="25">
        <v>122308</v>
      </c>
      <c r="K9" s="25">
        <v>13741.7</v>
      </c>
      <c r="L9" s="25">
        <v>17048</v>
      </c>
      <c r="M9" s="25">
        <v>28500</v>
      </c>
      <c r="N9" s="25">
        <v>121582</v>
      </c>
      <c r="O9" s="25">
        <v>52680</v>
      </c>
      <c r="P9" s="25">
        <v>27531</v>
      </c>
      <c r="Q9" s="25">
        <v>5680</v>
      </c>
      <c r="R9" s="25">
        <v>0</v>
      </c>
      <c r="S9" s="25">
        <v>0</v>
      </c>
      <c r="T9" s="25">
        <v>1800</v>
      </c>
      <c r="U9" s="41">
        <f t="shared" si="0"/>
        <v>-0.97738466177505279</v>
      </c>
    </row>
    <row r="10" spans="1:21" x14ac:dyDescent="0.25">
      <c r="A10" s="15" t="s">
        <v>7</v>
      </c>
      <c r="B10" s="24">
        <v>13419</v>
      </c>
      <c r="C10" s="24">
        <v>16342</v>
      </c>
      <c r="D10" s="24">
        <v>18981</v>
      </c>
      <c r="E10" s="24">
        <v>20001</v>
      </c>
      <c r="F10" s="24">
        <v>18822</v>
      </c>
      <c r="G10" s="24">
        <v>25911</v>
      </c>
      <c r="H10" s="25">
        <v>12865</v>
      </c>
      <c r="I10" s="25">
        <v>19789</v>
      </c>
      <c r="J10" s="25">
        <v>15578</v>
      </c>
      <c r="K10" s="25">
        <v>12840.4</v>
      </c>
      <c r="L10" s="25">
        <v>12632</v>
      </c>
      <c r="M10" s="25">
        <v>5575</v>
      </c>
      <c r="N10" s="25">
        <v>31059</v>
      </c>
      <c r="O10" s="25">
        <v>22864</v>
      </c>
      <c r="P10" s="25">
        <v>29254</v>
      </c>
      <c r="Q10" s="25">
        <v>2624</v>
      </c>
      <c r="R10" s="25">
        <v>120</v>
      </c>
      <c r="S10" s="25">
        <v>0</v>
      </c>
      <c r="T10" s="25">
        <v>3317</v>
      </c>
      <c r="U10" s="41">
        <f t="shared" si="0"/>
        <v>-0.75281317534838665</v>
      </c>
    </row>
    <row r="11" spans="1:21" x14ac:dyDescent="0.25">
      <c r="A11" s="15" t="s">
        <v>8</v>
      </c>
      <c r="B11" s="24">
        <v>5450</v>
      </c>
      <c r="C11" s="24">
        <v>501</v>
      </c>
      <c r="D11" s="24">
        <v>3680</v>
      </c>
      <c r="E11" s="24">
        <v>5170</v>
      </c>
      <c r="F11" s="24">
        <v>3450</v>
      </c>
      <c r="G11" s="24">
        <v>2462</v>
      </c>
      <c r="H11" s="25">
        <v>430</v>
      </c>
      <c r="I11" s="25">
        <v>6200</v>
      </c>
      <c r="J11" s="25">
        <v>3340</v>
      </c>
      <c r="K11" s="25">
        <v>1340</v>
      </c>
      <c r="L11" s="25">
        <v>1929</v>
      </c>
      <c r="M11" s="25">
        <v>850</v>
      </c>
      <c r="N11" s="25">
        <v>8456</v>
      </c>
      <c r="O11" s="25">
        <v>5850</v>
      </c>
      <c r="P11" s="25">
        <v>9074</v>
      </c>
      <c r="Q11" s="25">
        <v>1183</v>
      </c>
      <c r="R11" s="25">
        <v>0</v>
      </c>
      <c r="S11" s="25">
        <v>0</v>
      </c>
      <c r="T11" s="25">
        <v>1630</v>
      </c>
      <c r="U11" s="41">
        <f t="shared" si="0"/>
        <v>-0.70091743119266059</v>
      </c>
    </row>
    <row r="12" spans="1:21" ht="13.5" thickBot="1" x14ac:dyDescent="0.3">
      <c r="A12" s="15" t="s">
        <v>9</v>
      </c>
      <c r="B12" s="24">
        <v>2326801</v>
      </c>
      <c r="C12" s="24">
        <v>3296956</v>
      </c>
      <c r="D12" s="24">
        <v>3445088</v>
      </c>
      <c r="E12" s="24">
        <v>5470228</v>
      </c>
      <c r="F12" s="24">
        <v>6457417</v>
      </c>
      <c r="G12" s="24">
        <v>5526961</v>
      </c>
      <c r="H12" s="25">
        <v>5119720</v>
      </c>
      <c r="I12" s="25">
        <v>3929041</v>
      </c>
      <c r="J12" s="25">
        <v>3645201</v>
      </c>
      <c r="K12" s="25">
        <v>462398</v>
      </c>
      <c r="L12" s="25">
        <v>1635854</v>
      </c>
      <c r="M12" s="25">
        <v>0</v>
      </c>
      <c r="N12" s="25">
        <v>0</v>
      </c>
      <c r="O12" s="25">
        <v>0</v>
      </c>
      <c r="P12" s="25">
        <v>2346185</v>
      </c>
      <c r="Q12" s="25">
        <v>194522</v>
      </c>
      <c r="R12" s="25">
        <v>87163</v>
      </c>
      <c r="S12" s="25">
        <v>15045</v>
      </c>
      <c r="T12" s="25">
        <f>(372271*89500)/1000</f>
        <v>33318254.5</v>
      </c>
      <c r="U12" s="42">
        <f t="shared" si="0"/>
        <v>13.319339943553402</v>
      </c>
    </row>
    <row r="13" spans="1:21" ht="13.5" thickBot="1" x14ac:dyDescent="0.3">
      <c r="A13" s="46" t="s">
        <v>10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</row>
    <row r="14" spans="1:21" x14ac:dyDescent="0.25">
      <c r="A14" s="16" t="s">
        <v>11</v>
      </c>
      <c r="B14" s="27">
        <f t="shared" ref="B14:E14" si="1">B4/B5</f>
        <v>0.32319743415777469</v>
      </c>
      <c r="C14" s="27">
        <f t="shared" si="1"/>
        <v>0.23751973959844019</v>
      </c>
      <c r="D14" s="27">
        <f t="shared" si="1"/>
        <v>0.25452708479054942</v>
      </c>
      <c r="E14" s="27">
        <f t="shared" si="1"/>
        <v>0.23102529960053261</v>
      </c>
      <c r="F14" s="27">
        <f>F4/F5</f>
        <v>0.26350490088347761</v>
      </c>
      <c r="G14" s="27">
        <f t="shared" ref="G14:T14" si="2">G4/G5</f>
        <v>0.23653892398836979</v>
      </c>
      <c r="H14" s="27">
        <f t="shared" si="2"/>
        <v>0.26160617888879661</v>
      </c>
      <c r="I14" s="27">
        <f t="shared" si="2"/>
        <v>0.26941664446896768</v>
      </c>
      <c r="J14" s="27">
        <f t="shared" si="2"/>
        <v>0.32709685566103236</v>
      </c>
      <c r="K14" s="27">
        <f t="shared" si="2"/>
        <v>0.30171377056788223</v>
      </c>
      <c r="L14" s="27">
        <f t="shared" si="2"/>
        <v>0.33623441566879164</v>
      </c>
      <c r="M14" s="27">
        <f t="shared" si="2"/>
        <v>0.27732246775991426</v>
      </c>
      <c r="N14" s="27">
        <f t="shared" si="2"/>
        <v>0.25530324206618454</v>
      </c>
      <c r="O14" s="27">
        <f t="shared" si="2"/>
        <v>0.35675259354248484</v>
      </c>
      <c r="P14" s="27">
        <f t="shared" si="2"/>
        <v>0.27353126974099812</v>
      </c>
      <c r="Q14" s="27">
        <f t="shared" si="2"/>
        <v>0.29673590504451042</v>
      </c>
      <c r="R14" s="27">
        <f t="shared" si="2"/>
        <v>0.45627376425855515</v>
      </c>
      <c r="S14" s="27">
        <f t="shared" si="2"/>
        <v>0.33333333333333331</v>
      </c>
      <c r="T14" s="27">
        <f t="shared" si="2"/>
        <v>0.53523263654753872</v>
      </c>
      <c r="U14" s="43">
        <f t="shared" ref="U14:U33" si="3">(T14-B14)/B14</f>
        <v>0.65605472067657322</v>
      </c>
    </row>
    <row r="15" spans="1:21" x14ac:dyDescent="0.25">
      <c r="A15" s="16" t="s">
        <v>12</v>
      </c>
      <c r="B15" s="28">
        <f t="shared" ref="B15:E15" si="4">B5/B4</f>
        <v>3.0940839694656481</v>
      </c>
      <c r="C15" s="28">
        <f t="shared" si="4"/>
        <v>4.2101763907734053</v>
      </c>
      <c r="D15" s="28">
        <f t="shared" si="4"/>
        <v>3.9288549618320618</v>
      </c>
      <c r="E15" s="28">
        <f t="shared" si="4"/>
        <v>4.3285302593659942</v>
      </c>
      <c r="F15" s="28">
        <f>F5/F4</f>
        <v>3.7949958298582156</v>
      </c>
      <c r="G15" s="28">
        <f t="shared" ref="G15:T15" si="5">G5/G4</f>
        <v>4.227634011090573</v>
      </c>
      <c r="H15" s="28">
        <f t="shared" si="5"/>
        <v>3.8225396825396829</v>
      </c>
      <c r="I15" s="28">
        <f t="shared" si="5"/>
        <v>3.7117231638418073</v>
      </c>
      <c r="J15" s="28">
        <f t="shared" si="5"/>
        <v>3.0571984496124029</v>
      </c>
      <c r="K15" s="28">
        <f t="shared" si="5"/>
        <v>3.3143995983935746</v>
      </c>
      <c r="L15" s="28">
        <f t="shared" si="5"/>
        <v>2.9741155378486059</v>
      </c>
      <c r="M15" s="28">
        <f t="shared" si="5"/>
        <v>3.6059105058365759</v>
      </c>
      <c r="N15" s="28">
        <f t="shared" si="5"/>
        <v>3.9169106976744188</v>
      </c>
      <c r="O15" s="28">
        <f t="shared" si="5"/>
        <v>2.8030630136986301</v>
      </c>
      <c r="P15" s="28">
        <f t="shared" si="5"/>
        <v>3.6558891454965359</v>
      </c>
      <c r="Q15" s="28">
        <f t="shared" si="5"/>
        <v>3.3699999999999997</v>
      </c>
      <c r="R15" s="28">
        <f t="shared" si="5"/>
        <v>2.1916666666666669</v>
      </c>
      <c r="S15" s="28">
        <f t="shared" si="5"/>
        <v>3</v>
      </c>
      <c r="T15" s="28">
        <f t="shared" si="5"/>
        <v>1.8683464566929133</v>
      </c>
      <c r="U15" s="41">
        <f t="shared" si="3"/>
        <v>-0.39615521907908047</v>
      </c>
    </row>
    <row r="16" spans="1:21" ht="13.5" thickBot="1" x14ac:dyDescent="0.3">
      <c r="A16" s="16" t="s">
        <v>13</v>
      </c>
      <c r="B16" s="29">
        <f t="shared" ref="B16:E16" si="6">B12/B5</f>
        <v>1435.1452538086724</v>
      </c>
      <c r="C16" s="29">
        <f t="shared" si="6"/>
        <v>1062.5402043249865</v>
      </c>
      <c r="D16" s="29">
        <f t="shared" si="6"/>
        <v>1338.7300847128311</v>
      </c>
      <c r="E16" s="29">
        <f t="shared" si="6"/>
        <v>1213.9875721260541</v>
      </c>
      <c r="F16" s="29">
        <f>F12/F5</f>
        <v>1419.1501472462746</v>
      </c>
      <c r="G16" s="29">
        <f t="shared" ref="G16:T16" si="7">G12/G5</f>
        <v>1208.2637780644031</v>
      </c>
      <c r="H16" s="29">
        <f t="shared" si="7"/>
        <v>1417.3019959582537</v>
      </c>
      <c r="I16" s="29">
        <f t="shared" si="7"/>
        <v>1495.1257658206175</v>
      </c>
      <c r="J16" s="29">
        <f t="shared" si="7"/>
        <v>1848.5795121743422</v>
      </c>
      <c r="K16" s="29">
        <f t="shared" si="7"/>
        <v>280.14426522700325</v>
      </c>
      <c r="L16" s="30">
        <f t="shared" si="7"/>
        <v>1095.6781151582779</v>
      </c>
      <c r="M16" s="30">
        <f t="shared" si="7"/>
        <v>0</v>
      </c>
      <c r="N16" s="30">
        <f t="shared" si="7"/>
        <v>0</v>
      </c>
      <c r="O16" s="30">
        <f t="shared" si="7"/>
        <v>0</v>
      </c>
      <c r="P16" s="29">
        <f t="shared" si="7"/>
        <v>1482.1130764371446</v>
      </c>
      <c r="Q16" s="29">
        <f t="shared" si="7"/>
        <v>1924.0553907022752</v>
      </c>
      <c r="R16" s="29">
        <f t="shared" si="7"/>
        <v>3314.1825095057034</v>
      </c>
      <c r="S16" s="29">
        <f t="shared" si="7"/>
        <v>2507.5</v>
      </c>
      <c r="T16" s="29">
        <f t="shared" si="7"/>
        <v>140417.45827714092</v>
      </c>
      <c r="U16" s="42">
        <f t="shared" si="3"/>
        <v>96.841983523613976</v>
      </c>
    </row>
    <row r="17" spans="1:21" ht="13.5" thickBot="1" x14ac:dyDescent="0.3">
      <c r="A17" s="46" t="s">
        <v>14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</row>
    <row r="18" spans="1:21" x14ac:dyDescent="0.25">
      <c r="A18" s="16" t="s">
        <v>15</v>
      </c>
      <c r="B18" s="29">
        <f t="shared" ref="B18:E18" si="8">B12/B4</f>
        <v>4440.4599236641225</v>
      </c>
      <c r="C18" s="29">
        <f t="shared" si="8"/>
        <v>4473.4816824966083</v>
      </c>
      <c r="D18" s="29">
        <f t="shared" si="8"/>
        <v>5259.6763358778626</v>
      </c>
      <c r="E18" s="29">
        <f t="shared" si="8"/>
        <v>5254.7819404418824</v>
      </c>
      <c r="F18" s="29">
        <f>F12/F4</f>
        <v>5385.6688907422849</v>
      </c>
      <c r="G18" s="29">
        <f t="shared" ref="G18:T18" si="9">G12/G4</f>
        <v>5108.097042513863</v>
      </c>
      <c r="H18" s="29">
        <f t="shared" si="9"/>
        <v>5417.6931216931216</v>
      </c>
      <c r="I18" s="29">
        <f t="shared" si="9"/>
        <v>5549.4929378531069</v>
      </c>
      <c r="J18" s="29">
        <f t="shared" si="9"/>
        <v>5651.474418604651</v>
      </c>
      <c r="K18" s="29">
        <f t="shared" si="9"/>
        <v>928.51004016064257</v>
      </c>
      <c r="L18" s="29">
        <f t="shared" si="9"/>
        <v>3258.6733067729083</v>
      </c>
      <c r="M18" s="30">
        <f t="shared" si="9"/>
        <v>0</v>
      </c>
      <c r="N18" s="30">
        <f t="shared" si="9"/>
        <v>0</v>
      </c>
      <c r="O18" s="30">
        <f t="shared" si="9"/>
        <v>0</v>
      </c>
      <c r="P18" s="29">
        <f t="shared" si="9"/>
        <v>5418.4411085450347</v>
      </c>
      <c r="Q18" s="29">
        <f t="shared" si="9"/>
        <v>6484.0666666666666</v>
      </c>
      <c r="R18" s="29">
        <f t="shared" si="9"/>
        <v>7263.583333333333</v>
      </c>
      <c r="S18" s="29">
        <f t="shared" si="9"/>
        <v>7522.5</v>
      </c>
      <c r="T18" s="29">
        <f t="shared" si="9"/>
        <v>262348.46062992123</v>
      </c>
      <c r="U18" s="43">
        <f t="shared" si="3"/>
        <v>58.081371105684894</v>
      </c>
    </row>
    <row r="19" spans="1:21" x14ac:dyDescent="0.25">
      <c r="A19" s="16" t="s">
        <v>16</v>
      </c>
      <c r="B19" s="28">
        <f t="shared" ref="B19:E19" si="10">B12/(B8+B9)</f>
        <v>25.170687433809061</v>
      </c>
      <c r="C19" s="28">
        <f t="shared" si="10"/>
        <v>52.467551481587577</v>
      </c>
      <c r="D19" s="28">
        <f t="shared" si="10"/>
        <v>34.53549195529046</v>
      </c>
      <c r="E19" s="28">
        <f t="shared" si="10"/>
        <v>37.456796379099018</v>
      </c>
      <c r="F19" s="28">
        <f>F12/(F8+F9)</f>
        <v>33.372181480849832</v>
      </c>
      <c r="G19" s="28">
        <f t="shared" ref="G19:T19" si="11">G12/(G8+G9)</f>
        <v>38.209993985357457</v>
      </c>
      <c r="H19" s="28">
        <f t="shared" si="11"/>
        <v>55.608028848242604</v>
      </c>
      <c r="I19" s="28">
        <f t="shared" si="11"/>
        <v>30.458626624081369</v>
      </c>
      <c r="J19" s="28">
        <f t="shared" si="11"/>
        <v>26.003375330213956</v>
      </c>
      <c r="K19" s="28">
        <f t="shared" si="11"/>
        <v>17.065805499169588</v>
      </c>
      <c r="L19" s="28">
        <f t="shared" si="11"/>
        <v>44.802893495441531</v>
      </c>
      <c r="M19" s="28">
        <f t="shared" si="11"/>
        <v>0</v>
      </c>
      <c r="N19" s="28">
        <f t="shared" si="11"/>
        <v>0</v>
      </c>
      <c r="O19" s="28">
        <f t="shared" si="11"/>
        <v>0</v>
      </c>
      <c r="P19" s="28">
        <f t="shared" si="11"/>
        <v>67.74615962115962</v>
      </c>
      <c r="Q19" s="28">
        <f t="shared" si="11"/>
        <v>31.039093665230574</v>
      </c>
      <c r="R19" s="28">
        <f t="shared" si="11"/>
        <v>225.22739018087856</v>
      </c>
      <c r="S19" s="28">
        <f t="shared" si="11"/>
        <v>221.25</v>
      </c>
      <c r="T19" s="28">
        <f t="shared" si="11"/>
        <v>9029.3372628726283</v>
      </c>
      <c r="U19" s="44">
        <f t="shared" si="3"/>
        <v>357.72430129756793</v>
      </c>
    </row>
    <row r="20" spans="1:21" x14ac:dyDescent="0.25">
      <c r="A20" s="16" t="s">
        <v>17</v>
      </c>
      <c r="B20" s="31">
        <f t="shared" ref="B20:E20" si="12">B12/B7</f>
        <v>124.687905256953</v>
      </c>
      <c r="C20" s="31">
        <f t="shared" si="12"/>
        <v>166.13534895439656</v>
      </c>
      <c r="D20" s="31">
        <f t="shared" si="12"/>
        <v>178.83554817275748</v>
      </c>
      <c r="E20" s="31">
        <f t="shared" si="12"/>
        <v>203.21066904416955</v>
      </c>
      <c r="F20" s="31">
        <f>F12/F7</f>
        <v>284.204788521632</v>
      </c>
      <c r="G20" s="31">
        <f t="shared" ref="G20:T20" si="13">G12/G7</f>
        <v>261.2232252575858</v>
      </c>
      <c r="H20" s="31">
        <f t="shared" si="13"/>
        <v>333.35851022268525</v>
      </c>
      <c r="I20" s="31">
        <f t="shared" si="13"/>
        <v>274.50855865297279</v>
      </c>
      <c r="J20" s="31">
        <f t="shared" si="13"/>
        <v>347.32739399714148</v>
      </c>
      <c r="K20" s="31">
        <f t="shared" si="13"/>
        <v>54.708707998106959</v>
      </c>
      <c r="L20" s="31">
        <f t="shared" si="13"/>
        <v>120.96559271775381</v>
      </c>
      <c r="M20" s="32">
        <f t="shared" si="13"/>
        <v>0</v>
      </c>
      <c r="N20" s="32">
        <f t="shared" si="13"/>
        <v>0</v>
      </c>
      <c r="O20" s="32">
        <f t="shared" si="13"/>
        <v>0</v>
      </c>
      <c r="P20" s="31">
        <f t="shared" si="13"/>
        <v>213.40594869929052</v>
      </c>
      <c r="Q20" s="31">
        <f t="shared" si="13"/>
        <v>226.18837209302325</v>
      </c>
      <c r="R20" s="31">
        <f t="shared" si="13"/>
        <v>149.25171232876713</v>
      </c>
      <c r="S20" s="31"/>
      <c r="T20" s="31">
        <f t="shared" si="13"/>
        <v>3980.6755675029867</v>
      </c>
      <c r="U20" s="44">
        <f t="shared" si="3"/>
        <v>30.925113821583039</v>
      </c>
    </row>
    <row r="21" spans="1:21" ht="17.25" customHeight="1" thickBot="1" x14ac:dyDescent="0.3">
      <c r="A21" s="16" t="s">
        <v>18</v>
      </c>
      <c r="B21" s="31">
        <f t="shared" ref="B21:E21" si="14">B12/B6</f>
        <v>35.463256497326689</v>
      </c>
      <c r="C21" s="31">
        <f t="shared" si="14"/>
        <v>41.204739170645134</v>
      </c>
      <c r="D21" s="31">
        <f t="shared" si="14"/>
        <v>50.924420925041758</v>
      </c>
      <c r="E21" s="31">
        <f t="shared" si="14"/>
        <v>60.058277156847673</v>
      </c>
      <c r="F21" s="31">
        <f>F12/F6</f>
        <v>85.879042983296102</v>
      </c>
      <c r="G21" s="31">
        <f t="shared" ref="G21:T21" si="15">G12/G6</f>
        <v>101.39910470214835</v>
      </c>
      <c r="H21" s="31">
        <f t="shared" si="15"/>
        <v>90.689954475404321</v>
      </c>
      <c r="I21" s="31">
        <f t="shared" si="15"/>
        <v>79.852064872774577</v>
      </c>
      <c r="J21" s="31">
        <f t="shared" si="15"/>
        <v>79.877309082940727</v>
      </c>
      <c r="K21" s="31">
        <f t="shared" si="15"/>
        <v>11.595606489956616</v>
      </c>
      <c r="L21" s="31">
        <f t="shared" si="15"/>
        <v>2.2074991498480521</v>
      </c>
      <c r="M21" s="32">
        <f t="shared" si="15"/>
        <v>0</v>
      </c>
      <c r="N21" s="32">
        <f t="shared" si="15"/>
        <v>0</v>
      </c>
      <c r="O21" s="32">
        <f t="shared" si="15"/>
        <v>0</v>
      </c>
      <c r="P21" s="31">
        <f t="shared" si="15"/>
        <v>76.162473624411618</v>
      </c>
      <c r="Q21" s="31">
        <f t="shared" si="15"/>
        <v>73293.896006028634</v>
      </c>
      <c r="R21" s="31">
        <f t="shared" si="15"/>
        <v>80.781278962001849</v>
      </c>
      <c r="S21" s="31">
        <f t="shared" si="15"/>
        <v>41.791666666666664</v>
      </c>
      <c r="T21" s="31">
        <f t="shared" si="15"/>
        <v>4768.6066265922427</v>
      </c>
      <c r="U21" s="42">
        <f t="shared" si="3"/>
        <v>133.46612346363941</v>
      </c>
    </row>
    <row r="22" spans="1:21" ht="13.5" thickBot="1" x14ac:dyDescent="0.3">
      <c r="A22" s="46" t="s">
        <v>19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</row>
    <row r="23" spans="1:21" x14ac:dyDescent="0.25">
      <c r="A23" s="16" t="s">
        <v>20</v>
      </c>
      <c r="B23" s="31">
        <f t="shared" ref="B23:E23" si="16">B10/B5</f>
        <v>8.2766915438228601</v>
      </c>
      <c r="C23" s="31">
        <f t="shared" si="16"/>
        <v>5.2666860034161598</v>
      </c>
      <c r="D23" s="31">
        <f t="shared" si="16"/>
        <v>7.3758451853578908</v>
      </c>
      <c r="E23" s="31">
        <f t="shared" si="16"/>
        <v>4.4387483355525967</v>
      </c>
      <c r="F23" s="31">
        <f>F10/F5</f>
        <v>4.1365214715836656</v>
      </c>
      <c r="G23" s="31">
        <f t="shared" ref="G23:T23" si="17">G10/G5</f>
        <v>5.6644732527381239</v>
      </c>
      <c r="H23" s="31">
        <f t="shared" si="17"/>
        <v>3.5614428480469504</v>
      </c>
      <c r="I23" s="31">
        <f t="shared" si="17"/>
        <v>7.5303474257011311</v>
      </c>
      <c r="J23" s="31">
        <f t="shared" si="17"/>
        <v>7.9000229728489328</v>
      </c>
      <c r="K23" s="31">
        <f t="shared" si="17"/>
        <v>7.7793684730920383</v>
      </c>
      <c r="L23" s="31">
        <f t="shared" si="17"/>
        <v>8.4607831448768458</v>
      </c>
      <c r="M23" s="31">
        <f t="shared" si="17"/>
        <v>6.0158473064650666</v>
      </c>
      <c r="N23" s="31">
        <f t="shared" si="17"/>
        <v>7.3762450189150011</v>
      </c>
      <c r="O23" s="31">
        <f t="shared" si="17"/>
        <v>11.173686710623798</v>
      </c>
      <c r="P23" s="31">
        <f t="shared" si="17"/>
        <v>18.480101073910298</v>
      </c>
      <c r="Q23" s="31">
        <f t="shared" si="17"/>
        <v>25.954500494559841</v>
      </c>
      <c r="R23" s="31">
        <f t="shared" si="17"/>
        <v>4.5627376425855513</v>
      </c>
      <c r="S23" s="32">
        <f t="shared" si="17"/>
        <v>0</v>
      </c>
      <c r="T23" s="31">
        <f t="shared" si="17"/>
        <v>13.979265003371545</v>
      </c>
      <c r="U23" s="43">
        <f t="shared" si="3"/>
        <v>0.68899190326896786</v>
      </c>
    </row>
    <row r="24" spans="1:21" x14ac:dyDescent="0.25">
      <c r="A24" s="16" t="s">
        <v>21</v>
      </c>
      <c r="B24" s="28">
        <f t="shared" ref="B24:E24" si="18">B11/B5</f>
        <v>3.3615000308394505</v>
      </c>
      <c r="C24" s="28">
        <f t="shared" si="18"/>
        <v>0.16146185826162623</v>
      </c>
      <c r="D24" s="28">
        <f t="shared" si="18"/>
        <v>1.4300147664568272</v>
      </c>
      <c r="E24" s="28">
        <f t="shared" si="18"/>
        <v>1.1473590767865069</v>
      </c>
      <c r="F24" s="28">
        <f>F11/F5</f>
        <v>0.7582084303986637</v>
      </c>
      <c r="G24" s="28">
        <f t="shared" ref="G24:T24" si="19">G11/G5</f>
        <v>0.53822442778129986</v>
      </c>
      <c r="H24" s="28">
        <f t="shared" si="19"/>
        <v>0.11903773219278575</v>
      </c>
      <c r="I24" s="28">
        <f t="shared" si="19"/>
        <v>2.3592982990220333</v>
      </c>
      <c r="J24" s="28">
        <f t="shared" si="19"/>
        <v>1.6938038727253457</v>
      </c>
      <c r="K24" s="28">
        <f t="shared" si="19"/>
        <v>0.81184026618667104</v>
      </c>
      <c r="L24" s="28">
        <f t="shared" si="19"/>
        <v>1.2920242785360541</v>
      </c>
      <c r="M24" s="28">
        <f t="shared" si="19"/>
        <v>0.91721438753279039</v>
      </c>
      <c r="N24" s="28">
        <f t="shared" si="19"/>
        <v>2.0082271766620061</v>
      </c>
      <c r="O24" s="28">
        <f t="shared" si="19"/>
        <v>2.8589077701692278</v>
      </c>
      <c r="P24" s="28">
        <f t="shared" si="19"/>
        <v>5.732154137713203</v>
      </c>
      <c r="Q24" s="28">
        <f t="shared" si="19"/>
        <v>11.701285855588527</v>
      </c>
      <c r="R24" s="28">
        <f t="shared" si="19"/>
        <v>0</v>
      </c>
      <c r="S24" s="28">
        <f t="shared" si="19"/>
        <v>0</v>
      </c>
      <c r="T24" s="28">
        <f t="shared" si="19"/>
        <v>6.8695212407282531</v>
      </c>
      <c r="U24" s="44">
        <f t="shared" si="3"/>
        <v>1.0435880344206816</v>
      </c>
    </row>
    <row r="25" spans="1:21" ht="13.5" thickBot="1" x14ac:dyDescent="0.3">
      <c r="A25" s="16" t="s">
        <v>22</v>
      </c>
      <c r="B25" s="31">
        <f t="shared" ref="B25:E25" si="20">B10/B4</f>
        <v>25.608778625954198</v>
      </c>
      <c r="C25" s="31">
        <f t="shared" si="20"/>
        <v>22.173677069199456</v>
      </c>
      <c r="D25" s="31">
        <f t="shared" si="20"/>
        <v>28.978625954198474</v>
      </c>
      <c r="E25" s="31">
        <f t="shared" si="20"/>
        <v>19.213256484149856</v>
      </c>
      <c r="F25" s="31">
        <f>F10/F4</f>
        <v>15.698081734778983</v>
      </c>
      <c r="G25" s="31">
        <f t="shared" ref="G25:T25" si="21">G10/G4</f>
        <v>23.94731977818854</v>
      </c>
      <c r="H25" s="31">
        <f t="shared" si="21"/>
        <v>13.613756613756614</v>
      </c>
      <c r="I25" s="31">
        <f t="shared" si="21"/>
        <v>27.950564971751412</v>
      </c>
      <c r="J25" s="31">
        <f t="shared" si="21"/>
        <v>24.151937984496126</v>
      </c>
      <c r="K25" s="31">
        <f t="shared" si="21"/>
        <v>25.783935742971888</v>
      </c>
      <c r="L25" s="31">
        <f t="shared" si="21"/>
        <v>25.163346613545816</v>
      </c>
      <c r="M25" s="31">
        <f t="shared" si="21"/>
        <v>21.692607003891052</v>
      </c>
      <c r="N25" s="31">
        <f t="shared" si="21"/>
        <v>28.892093023255814</v>
      </c>
      <c r="O25" s="31">
        <f t="shared" si="21"/>
        <v>31.32054794520548</v>
      </c>
      <c r="P25" s="31">
        <f t="shared" si="21"/>
        <v>67.561200923787524</v>
      </c>
      <c r="Q25" s="31">
        <f t="shared" si="21"/>
        <v>87.466666666666669</v>
      </c>
      <c r="R25" s="31">
        <f t="shared" si="21"/>
        <v>10</v>
      </c>
      <c r="S25" s="32">
        <f t="shared" si="21"/>
        <v>0</v>
      </c>
      <c r="T25" s="31">
        <f t="shared" si="21"/>
        <v>26.118110236220474</v>
      </c>
      <c r="U25" s="42">
        <f t="shared" si="3"/>
        <v>1.9888945806656882E-2</v>
      </c>
    </row>
    <row r="26" spans="1:21" ht="13.5" thickBot="1" x14ac:dyDescent="0.3">
      <c r="A26" s="46" t="s">
        <v>23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</row>
    <row r="27" spans="1:21" x14ac:dyDescent="0.25">
      <c r="A27" s="16" t="s">
        <v>24</v>
      </c>
      <c r="B27" s="31">
        <f t="shared" ref="B27:E27" si="22">B8/B5</f>
        <v>7.9250601369271587</v>
      </c>
      <c r="C27" s="31">
        <f t="shared" si="22"/>
        <v>3.2079667407908734</v>
      </c>
      <c r="D27" s="31">
        <f t="shared" si="22"/>
        <v>5.2910546358902604</v>
      </c>
      <c r="E27" s="31">
        <f t="shared" si="22"/>
        <v>3.8095872170439415</v>
      </c>
      <c r="F27" s="31">
        <f>F8/F5</f>
        <v>5.0896663882906239</v>
      </c>
      <c r="G27" s="31">
        <f t="shared" ref="G27:T27" si="23">G8/G5</f>
        <v>3.6890890409461554</v>
      </c>
      <c r="H27" s="31">
        <f t="shared" si="23"/>
        <v>5.8450294826011122</v>
      </c>
      <c r="I27" s="31">
        <f t="shared" si="23"/>
        <v>5.7304311427375483</v>
      </c>
      <c r="J27" s="31">
        <f t="shared" si="23"/>
        <v>9.0643052133153272</v>
      </c>
      <c r="K27" s="31">
        <f t="shared" si="23"/>
        <v>8.0901094227391592</v>
      </c>
      <c r="L27" s="31">
        <f t="shared" si="23"/>
        <v>13.036946937922551</v>
      </c>
      <c r="M27" s="31">
        <f t="shared" si="23"/>
        <v>8.5838533579218712</v>
      </c>
      <c r="N27" s="31">
        <f t="shared" si="23"/>
        <v>8.0376680340629143</v>
      </c>
      <c r="O27" s="31">
        <f t="shared" si="23"/>
        <v>11.175089285888824</v>
      </c>
      <c r="P27" s="31">
        <f t="shared" si="23"/>
        <v>4.4857864813644976</v>
      </c>
      <c r="Q27" s="31">
        <f t="shared" si="23"/>
        <v>5.8061325420375871</v>
      </c>
      <c r="R27" s="31">
        <f t="shared" si="23"/>
        <v>14.714828897338403</v>
      </c>
      <c r="S27" s="31">
        <f t="shared" si="23"/>
        <v>11.333333333333334</v>
      </c>
      <c r="T27" s="31">
        <f t="shared" si="23"/>
        <v>7.9652730950775457</v>
      </c>
      <c r="U27" s="43">
        <f t="shared" si="3"/>
        <v>5.0741517989261603E-3</v>
      </c>
    </row>
    <row r="28" spans="1:21" x14ac:dyDescent="0.25">
      <c r="A28" s="16" t="s">
        <v>25</v>
      </c>
      <c r="B28" s="28">
        <f t="shared" ref="B28:E28" si="24">B7/B5</f>
        <v>11.509899463393575</v>
      </c>
      <c r="C28" s="28">
        <f t="shared" si="24"/>
        <v>6.3956298946147161</v>
      </c>
      <c r="D28" s="28">
        <f t="shared" si="24"/>
        <v>7.4858164296261736</v>
      </c>
      <c r="E28" s="28">
        <f t="shared" si="24"/>
        <v>5.974034620505992</v>
      </c>
      <c r="F28" s="28">
        <f>F7/F5</f>
        <v>4.9934068832139236</v>
      </c>
      <c r="G28" s="28">
        <f t="shared" ref="G28:T28" si="25">G7/G5</f>
        <v>4.6254071661237779</v>
      </c>
      <c r="H28" s="28">
        <f t="shared" si="25"/>
        <v>4.2515848628297759</v>
      </c>
      <c r="I28" s="28">
        <f t="shared" si="25"/>
        <v>5.4465542828874778</v>
      </c>
      <c r="J28" s="28">
        <f t="shared" si="25"/>
        <v>5.3222968994767976</v>
      </c>
      <c r="K28" s="28">
        <f t="shared" si="25"/>
        <v>5.1206521864251817</v>
      </c>
      <c r="L28" s="28">
        <f t="shared" si="25"/>
        <v>9.0577666801071111</v>
      </c>
      <c r="M28" s="28">
        <f t="shared" si="25"/>
        <v>9.9005200066039425</v>
      </c>
      <c r="N28" s="28">
        <f t="shared" si="25"/>
        <v>6.5919297101488858</v>
      </c>
      <c r="O28" s="28">
        <f t="shared" si="25"/>
        <v>13.042483858166896</v>
      </c>
      <c r="P28" s="28">
        <f t="shared" si="25"/>
        <v>6.9450410612760578</v>
      </c>
      <c r="Q28" s="28">
        <f t="shared" si="25"/>
        <v>8.5064292779426314</v>
      </c>
      <c r="R28" s="28">
        <f t="shared" si="25"/>
        <v>22.20532319391635</v>
      </c>
      <c r="S28" s="28">
        <f t="shared" si="25"/>
        <v>0</v>
      </c>
      <c r="T28" s="28">
        <f t="shared" si="25"/>
        <v>35.274780849629131</v>
      </c>
      <c r="U28" s="44">
        <f t="shared" si="3"/>
        <v>2.0647340545256796</v>
      </c>
    </row>
    <row r="29" spans="1:21" ht="13.5" thickBot="1" x14ac:dyDescent="0.3">
      <c r="A29" s="16" t="s">
        <v>26</v>
      </c>
      <c r="B29" s="31">
        <f t="shared" ref="B29:E29" si="26">B6/B5</f>
        <v>40.468512921729484</v>
      </c>
      <c r="C29" s="31">
        <f t="shared" si="26"/>
        <v>25.786844564761999</v>
      </c>
      <c r="D29" s="31">
        <f t="shared" si="26"/>
        <v>26.288567653687721</v>
      </c>
      <c r="E29" s="31">
        <f t="shared" si="26"/>
        <v>20.213493120284067</v>
      </c>
      <c r="F29" s="31">
        <f>F6/F5</f>
        <v>16.524987912619224</v>
      </c>
      <c r="G29" s="31">
        <f t="shared" ref="G29:T29" si="27">G6/G5</f>
        <v>11.915921561769013</v>
      </c>
      <c r="H29" s="31">
        <f t="shared" si="27"/>
        <v>15.627993245300777</v>
      </c>
      <c r="I29" s="31">
        <f t="shared" si="27"/>
        <v>18.723695726625827</v>
      </c>
      <c r="J29" s="31">
        <f t="shared" si="27"/>
        <v>23.142736446653039</v>
      </c>
      <c r="K29" s="31">
        <f t="shared" si="27"/>
        <v>24.159518130392449</v>
      </c>
      <c r="L29" s="31">
        <f t="shared" si="27"/>
        <v>496.34361817702001</v>
      </c>
      <c r="M29" s="31">
        <f t="shared" si="27"/>
        <v>24.487465995625424</v>
      </c>
      <c r="N29" s="31">
        <f t="shared" si="27"/>
        <v>13.404013936944612</v>
      </c>
      <c r="O29" s="31">
        <f t="shared" si="27"/>
        <v>31.739740675073644</v>
      </c>
      <c r="P29" s="31">
        <f t="shared" si="27"/>
        <v>19.459886291850918</v>
      </c>
      <c r="Q29" s="31">
        <f t="shared" si="27"/>
        <v>2.6251236399604354E-2</v>
      </c>
      <c r="R29" s="31">
        <f t="shared" si="27"/>
        <v>41.026615969581748</v>
      </c>
      <c r="S29" s="31">
        <f t="shared" si="27"/>
        <v>60</v>
      </c>
      <c r="T29" s="31">
        <f t="shared" si="27"/>
        <v>29.446223870532705</v>
      </c>
      <c r="U29" s="45">
        <f t="shared" si="3"/>
        <v>-0.27236703934525808</v>
      </c>
    </row>
    <row r="30" spans="1:21" ht="13.5" thickBot="1" x14ac:dyDescent="0.3">
      <c r="A30" s="46" t="s">
        <v>27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</row>
    <row r="31" spans="1:21" x14ac:dyDescent="0.25">
      <c r="A31" s="17" t="s">
        <v>28</v>
      </c>
      <c r="B31" s="33">
        <f t="shared" ref="B31:E31" si="28">B12/B5</f>
        <v>1435.1452538086724</v>
      </c>
      <c r="C31" s="33">
        <f t="shared" si="28"/>
        <v>1062.5402043249865</v>
      </c>
      <c r="D31" s="33">
        <f t="shared" si="28"/>
        <v>1338.7300847128311</v>
      </c>
      <c r="E31" s="33">
        <f t="shared" si="28"/>
        <v>1213.9875721260541</v>
      </c>
      <c r="F31" s="33">
        <f>F12/F5</f>
        <v>1419.1501472462746</v>
      </c>
      <c r="G31" s="33">
        <f t="shared" ref="G31:T31" si="29">G12/G5</f>
        <v>1208.2637780644031</v>
      </c>
      <c r="H31" s="33">
        <f t="shared" si="29"/>
        <v>1417.3019959582537</v>
      </c>
      <c r="I31" s="33">
        <f t="shared" si="29"/>
        <v>1495.1257658206175</v>
      </c>
      <c r="J31" s="33">
        <f t="shared" si="29"/>
        <v>1848.5795121743422</v>
      </c>
      <c r="K31" s="33">
        <f t="shared" si="29"/>
        <v>280.14426522700325</v>
      </c>
      <c r="L31" s="33">
        <f t="shared" si="29"/>
        <v>1095.6781151582779</v>
      </c>
      <c r="M31" s="34">
        <f t="shared" si="29"/>
        <v>0</v>
      </c>
      <c r="N31" s="34">
        <f t="shared" si="29"/>
        <v>0</v>
      </c>
      <c r="O31" s="34">
        <f t="shared" si="29"/>
        <v>0</v>
      </c>
      <c r="P31" s="33">
        <f t="shared" si="29"/>
        <v>1482.1130764371446</v>
      </c>
      <c r="Q31" s="33">
        <f t="shared" si="29"/>
        <v>1924.0553907022752</v>
      </c>
      <c r="R31" s="33">
        <f t="shared" si="29"/>
        <v>3314.1825095057034</v>
      </c>
      <c r="S31" s="33">
        <f t="shared" si="29"/>
        <v>2507.5</v>
      </c>
      <c r="T31" s="33">
        <f t="shared" si="29"/>
        <v>140417.45827714092</v>
      </c>
      <c r="U31" s="43">
        <f t="shared" si="3"/>
        <v>96.841983523613976</v>
      </c>
    </row>
    <row r="32" spans="1:21" x14ac:dyDescent="0.25">
      <c r="A32" s="16" t="s">
        <v>29</v>
      </c>
      <c r="B32" s="28">
        <f t="shared" ref="B32:E32" si="30">B12/B6</f>
        <v>35.463256497326689</v>
      </c>
      <c r="C32" s="28">
        <f t="shared" si="30"/>
        <v>41.204739170645134</v>
      </c>
      <c r="D32" s="28">
        <f t="shared" si="30"/>
        <v>50.924420925041758</v>
      </c>
      <c r="E32" s="28">
        <f t="shared" si="30"/>
        <v>60.058277156847673</v>
      </c>
      <c r="F32" s="28">
        <f>F12/F6</f>
        <v>85.879042983296102</v>
      </c>
      <c r="G32" s="28">
        <f t="shared" ref="G32:T32" si="31">G12/G6</f>
        <v>101.39910470214835</v>
      </c>
      <c r="H32" s="28">
        <f t="shared" si="31"/>
        <v>90.689954475404321</v>
      </c>
      <c r="I32" s="28">
        <f t="shared" si="31"/>
        <v>79.852064872774577</v>
      </c>
      <c r="J32" s="28">
        <f t="shared" si="31"/>
        <v>79.877309082940727</v>
      </c>
      <c r="K32" s="28">
        <f t="shared" si="31"/>
        <v>11.595606489956616</v>
      </c>
      <c r="L32" s="28">
        <f t="shared" si="31"/>
        <v>2.2074991498480521</v>
      </c>
      <c r="M32" s="28">
        <f t="shared" si="31"/>
        <v>0</v>
      </c>
      <c r="N32" s="28">
        <f t="shared" si="31"/>
        <v>0</v>
      </c>
      <c r="O32" s="28">
        <f t="shared" si="31"/>
        <v>0</v>
      </c>
      <c r="P32" s="28">
        <f t="shared" si="31"/>
        <v>76.162473624411618</v>
      </c>
      <c r="Q32" s="28">
        <f t="shared" si="31"/>
        <v>73293.896006028634</v>
      </c>
      <c r="R32" s="28">
        <f t="shared" si="31"/>
        <v>80.781278962001849</v>
      </c>
      <c r="S32" s="28">
        <f t="shared" si="31"/>
        <v>41.791666666666664</v>
      </c>
      <c r="T32" s="28">
        <f t="shared" si="31"/>
        <v>4768.6066265922427</v>
      </c>
      <c r="U32" s="44">
        <f t="shared" si="3"/>
        <v>133.46612346363941</v>
      </c>
    </row>
    <row r="33" spans="1:23" ht="13.5" thickBot="1" x14ac:dyDescent="0.3">
      <c r="A33" s="18" t="s">
        <v>30</v>
      </c>
      <c r="B33" s="35">
        <f t="shared" ref="B33:E33" si="32">B12/(B8+B9)</f>
        <v>25.170687433809061</v>
      </c>
      <c r="C33" s="35">
        <f t="shared" si="32"/>
        <v>52.467551481587577</v>
      </c>
      <c r="D33" s="35">
        <f t="shared" si="32"/>
        <v>34.53549195529046</v>
      </c>
      <c r="E33" s="35">
        <f t="shared" si="32"/>
        <v>37.456796379099018</v>
      </c>
      <c r="F33" s="35">
        <f>F12/(F8+F9)</f>
        <v>33.372181480849832</v>
      </c>
      <c r="G33" s="35">
        <f t="shared" ref="G33:T33" si="33">G12/(G8+G9)</f>
        <v>38.209993985357457</v>
      </c>
      <c r="H33" s="35">
        <f t="shared" si="33"/>
        <v>55.608028848242604</v>
      </c>
      <c r="I33" s="35">
        <f t="shared" si="33"/>
        <v>30.458626624081369</v>
      </c>
      <c r="J33" s="35">
        <f t="shared" si="33"/>
        <v>26.003375330213956</v>
      </c>
      <c r="K33" s="35">
        <f t="shared" si="33"/>
        <v>17.065805499169588</v>
      </c>
      <c r="L33" s="35">
        <f t="shared" si="33"/>
        <v>44.802893495441531</v>
      </c>
      <c r="M33" s="36">
        <f t="shared" si="33"/>
        <v>0</v>
      </c>
      <c r="N33" s="36">
        <f t="shared" si="33"/>
        <v>0</v>
      </c>
      <c r="O33" s="36">
        <f t="shared" si="33"/>
        <v>0</v>
      </c>
      <c r="P33" s="35">
        <f t="shared" si="33"/>
        <v>67.74615962115962</v>
      </c>
      <c r="Q33" s="35">
        <f t="shared" si="33"/>
        <v>31.039093665230574</v>
      </c>
      <c r="R33" s="35">
        <f t="shared" si="33"/>
        <v>225.22739018087856</v>
      </c>
      <c r="S33" s="35">
        <f t="shared" si="33"/>
        <v>221.25</v>
      </c>
      <c r="T33" s="35">
        <f t="shared" si="33"/>
        <v>9029.3372628726283</v>
      </c>
      <c r="U33" s="42">
        <f t="shared" si="3"/>
        <v>357.72430129756793</v>
      </c>
    </row>
    <row r="34" spans="1:23" x14ac:dyDescent="0.25">
      <c r="A34" s="19" t="s">
        <v>31</v>
      </c>
      <c r="B34" s="6"/>
      <c r="C34" s="6"/>
      <c r="D34" s="6"/>
      <c r="E34" s="6"/>
      <c r="F34" s="37"/>
      <c r="G34" s="37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7"/>
    </row>
    <row r="35" spans="1:23" s="11" customFormat="1" ht="11.25" x14ac:dyDescent="0.25">
      <c r="A35" s="2" t="s">
        <v>32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39"/>
      <c r="T35" s="8"/>
      <c r="U35" s="10"/>
    </row>
    <row r="36" spans="1:23" x14ac:dyDescent="0.25">
      <c r="A36" s="2" t="s">
        <v>33</v>
      </c>
      <c r="I36" s="39"/>
      <c r="U36" s="9"/>
      <c r="W36" s="12"/>
    </row>
  </sheetData>
  <mergeCells count="6">
    <mergeCell ref="A30:U30"/>
    <mergeCell ref="A1:U1"/>
    <mergeCell ref="A13:U13"/>
    <mergeCell ref="A17:U17"/>
    <mergeCell ref="A22:U22"/>
    <mergeCell ref="A26:U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7. Green Project (2006-2024)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ghalia hamamy</dc:creator>
  <cp:lastModifiedBy>ghalia hamamy</cp:lastModifiedBy>
  <dcterms:created xsi:type="dcterms:W3CDTF">2025-12-12T14:07:29Z</dcterms:created>
  <dcterms:modified xsi:type="dcterms:W3CDTF">2026-06-15T18:34:26Z</dcterms:modified>
</cp:coreProperties>
</file>