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FFC0627A-81A7-4E87-8A8F-78059E1A869C}" xr6:coauthVersionLast="47" xr6:coauthVersionMax="47" xr10:uidLastSave="{00000000-0000-0000-0000-000000000000}"/>
  <bookViews>
    <workbookView xWindow="7200" yWindow="4215" windowWidth="21600" windowHeight="11385" xr2:uid="{7F576D47-B7C0-46EC-AB0E-156A5B9E5FDF}"/>
  </bookViews>
  <sheets>
    <sheet name="41. Credit By Sector(2005-202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6" i="1" l="1"/>
  <c r="V77" i="1"/>
  <c r="V78" i="1"/>
  <c r="V79" i="1"/>
  <c r="V80" i="1"/>
  <c r="V81" i="1"/>
  <c r="V82" i="1"/>
  <c r="V83" i="1"/>
  <c r="V75" i="1"/>
  <c r="U83" i="1"/>
  <c r="U76" i="1"/>
  <c r="U77" i="1"/>
  <c r="U78" i="1"/>
  <c r="U79" i="1"/>
  <c r="U80" i="1"/>
  <c r="U81" i="1"/>
  <c r="U82" i="1"/>
  <c r="U67" i="1"/>
  <c r="U68" i="1"/>
  <c r="U69" i="1"/>
  <c r="U70" i="1"/>
  <c r="U71" i="1"/>
  <c r="U72" i="1"/>
  <c r="U73" i="1"/>
  <c r="U59" i="1"/>
  <c r="U60" i="1"/>
  <c r="U61" i="1"/>
  <c r="U62" i="1"/>
  <c r="U63" i="1"/>
  <c r="U64" i="1"/>
  <c r="U65" i="1"/>
  <c r="V50" i="1"/>
  <c r="V51" i="1"/>
  <c r="V52" i="1"/>
  <c r="V53" i="1"/>
  <c r="V54" i="1"/>
  <c r="V55" i="1"/>
  <c r="V56" i="1"/>
  <c r="V49" i="1"/>
  <c r="U49" i="1"/>
  <c r="U56" i="1" s="1"/>
  <c r="U50" i="1"/>
  <c r="U51" i="1"/>
  <c r="U52" i="1"/>
  <c r="U53" i="1"/>
  <c r="U54" i="1"/>
  <c r="U55" i="1"/>
  <c r="V47" i="1"/>
  <c r="V46" i="1"/>
  <c r="U46" i="1"/>
  <c r="U47" i="1" s="1"/>
  <c r="V43" i="1"/>
  <c r="V44" i="1"/>
  <c r="V42" i="1"/>
  <c r="U42" i="1"/>
  <c r="U43" i="1"/>
  <c r="U44" i="1"/>
  <c r="U33" i="1"/>
  <c r="U34" i="1"/>
  <c r="U35" i="1"/>
  <c r="U36" i="1"/>
  <c r="U37" i="1"/>
  <c r="U38" i="1"/>
  <c r="U39" i="1"/>
  <c r="U40" i="1"/>
  <c r="U24" i="1"/>
  <c r="U25" i="1"/>
  <c r="U26" i="1"/>
  <c r="U27" i="1"/>
  <c r="U28" i="1"/>
  <c r="U29" i="1"/>
  <c r="U30" i="1"/>
  <c r="U31" i="1"/>
  <c r="U15" i="1"/>
  <c r="U16" i="1"/>
  <c r="U17" i="1"/>
  <c r="U18" i="1"/>
  <c r="U19" i="1"/>
  <c r="U20" i="1"/>
  <c r="U21" i="1"/>
  <c r="U22" i="1"/>
  <c r="U12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P83" i="1"/>
  <c r="B77" i="1"/>
  <c r="B78" i="1"/>
  <c r="B79" i="1"/>
  <c r="B80" i="1"/>
  <c r="B81" i="1"/>
  <c r="B82" i="1"/>
  <c r="B76" i="1"/>
  <c r="C46" i="1"/>
  <c r="C47" i="1" s="1"/>
  <c r="D46" i="1"/>
  <c r="D47" i="1" s="1"/>
  <c r="E46" i="1"/>
  <c r="E47" i="1" s="1"/>
  <c r="F46" i="1"/>
  <c r="F47" i="1" s="1"/>
  <c r="G46" i="1"/>
  <c r="H46" i="1"/>
  <c r="I46" i="1"/>
  <c r="J46" i="1"/>
  <c r="J47" i="1" s="1"/>
  <c r="K46" i="1"/>
  <c r="K47" i="1" s="1"/>
  <c r="L46" i="1"/>
  <c r="L47" i="1" s="1"/>
  <c r="M46" i="1"/>
  <c r="M47" i="1" s="1"/>
  <c r="N46" i="1"/>
  <c r="N47" i="1" s="1"/>
  <c r="O46" i="1"/>
  <c r="P46" i="1"/>
  <c r="Q46" i="1"/>
  <c r="R46" i="1"/>
  <c r="R47" i="1" s="1"/>
  <c r="S46" i="1"/>
  <c r="S47" i="1" s="1"/>
  <c r="T46" i="1"/>
  <c r="T47" i="1" s="1"/>
  <c r="B46" i="1"/>
  <c r="B47" i="1" s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B44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B43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B42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C25" i="1"/>
  <c r="C26" i="1"/>
  <c r="C27" i="1"/>
  <c r="C28" i="1"/>
  <c r="C29" i="1"/>
  <c r="C30" i="1"/>
  <c r="C24" i="1"/>
  <c r="V6" i="1"/>
  <c r="V7" i="1"/>
  <c r="V8" i="1"/>
  <c r="V9" i="1"/>
  <c r="V10" i="1"/>
  <c r="V11" i="1"/>
  <c r="V5" i="1"/>
  <c r="T12" i="1"/>
  <c r="T53" i="1" s="1"/>
  <c r="C12" i="1"/>
  <c r="C19" i="1" s="1"/>
  <c r="D12" i="1"/>
  <c r="D15" i="1" s="1"/>
  <c r="E12" i="1"/>
  <c r="E83" i="1" s="1"/>
  <c r="F12" i="1"/>
  <c r="F83" i="1" s="1"/>
  <c r="G12" i="1"/>
  <c r="G83" i="1" s="1"/>
  <c r="H12" i="1"/>
  <c r="H54" i="1" s="1"/>
  <c r="I12" i="1"/>
  <c r="I55" i="1" s="1"/>
  <c r="J12" i="1"/>
  <c r="J50" i="1" s="1"/>
  <c r="K12" i="1"/>
  <c r="K54" i="1" s="1"/>
  <c r="L12" i="1"/>
  <c r="L52" i="1" s="1"/>
  <c r="M12" i="1"/>
  <c r="M83" i="1" s="1"/>
  <c r="N12" i="1"/>
  <c r="N83" i="1" s="1"/>
  <c r="O12" i="1"/>
  <c r="O83" i="1" s="1"/>
  <c r="P12" i="1"/>
  <c r="P53" i="1" s="1"/>
  <c r="Q12" i="1"/>
  <c r="Q17" i="1" s="1"/>
  <c r="R12" i="1"/>
  <c r="R50" i="1" s="1"/>
  <c r="S12" i="1"/>
  <c r="S54" i="1" s="1"/>
  <c r="B12" i="1"/>
  <c r="B17" i="1" s="1"/>
  <c r="Q83" i="1" l="1"/>
  <c r="I83" i="1"/>
  <c r="H83" i="1"/>
  <c r="T83" i="1"/>
  <c r="L83" i="1"/>
  <c r="D83" i="1"/>
  <c r="B83" i="1"/>
  <c r="S83" i="1"/>
  <c r="K83" i="1"/>
  <c r="C83" i="1"/>
  <c r="R83" i="1"/>
  <c r="J83" i="1"/>
  <c r="O47" i="1"/>
  <c r="P47" i="1"/>
  <c r="H47" i="1"/>
  <c r="G47" i="1"/>
  <c r="Q47" i="1"/>
  <c r="I47" i="1"/>
  <c r="K49" i="1"/>
  <c r="H53" i="1"/>
  <c r="S51" i="1"/>
  <c r="L54" i="1"/>
  <c r="S49" i="1"/>
  <c r="T35" i="1"/>
  <c r="Q52" i="1"/>
  <c r="C55" i="1"/>
  <c r="P52" i="1"/>
  <c r="C53" i="1"/>
  <c r="I52" i="1"/>
  <c r="H52" i="1"/>
  <c r="K51" i="1"/>
  <c r="H50" i="1"/>
  <c r="P50" i="1"/>
  <c r="I54" i="1"/>
  <c r="Q51" i="1"/>
  <c r="Q49" i="1"/>
  <c r="T49" i="1"/>
  <c r="H55" i="1"/>
  <c r="R52" i="1"/>
  <c r="P51" i="1"/>
  <c r="P49" i="1"/>
  <c r="R54" i="1"/>
  <c r="Q54" i="1"/>
  <c r="J51" i="1"/>
  <c r="J49" i="1"/>
  <c r="H51" i="1"/>
  <c r="P54" i="1"/>
  <c r="J52" i="1"/>
  <c r="I51" i="1"/>
  <c r="I49" i="1"/>
  <c r="Q55" i="1"/>
  <c r="T51" i="1"/>
  <c r="C54" i="1"/>
  <c r="P55" i="1"/>
  <c r="J54" i="1"/>
  <c r="R51" i="1"/>
  <c r="R49" i="1"/>
  <c r="T50" i="1"/>
  <c r="T55" i="1"/>
  <c r="E53" i="1"/>
  <c r="E50" i="1"/>
  <c r="E55" i="1"/>
  <c r="E52" i="1"/>
  <c r="E49" i="1"/>
  <c r="E54" i="1"/>
  <c r="E51" i="1"/>
  <c r="O51" i="1"/>
  <c r="O49" i="1"/>
  <c r="O54" i="1"/>
  <c r="O52" i="1"/>
  <c r="O55" i="1"/>
  <c r="O50" i="1"/>
  <c r="G51" i="1"/>
  <c r="G53" i="1"/>
  <c r="G50" i="1"/>
  <c r="G55" i="1"/>
  <c r="G52" i="1"/>
  <c r="G54" i="1"/>
  <c r="N54" i="1"/>
  <c r="N55" i="1"/>
  <c r="N50" i="1"/>
  <c r="N53" i="1"/>
  <c r="N51" i="1"/>
  <c r="N49" i="1"/>
  <c r="N52" i="1"/>
  <c r="F50" i="1"/>
  <c r="F55" i="1"/>
  <c r="F52" i="1"/>
  <c r="F49" i="1"/>
  <c r="F51" i="1"/>
  <c r="F53" i="1"/>
  <c r="O53" i="1"/>
  <c r="M49" i="1"/>
  <c r="M55" i="1"/>
  <c r="M52" i="1"/>
  <c r="M50" i="1"/>
  <c r="M53" i="1"/>
  <c r="M54" i="1"/>
  <c r="M51" i="1"/>
  <c r="G49" i="1"/>
  <c r="F54" i="1"/>
  <c r="C52" i="1"/>
  <c r="K53" i="1"/>
  <c r="L50" i="1"/>
  <c r="B52" i="1"/>
  <c r="B50" i="1"/>
  <c r="C49" i="1"/>
  <c r="D53" i="1"/>
  <c r="H49" i="1"/>
  <c r="R55" i="1"/>
  <c r="J55" i="1"/>
  <c r="S52" i="1"/>
  <c r="K52" i="1"/>
  <c r="Q50" i="1"/>
  <c r="I50" i="1"/>
  <c r="L49" i="1"/>
  <c r="T52" i="1"/>
  <c r="B49" i="1"/>
  <c r="D51" i="1"/>
  <c r="L51" i="1"/>
  <c r="B55" i="1"/>
  <c r="D54" i="1"/>
  <c r="B54" i="1"/>
  <c r="D49" i="1"/>
  <c r="L53" i="1"/>
  <c r="S53" i="1"/>
  <c r="C51" i="1"/>
  <c r="D55" i="1"/>
  <c r="L55" i="1"/>
  <c r="R53" i="1"/>
  <c r="J53" i="1"/>
  <c r="S50" i="1"/>
  <c r="T54" i="1"/>
  <c r="B53" i="1"/>
  <c r="D52" i="1"/>
  <c r="K50" i="1"/>
  <c r="B51" i="1"/>
  <c r="C50" i="1"/>
  <c r="D50" i="1"/>
  <c r="S55" i="1"/>
  <c r="K55" i="1"/>
  <c r="Q53" i="1"/>
  <c r="I53" i="1"/>
  <c r="D33" i="1"/>
  <c r="T36" i="1"/>
  <c r="L34" i="1"/>
  <c r="D36" i="1"/>
  <c r="T33" i="1"/>
  <c r="L35" i="1"/>
  <c r="J35" i="1"/>
  <c r="L18" i="1"/>
  <c r="C37" i="1"/>
  <c r="E35" i="1"/>
  <c r="D18" i="1"/>
  <c r="C36" i="1"/>
  <c r="D35" i="1"/>
  <c r="T34" i="1"/>
  <c r="T68" i="1" s="1"/>
  <c r="L36" i="1"/>
  <c r="J37" i="1"/>
  <c r="K34" i="1"/>
  <c r="S36" i="1"/>
  <c r="K35" i="1"/>
  <c r="J34" i="1"/>
  <c r="K36" i="1"/>
  <c r="S33" i="1"/>
  <c r="S37" i="1"/>
  <c r="J36" i="1"/>
  <c r="R33" i="1"/>
  <c r="R37" i="1"/>
  <c r="K37" i="1"/>
  <c r="S34" i="1"/>
  <c r="S35" i="1"/>
  <c r="R35" i="1"/>
  <c r="E34" i="1"/>
  <c r="L33" i="1"/>
  <c r="M22" i="1"/>
  <c r="R38" i="1"/>
  <c r="R36" i="1"/>
  <c r="M35" i="1"/>
  <c r="R34" i="1"/>
  <c r="D34" i="1"/>
  <c r="K33" i="1"/>
  <c r="L22" i="1"/>
  <c r="J38" i="1"/>
  <c r="N34" i="1"/>
  <c r="J33" i="1"/>
  <c r="H20" i="1"/>
  <c r="M34" i="1"/>
  <c r="G33" i="1"/>
  <c r="G67" i="1" s="1"/>
  <c r="M18" i="1"/>
  <c r="F33" i="1"/>
  <c r="F67" i="1" s="1"/>
  <c r="O33" i="1"/>
  <c r="E33" i="1"/>
  <c r="N33" i="1"/>
  <c r="F34" i="1"/>
  <c r="C35" i="1"/>
  <c r="M33" i="1"/>
  <c r="M67" i="1" s="1"/>
  <c r="C34" i="1"/>
  <c r="I39" i="1"/>
  <c r="I73" i="1" s="1"/>
  <c r="G39" i="1"/>
  <c r="I37" i="1"/>
  <c r="E40" i="1"/>
  <c r="O38" i="1"/>
  <c r="Q36" i="1"/>
  <c r="B16" i="1"/>
  <c r="I20" i="1"/>
  <c r="C38" i="1"/>
  <c r="C72" i="1" s="1"/>
  <c r="Q40" i="1"/>
  <c r="I40" i="1"/>
  <c r="R39" i="1"/>
  <c r="J39" i="1"/>
  <c r="S38" i="1"/>
  <c r="K38" i="1"/>
  <c r="T37" i="1"/>
  <c r="L37" i="1"/>
  <c r="D37" i="1"/>
  <c r="M36" i="1"/>
  <c r="E36" i="1"/>
  <c r="E70" i="1" s="1"/>
  <c r="N35" i="1"/>
  <c r="F35" i="1"/>
  <c r="F69" i="1" s="1"/>
  <c r="O34" i="1"/>
  <c r="O68" i="1" s="1"/>
  <c r="G34" i="1"/>
  <c r="P33" i="1"/>
  <c r="P67" i="1" s="1"/>
  <c r="H33" i="1"/>
  <c r="O40" i="1"/>
  <c r="G40" i="1"/>
  <c r="P39" i="1"/>
  <c r="H39" i="1"/>
  <c r="Q38" i="1"/>
  <c r="Q72" i="1" s="1"/>
  <c r="I38" i="1"/>
  <c r="G22" i="1"/>
  <c r="O39" i="1"/>
  <c r="P40" i="1"/>
  <c r="F40" i="1"/>
  <c r="Q37" i="1"/>
  <c r="M40" i="1"/>
  <c r="G38" i="1"/>
  <c r="G72" i="1" s="1"/>
  <c r="I36" i="1"/>
  <c r="D22" i="1"/>
  <c r="N17" i="1"/>
  <c r="C33" i="1"/>
  <c r="T40" i="1"/>
  <c r="L40" i="1"/>
  <c r="D40" i="1"/>
  <c r="M39" i="1"/>
  <c r="M73" i="1" s="1"/>
  <c r="E39" i="1"/>
  <c r="N38" i="1"/>
  <c r="F38" i="1"/>
  <c r="O37" i="1"/>
  <c r="O71" i="1" s="1"/>
  <c r="G37" i="1"/>
  <c r="G71" i="1" s="1"/>
  <c r="P36" i="1"/>
  <c r="H36" i="1"/>
  <c r="Q35" i="1"/>
  <c r="Q69" i="1" s="1"/>
  <c r="I35" i="1"/>
  <c r="H40" i="1"/>
  <c r="P38" i="1"/>
  <c r="E22" i="1"/>
  <c r="F39" i="1"/>
  <c r="F73" i="1" s="1"/>
  <c r="H37" i="1"/>
  <c r="G21" i="1"/>
  <c r="G16" i="1"/>
  <c r="C40" i="1"/>
  <c r="S40" i="1"/>
  <c r="K40" i="1"/>
  <c r="T39" i="1"/>
  <c r="T73" i="1" s="1"/>
  <c r="L39" i="1"/>
  <c r="D39" i="1"/>
  <c r="M38" i="1"/>
  <c r="M72" i="1" s="1"/>
  <c r="E38" i="1"/>
  <c r="E72" i="1" s="1"/>
  <c r="N37" i="1"/>
  <c r="F37" i="1"/>
  <c r="F71" i="1" s="1"/>
  <c r="O36" i="1"/>
  <c r="G36" i="1"/>
  <c r="G70" i="1" s="1"/>
  <c r="P35" i="1"/>
  <c r="H35" i="1"/>
  <c r="Q34" i="1"/>
  <c r="Q68" i="1" s="1"/>
  <c r="I34" i="1"/>
  <c r="I68" i="1" s="1"/>
  <c r="Q39" i="1"/>
  <c r="N40" i="1"/>
  <c r="H38" i="1"/>
  <c r="N39" i="1"/>
  <c r="P37" i="1"/>
  <c r="V12" i="1"/>
  <c r="B15" i="1"/>
  <c r="F21" i="1"/>
  <c r="C39" i="1"/>
  <c r="C73" i="1" s="1"/>
  <c r="R40" i="1"/>
  <c r="J40" i="1"/>
  <c r="S39" i="1"/>
  <c r="K39" i="1"/>
  <c r="T38" i="1"/>
  <c r="L38" i="1"/>
  <c r="L72" i="1" s="1"/>
  <c r="D38" i="1"/>
  <c r="D72" i="1" s="1"/>
  <c r="M37" i="1"/>
  <c r="E37" i="1"/>
  <c r="E71" i="1" s="1"/>
  <c r="N36" i="1"/>
  <c r="F36" i="1"/>
  <c r="F70" i="1" s="1"/>
  <c r="O35" i="1"/>
  <c r="G35" i="1"/>
  <c r="P34" i="1"/>
  <c r="P68" i="1" s="1"/>
  <c r="H34" i="1"/>
  <c r="Q33" i="1"/>
  <c r="I33" i="1"/>
  <c r="I67" i="1" s="1"/>
  <c r="S16" i="1"/>
  <c r="O22" i="1"/>
  <c r="P20" i="1"/>
  <c r="K18" i="1"/>
  <c r="G15" i="1"/>
  <c r="N31" i="1"/>
  <c r="N21" i="1"/>
  <c r="O20" i="1"/>
  <c r="K19" i="1"/>
  <c r="G18" i="1"/>
  <c r="I16" i="1"/>
  <c r="C15" i="1"/>
  <c r="D59" i="1" s="1"/>
  <c r="M31" i="1"/>
  <c r="E31" i="1"/>
  <c r="K22" i="1"/>
  <c r="K21" i="1"/>
  <c r="K20" i="1"/>
  <c r="G19" i="1"/>
  <c r="E18" i="1"/>
  <c r="E62" i="1" s="1"/>
  <c r="F17" i="1"/>
  <c r="H16" i="1"/>
  <c r="T31" i="1"/>
  <c r="L31" i="1"/>
  <c r="D31" i="1"/>
  <c r="C21" i="1"/>
  <c r="G20" i="1"/>
  <c r="O18" i="1"/>
  <c r="S17" i="1"/>
  <c r="Q16" i="1"/>
  <c r="S15" i="1"/>
  <c r="Q31" i="1"/>
  <c r="I31" i="1"/>
  <c r="C31" i="1"/>
  <c r="C18" i="1"/>
  <c r="S22" i="1"/>
  <c r="C22" i="1"/>
  <c r="S20" i="1"/>
  <c r="C20" i="1"/>
  <c r="O17" i="1"/>
  <c r="P16" i="1"/>
  <c r="O15" i="1"/>
  <c r="P31" i="1"/>
  <c r="H31" i="1"/>
  <c r="K31" i="1"/>
  <c r="S18" i="1"/>
  <c r="J31" i="1"/>
  <c r="S21" i="1"/>
  <c r="Q20" i="1"/>
  <c r="S19" i="1"/>
  <c r="O16" i="1"/>
  <c r="K15" i="1"/>
  <c r="O31" i="1"/>
  <c r="G31" i="1"/>
  <c r="C17" i="1"/>
  <c r="C61" i="1" s="1"/>
  <c r="S31" i="1"/>
  <c r="C16" i="1"/>
  <c r="R31" i="1"/>
  <c r="O21" i="1"/>
  <c r="K16" i="1"/>
  <c r="F31" i="1"/>
  <c r="O19" i="1"/>
  <c r="K17" i="1"/>
  <c r="G17" i="1"/>
  <c r="T18" i="1"/>
  <c r="B22" i="1"/>
  <c r="M21" i="1"/>
  <c r="Q19" i="1"/>
  <c r="E17" i="1"/>
  <c r="I15" i="1"/>
  <c r="R19" i="1"/>
  <c r="J19" i="1"/>
  <c r="R15" i="1"/>
  <c r="E21" i="1"/>
  <c r="I19" i="1"/>
  <c r="M17" i="1"/>
  <c r="Q15" i="1"/>
  <c r="B21" i="1"/>
  <c r="R22" i="1"/>
  <c r="J22" i="1"/>
  <c r="T21" i="1"/>
  <c r="L21" i="1"/>
  <c r="D21" i="1"/>
  <c r="N20" i="1"/>
  <c r="F20" i="1"/>
  <c r="P19" i="1"/>
  <c r="H19" i="1"/>
  <c r="R18" i="1"/>
  <c r="J18" i="1"/>
  <c r="T17" i="1"/>
  <c r="L17" i="1"/>
  <c r="D17" i="1"/>
  <c r="N16" i="1"/>
  <c r="F16" i="1"/>
  <c r="P15" i="1"/>
  <c r="H15" i="1"/>
  <c r="B20" i="1"/>
  <c r="Q22" i="1"/>
  <c r="I22" i="1"/>
  <c r="M20" i="1"/>
  <c r="E20" i="1"/>
  <c r="Q18" i="1"/>
  <c r="I18" i="1"/>
  <c r="M16" i="1"/>
  <c r="E16" i="1"/>
  <c r="J15" i="1"/>
  <c r="B19" i="1"/>
  <c r="P22" i="1"/>
  <c r="H22" i="1"/>
  <c r="R21" i="1"/>
  <c r="J21" i="1"/>
  <c r="T20" i="1"/>
  <c r="L20" i="1"/>
  <c r="D20" i="1"/>
  <c r="N19" i="1"/>
  <c r="F19" i="1"/>
  <c r="P18" i="1"/>
  <c r="H18" i="1"/>
  <c r="R17" i="1"/>
  <c r="R61" i="1" s="1"/>
  <c r="J17" i="1"/>
  <c r="T16" i="1"/>
  <c r="L16" i="1"/>
  <c r="D16" i="1"/>
  <c r="N15" i="1"/>
  <c r="F15" i="1"/>
  <c r="T22" i="1"/>
  <c r="B18" i="1"/>
  <c r="Q21" i="1"/>
  <c r="I21" i="1"/>
  <c r="M19" i="1"/>
  <c r="E19" i="1"/>
  <c r="I17" i="1"/>
  <c r="M15" i="1"/>
  <c r="E15" i="1"/>
  <c r="E59" i="1" s="1"/>
  <c r="N22" i="1"/>
  <c r="F22" i="1"/>
  <c r="P21" i="1"/>
  <c r="H21" i="1"/>
  <c r="R20" i="1"/>
  <c r="J20" i="1"/>
  <c r="T19" i="1"/>
  <c r="L19" i="1"/>
  <c r="D19" i="1"/>
  <c r="D63" i="1" s="1"/>
  <c r="N18" i="1"/>
  <c r="N62" i="1" s="1"/>
  <c r="F18" i="1"/>
  <c r="P17" i="1"/>
  <c r="H17" i="1"/>
  <c r="R16" i="1"/>
  <c r="J16" i="1"/>
  <c r="T15" i="1"/>
  <c r="L15" i="1"/>
  <c r="C71" i="1" l="1"/>
  <c r="H68" i="1"/>
  <c r="K72" i="1"/>
  <c r="R69" i="1"/>
  <c r="S67" i="1"/>
  <c r="L69" i="1"/>
  <c r="H70" i="1"/>
  <c r="H73" i="1"/>
  <c r="S72" i="1"/>
  <c r="Q70" i="1"/>
  <c r="C69" i="1"/>
  <c r="R68" i="1"/>
  <c r="K70" i="1"/>
  <c r="T67" i="1"/>
  <c r="C67" i="1"/>
  <c r="L71" i="1"/>
  <c r="L67" i="1"/>
  <c r="J70" i="1"/>
  <c r="J71" i="1"/>
  <c r="K73" i="1"/>
  <c r="L73" i="1"/>
  <c r="J67" i="1"/>
  <c r="K71" i="1"/>
  <c r="K69" i="1"/>
  <c r="D65" i="1"/>
  <c r="M65" i="1"/>
  <c r="S73" i="1"/>
  <c r="N73" i="1"/>
  <c r="E67" i="1"/>
  <c r="R71" i="1"/>
  <c r="E69" i="1"/>
  <c r="L68" i="1"/>
  <c r="S69" i="1"/>
  <c r="D69" i="1"/>
  <c r="G69" i="1"/>
  <c r="T72" i="1"/>
  <c r="H69" i="1"/>
  <c r="D73" i="1"/>
  <c r="H71" i="1"/>
  <c r="P70" i="1"/>
  <c r="Q71" i="1"/>
  <c r="P73" i="1"/>
  <c r="N69" i="1"/>
  <c r="J73" i="1"/>
  <c r="O72" i="1"/>
  <c r="F68" i="1"/>
  <c r="M69" i="1"/>
  <c r="S68" i="1"/>
  <c r="J68" i="1"/>
  <c r="D70" i="1"/>
  <c r="T69" i="1"/>
  <c r="O69" i="1"/>
  <c r="P71" i="1"/>
  <c r="P69" i="1"/>
  <c r="R73" i="1"/>
  <c r="N67" i="1"/>
  <c r="R70" i="1"/>
  <c r="M70" i="1"/>
  <c r="I71" i="1"/>
  <c r="N68" i="1"/>
  <c r="R72" i="1"/>
  <c r="S70" i="1"/>
  <c r="N70" i="1"/>
  <c r="H72" i="1"/>
  <c r="O70" i="1"/>
  <c r="P72" i="1"/>
  <c r="F72" i="1"/>
  <c r="O73" i="1"/>
  <c r="H67" i="1"/>
  <c r="D71" i="1"/>
  <c r="G73" i="1"/>
  <c r="O67" i="1"/>
  <c r="J72" i="1"/>
  <c r="R67" i="1"/>
  <c r="K68" i="1"/>
  <c r="T70" i="1"/>
  <c r="N72" i="1"/>
  <c r="D67" i="1"/>
  <c r="Q67" i="1"/>
  <c r="M71" i="1"/>
  <c r="Q73" i="1"/>
  <c r="N71" i="1"/>
  <c r="I69" i="1"/>
  <c r="E73" i="1"/>
  <c r="I70" i="1"/>
  <c r="I72" i="1"/>
  <c r="G68" i="1"/>
  <c r="T71" i="1"/>
  <c r="K67" i="1"/>
  <c r="E68" i="1"/>
  <c r="S71" i="1"/>
  <c r="L70" i="1"/>
  <c r="J69" i="1"/>
  <c r="D68" i="1"/>
  <c r="M68" i="1"/>
  <c r="I61" i="1"/>
  <c r="F63" i="1"/>
  <c r="M61" i="1"/>
  <c r="D62" i="1"/>
  <c r="C60" i="1"/>
  <c r="K65" i="1"/>
  <c r="H59" i="1"/>
  <c r="C68" i="1"/>
  <c r="C70" i="1"/>
  <c r="J64" i="1"/>
  <c r="O62" i="1"/>
  <c r="I60" i="1"/>
  <c r="R64" i="1"/>
  <c r="E63" i="1"/>
  <c r="O65" i="1"/>
  <c r="G64" i="1"/>
  <c r="G62" i="1"/>
  <c r="H65" i="1"/>
  <c r="M63" i="1"/>
  <c r="D64" i="1"/>
  <c r="L65" i="1"/>
  <c r="S63" i="1"/>
  <c r="S65" i="1"/>
  <c r="D61" i="1"/>
  <c r="P64" i="1"/>
  <c r="M64" i="1"/>
  <c r="K60" i="1"/>
  <c r="D60" i="1"/>
  <c r="L61" i="1"/>
  <c r="R60" i="1"/>
  <c r="O60" i="1"/>
  <c r="P65" i="1"/>
  <c r="L64" i="1"/>
  <c r="R59" i="1"/>
  <c r="P60" i="1"/>
  <c r="O64" i="1"/>
  <c r="G61" i="1"/>
  <c r="L59" i="1"/>
  <c r="H63" i="1"/>
  <c r="G60" i="1"/>
  <c r="J60" i="1"/>
  <c r="T63" i="1"/>
  <c r="V19" i="1"/>
  <c r="M59" i="1"/>
  <c r="F59" i="1"/>
  <c r="P62" i="1"/>
  <c r="E64" i="1"/>
  <c r="N60" i="1"/>
  <c r="F64" i="1"/>
  <c r="Q59" i="1"/>
  <c r="E61" i="1"/>
  <c r="S61" i="1"/>
  <c r="F61" i="1"/>
  <c r="K62" i="1"/>
  <c r="H64" i="1"/>
  <c r="K59" i="1"/>
  <c r="P61" i="1"/>
  <c r="L60" i="1"/>
  <c r="J59" i="1"/>
  <c r="T61" i="1"/>
  <c r="V17" i="1"/>
  <c r="E65" i="1"/>
  <c r="O59" i="1"/>
  <c r="K64" i="1"/>
  <c r="K63" i="1"/>
  <c r="S60" i="1"/>
  <c r="N61" i="1"/>
  <c r="T60" i="1"/>
  <c r="V16" i="1"/>
  <c r="L62" i="1"/>
  <c r="C56" i="1"/>
  <c r="N59" i="1"/>
  <c r="I63" i="1"/>
  <c r="Q65" i="1"/>
  <c r="J61" i="1"/>
  <c r="V20" i="1"/>
  <c r="T64" i="1"/>
  <c r="M60" i="1"/>
  <c r="R62" i="1"/>
  <c r="J63" i="1"/>
  <c r="O61" i="1"/>
  <c r="N65" i="1"/>
  <c r="I64" i="1"/>
  <c r="M62" i="1"/>
  <c r="Q63" i="1"/>
  <c r="N63" i="1"/>
  <c r="G63" i="1"/>
  <c r="I65" i="1"/>
  <c r="J62" i="1"/>
  <c r="Q64" i="1"/>
  <c r="I62" i="1"/>
  <c r="R63" i="1"/>
  <c r="S59" i="1"/>
  <c r="N64" i="1"/>
  <c r="H61" i="1"/>
  <c r="F62" i="1"/>
  <c r="E60" i="1"/>
  <c r="V21" i="1"/>
  <c r="T65" i="1"/>
  <c r="V18" i="1"/>
  <c r="T62" i="1"/>
  <c r="J65" i="1"/>
  <c r="P59" i="1"/>
  <c r="K61" i="1"/>
  <c r="F65" i="1"/>
  <c r="V15" i="1"/>
  <c r="T59" i="1"/>
  <c r="L63" i="1"/>
  <c r="H62" i="1"/>
  <c r="R65" i="1"/>
  <c r="Q62" i="1"/>
  <c r="F60" i="1"/>
  <c r="P63" i="1"/>
  <c r="I59" i="1"/>
  <c r="O63" i="1"/>
  <c r="S62" i="1"/>
  <c r="S64" i="1"/>
  <c r="Q60" i="1"/>
  <c r="H60" i="1"/>
  <c r="G59" i="1"/>
  <c r="G65" i="1"/>
  <c r="Q61" i="1"/>
  <c r="F56" i="1"/>
  <c r="Q56" i="1"/>
  <c r="O56" i="1"/>
  <c r="T56" i="1"/>
  <c r="P56" i="1"/>
  <c r="J56" i="1"/>
  <c r="E56" i="1"/>
  <c r="C64" i="1"/>
  <c r="C63" i="1"/>
  <c r="C59" i="1"/>
  <c r="B56" i="1"/>
  <c r="R56" i="1"/>
  <c r="C62" i="1"/>
  <c r="K56" i="1"/>
  <c r="H56" i="1"/>
  <c r="L56" i="1"/>
  <c r="C65" i="1"/>
  <c r="S56" i="1"/>
  <c r="M56" i="1"/>
  <c r="N56" i="1"/>
  <c r="D56" i="1"/>
  <c r="G56" i="1"/>
  <c r="I56" i="1"/>
</calcChain>
</file>

<file path=xl/sharedStrings.xml><?xml version="1.0" encoding="utf-8"?>
<sst xmlns="http://schemas.openxmlformats.org/spreadsheetml/2006/main" count="86" uniqueCount="49">
  <si>
    <t>Year</t>
  </si>
  <si>
    <t>Indicators</t>
  </si>
  <si>
    <t>Total</t>
  </si>
  <si>
    <t>Agriculture</t>
  </si>
  <si>
    <t>Industry</t>
  </si>
  <si>
    <t>Construction</t>
  </si>
  <si>
    <t>Trade &amp; Services</t>
  </si>
  <si>
    <t>Financial Intermediation</t>
  </si>
  <si>
    <t>Others</t>
  </si>
  <si>
    <t>Personal Loans o/w Housing Loans</t>
  </si>
  <si>
    <t>End of Period. Billion LBP</t>
  </si>
  <si>
    <t>Agriculture (CAg)</t>
  </si>
  <si>
    <t>Industry (CInd)</t>
  </si>
  <si>
    <t>Construction (CCons)</t>
  </si>
  <si>
    <t>Trade &amp; Services (CTS)</t>
  </si>
  <si>
    <t>Financial Intermediation (CFI)</t>
  </si>
  <si>
    <t>Others (Coth)</t>
  </si>
  <si>
    <t>Personal Loans o/w Housing Loans (CPH)</t>
  </si>
  <si>
    <t>Credit Growth Rate by Sector. Per Cent</t>
  </si>
  <si>
    <t>Contribution to Total Credit Growth. Per Cent</t>
  </si>
  <si>
    <t>Inter-Sector Credit Ratios</t>
  </si>
  <si>
    <t>Industry to Agriculture Ratio (CInd/CAg)</t>
  </si>
  <si>
    <t>Construction to Industry Ratio (CCon/CInd)</t>
  </si>
  <si>
    <t>Trade &amp; Services to Industry (CTS/CInd)</t>
  </si>
  <si>
    <t>Productive vs Household Credit Ratio</t>
  </si>
  <si>
    <t>Productive sectors = Agriculture + Industry + Construction + Trade &amp; Services (CProd​=CAg​+CInd​+CCon​+CTS)</t>
  </si>
  <si>
    <t>Ratio Prod/CPH (CProd/CPH)</t>
  </si>
  <si>
    <t>Financial Intermediation (Financial Sector Leverage Indicator)</t>
  </si>
  <si>
    <t>Sectoral Credit Concentration Index (Herfindahl–Hirschman Index) [HHI=∑(CSector/CTot​​)2]</t>
  </si>
  <si>
    <t>HHI</t>
  </si>
  <si>
    <t>Sector Share. End of Period. Per Cent</t>
  </si>
  <si>
    <t>Advanced Linkage Indicators</t>
  </si>
  <si>
    <t>ShiftSector​=ShareSector,t​−ShareSector,t−1. Per Cent</t>
  </si>
  <si>
    <t>Elasticity of Sector Credit to Total Credit [Growth Sector / Growth Total)</t>
  </si>
  <si>
    <t>Source: CAS &amp; Association des Banques au Liban</t>
  </si>
  <si>
    <t>Table (GDP, Time Series &amp; Indicators) made by CAS</t>
  </si>
  <si>
    <t>GDP at Current Prices. Billion LBP</t>
  </si>
  <si>
    <t>Agriculture Credit Share of GDP</t>
  </si>
  <si>
    <t>Industry Credit Share of GDP</t>
  </si>
  <si>
    <t>Construction Credit Share of GDP</t>
  </si>
  <si>
    <t>Trade &amp; Services Credit Share of GDP</t>
  </si>
  <si>
    <t>Financial Intermediation Credit Share of GDP</t>
  </si>
  <si>
    <t>Others Credit Share of GDP</t>
  </si>
  <si>
    <t>Personal Loans o/w Housing Loans Credit Share of GDP</t>
  </si>
  <si>
    <t>Total Credits Share of GDP</t>
  </si>
  <si>
    <t xml:space="preserve">Credit-to-GDP at Current Pirces Ratio (Credit Sector*100/GDP). Per Cent </t>
  </si>
  <si>
    <t>June 2024</t>
  </si>
  <si>
    <t>Change 2024/2005. %</t>
  </si>
  <si>
    <t>41 - Credit by Sector. End of Period  (2005-2024)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</si>
</sst>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i/>
      <sz val="8"/>
      <name val="Times New Roman"/>
      <family val="1"/>
    </font>
    <font>
      <sz val="7"/>
      <color rgb="FFFF0000"/>
      <name val="Times New Roman"/>
      <family val="1"/>
    </font>
    <font>
      <sz val="7"/>
      <color rgb="FF00B050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9" fontId="9" fillId="0" borderId="4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1"/>
    </xf>
    <xf numFmtId="9" fontId="9" fillId="0" borderId="3" xfId="2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9" fontId="10" fillId="0" borderId="1" xfId="2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9" fontId="9" fillId="0" borderId="2" xfId="2" applyFont="1" applyBorder="1" applyAlignment="1">
      <alignment horizontal="right" vertical="center" wrapText="1"/>
    </xf>
    <xf numFmtId="9" fontId="9" fillId="0" borderId="1" xfId="2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9" fontId="9" fillId="0" borderId="5" xfId="2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" fontId="7" fillId="0" borderId="1" xfId="0" applyNumberFormat="1" applyFont="1" applyBorder="1" applyAlignment="1">
      <alignment horizontal="right" vertical="center" wrapText="1" readingOrder="1"/>
    </xf>
    <xf numFmtId="166" fontId="5" fillId="0" borderId="2" xfId="1" applyNumberFormat="1" applyFont="1" applyBorder="1" applyAlignment="1">
      <alignment vertical="center" wrapText="1"/>
    </xf>
    <xf numFmtId="166" fontId="5" fillId="0" borderId="4" xfId="1" applyNumberFormat="1" applyFont="1" applyBorder="1" applyAlignment="1">
      <alignment vertical="center" wrapText="1"/>
    </xf>
    <xf numFmtId="166" fontId="4" fillId="0" borderId="1" xfId="1" applyNumberFormat="1" applyFont="1" applyBorder="1" applyAlignment="1">
      <alignment vertical="center" wrapText="1"/>
    </xf>
    <xf numFmtId="43" fontId="5" fillId="0" borderId="4" xfId="1" applyFont="1" applyBorder="1" applyAlignment="1">
      <alignment vertical="center" wrapText="1"/>
    </xf>
    <xf numFmtId="43" fontId="5" fillId="0" borderId="4" xfId="1" applyFont="1" applyBorder="1" applyAlignment="1">
      <alignment horizontal="right" vertical="center" wrapText="1"/>
    </xf>
    <xf numFmtId="165" fontId="5" fillId="0" borderId="2" xfId="1" applyNumberFormat="1" applyFont="1" applyBorder="1" applyAlignment="1">
      <alignment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166" fontId="5" fillId="0" borderId="4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right" vertical="center" wrapText="1"/>
    </xf>
    <xf numFmtId="164" fontId="5" fillId="0" borderId="2" xfId="2" applyNumberFormat="1" applyFont="1" applyBorder="1" applyAlignment="1">
      <alignment vertical="center" wrapText="1"/>
    </xf>
    <xf numFmtId="164" fontId="4" fillId="0" borderId="2" xfId="2" applyNumberFormat="1" applyFont="1" applyBorder="1" applyAlignment="1">
      <alignment vertical="center" wrapText="1"/>
    </xf>
    <xf numFmtId="164" fontId="5" fillId="0" borderId="4" xfId="2" applyNumberFormat="1" applyFont="1" applyBorder="1" applyAlignment="1">
      <alignment vertical="center" wrapText="1"/>
    </xf>
    <xf numFmtId="164" fontId="5" fillId="0" borderId="3" xfId="2" applyNumberFormat="1" applyFont="1" applyBorder="1" applyAlignment="1">
      <alignment vertical="center" wrapText="1"/>
    </xf>
    <xf numFmtId="9" fontId="10" fillId="0" borderId="3" xfId="2" applyFont="1" applyBorder="1" applyAlignment="1">
      <alignment horizontal="right" vertical="center" wrapText="1"/>
    </xf>
    <xf numFmtId="164" fontId="12" fillId="0" borderId="2" xfId="2" applyNumberFormat="1" applyFont="1" applyBorder="1" applyAlignment="1">
      <alignment vertical="center" wrapText="1"/>
    </xf>
    <xf numFmtId="164" fontId="13" fillId="0" borderId="4" xfId="2" applyNumberFormat="1" applyFont="1" applyBorder="1" applyAlignment="1">
      <alignment vertical="center" wrapText="1"/>
    </xf>
    <xf numFmtId="164" fontId="13" fillId="0" borderId="3" xfId="2" applyNumberFormat="1" applyFont="1" applyBorder="1" applyAlignment="1">
      <alignment vertical="center" wrapText="1"/>
    </xf>
    <xf numFmtId="164" fontId="13" fillId="0" borderId="2" xfId="2" applyNumberFormat="1" applyFont="1" applyBorder="1" applyAlignment="1">
      <alignment vertical="center" wrapText="1"/>
    </xf>
    <xf numFmtId="164" fontId="12" fillId="0" borderId="4" xfId="2" applyNumberFormat="1" applyFont="1" applyBorder="1" applyAlignment="1">
      <alignment vertical="center" wrapText="1"/>
    </xf>
    <xf numFmtId="164" fontId="12" fillId="0" borderId="3" xfId="2" applyNumberFormat="1" applyFont="1" applyBorder="1" applyAlignment="1">
      <alignment vertical="center" wrapText="1"/>
    </xf>
    <xf numFmtId="164" fontId="10" fillId="0" borderId="2" xfId="2" applyNumberFormat="1" applyFont="1" applyBorder="1" applyAlignment="1">
      <alignment vertical="center" wrapText="1"/>
    </xf>
    <xf numFmtId="164" fontId="9" fillId="0" borderId="2" xfId="2" applyNumberFormat="1" applyFont="1" applyBorder="1" applyAlignment="1">
      <alignment vertical="center" wrapText="1"/>
    </xf>
    <xf numFmtId="9" fontId="10" fillId="0" borderId="2" xfId="2" applyFont="1" applyBorder="1" applyAlignment="1">
      <alignment horizontal="righ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164" fontId="5" fillId="0" borderId="2" xfId="2" applyNumberFormat="1" applyFont="1" applyBorder="1" applyAlignment="1">
      <alignment horizontal="right" vertical="center" wrapText="1"/>
    </xf>
    <xf numFmtId="164" fontId="5" fillId="0" borderId="4" xfId="2" applyNumberFormat="1" applyFont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4" fillId="0" borderId="2" xfId="2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" fontId="7" fillId="0" borderId="1" xfId="0" applyNumberFormat="1" applyFont="1" applyBorder="1" applyAlignment="1">
      <alignment vertical="center" wrapText="1" readingOrder="1"/>
    </xf>
    <xf numFmtId="166" fontId="5" fillId="0" borderId="2" xfId="1" applyNumberFormat="1" applyFont="1" applyFill="1" applyBorder="1" applyAlignment="1">
      <alignment vertical="center" wrapText="1"/>
    </xf>
    <xf numFmtId="166" fontId="5" fillId="0" borderId="4" xfId="1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readingOrder="1"/>
    </xf>
    <xf numFmtId="0" fontId="5" fillId="0" borderId="0" xfId="0" applyFont="1" applyAlignment="1">
      <alignment vertical="center" wrapText="1"/>
    </xf>
    <xf numFmtId="43" fontId="5" fillId="0" borderId="2" xfId="1" applyFont="1" applyBorder="1" applyAlignment="1">
      <alignment vertical="center" wrapText="1"/>
    </xf>
    <xf numFmtId="43" fontId="5" fillId="0" borderId="3" xfId="1" applyFont="1" applyBorder="1" applyAlignment="1">
      <alignment vertical="center" wrapText="1"/>
    </xf>
    <xf numFmtId="43" fontId="4" fillId="0" borderId="1" xfId="0" applyNumberFormat="1" applyFont="1" applyBorder="1" applyAlignment="1">
      <alignment vertical="center" wrapText="1"/>
    </xf>
    <xf numFmtId="0" fontId="14" fillId="0" borderId="0" xfId="0" applyFont="1" applyAlignment="1">
      <alignment horizontal="right" vertical="center"/>
    </xf>
    <xf numFmtId="43" fontId="5" fillId="0" borderId="2" xfId="1" applyFont="1" applyBorder="1" applyAlignment="1">
      <alignment horizontal="right" vertical="center" wrapText="1"/>
    </xf>
    <xf numFmtId="43" fontId="5" fillId="0" borderId="3" xfId="1" applyFont="1" applyBorder="1" applyAlignment="1">
      <alignment horizontal="right" vertical="center" wrapText="1"/>
    </xf>
    <xf numFmtId="43" fontId="4" fillId="0" borderId="1" xfId="0" applyNumberFormat="1" applyFont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readingOrder="1"/>
    </xf>
    <xf numFmtId="3" fontId="5" fillId="0" borderId="5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vertical="center" wrapText="1"/>
    </xf>
    <xf numFmtId="3" fontId="5" fillId="0" borderId="5" xfId="2" applyNumberFormat="1" applyFont="1" applyFill="1" applyBorder="1" applyAlignment="1">
      <alignment vertical="center" wrapText="1"/>
    </xf>
    <xf numFmtId="3" fontId="5" fillId="0" borderId="5" xfId="2" applyNumberFormat="1" applyFont="1" applyFill="1" applyBorder="1" applyAlignment="1">
      <alignment horizontal="right" vertical="center" wrapText="1"/>
    </xf>
    <xf numFmtId="164" fontId="4" fillId="0" borderId="1" xfId="2" applyNumberFormat="1" applyFont="1" applyBorder="1" applyAlignment="1">
      <alignment horizontal="right" vertical="center" wrapText="1"/>
    </xf>
    <xf numFmtId="166" fontId="5" fillId="0" borderId="6" xfId="1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right" vertical="center" wrapText="1" readingOrder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V98"/>
  <sheetViews>
    <sheetView tabSelected="1" zoomScale="120" zoomScaleNormal="12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56.7109375" style="10" customWidth="1"/>
    <col min="2" max="2" width="8.7109375" style="68" customWidth="1"/>
    <col min="3" max="13" width="8.7109375" style="12" customWidth="1"/>
    <col min="14" max="14" width="8.7109375" style="59" customWidth="1"/>
    <col min="15" max="21" width="8.7109375" style="11" customWidth="1"/>
    <col min="22" max="22" width="15.28515625" style="11" customWidth="1"/>
    <col min="23" max="16384" width="9.140625" style="12"/>
  </cols>
  <sheetData>
    <row r="1" spans="1:22" s="1" customFormat="1" ht="12.75" x14ac:dyDescent="0.25">
      <c r="A1" s="82" t="s">
        <v>48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9.9499999999999993" customHeight="1" thickBot="1" x14ac:dyDescent="0.3"/>
    <row r="3" spans="1:22" s="3" customFormat="1" ht="18.75" thickBot="1" x14ac:dyDescent="0.3">
      <c r="A3" s="7" t="s">
        <v>0</v>
      </c>
      <c r="B3" s="27">
        <v>2005</v>
      </c>
      <c r="C3" s="60">
        <v>2006</v>
      </c>
      <c r="D3" s="60">
        <v>2007</v>
      </c>
      <c r="E3" s="60">
        <v>2008</v>
      </c>
      <c r="F3" s="60">
        <v>2009</v>
      </c>
      <c r="G3" s="60">
        <v>2010</v>
      </c>
      <c r="H3" s="60">
        <v>2011</v>
      </c>
      <c r="I3" s="60">
        <v>2012</v>
      </c>
      <c r="J3" s="60">
        <v>2013</v>
      </c>
      <c r="K3" s="60">
        <v>2014</v>
      </c>
      <c r="L3" s="60">
        <v>2015</v>
      </c>
      <c r="M3" s="60">
        <v>2016</v>
      </c>
      <c r="N3" s="60">
        <v>2017</v>
      </c>
      <c r="O3" s="27">
        <v>2018</v>
      </c>
      <c r="P3" s="27">
        <v>2019</v>
      </c>
      <c r="Q3" s="27">
        <v>2020</v>
      </c>
      <c r="R3" s="27">
        <v>2021</v>
      </c>
      <c r="S3" s="27">
        <v>2022</v>
      </c>
      <c r="T3" s="27">
        <v>2023</v>
      </c>
      <c r="U3" s="80" t="s">
        <v>46</v>
      </c>
      <c r="V3" s="2" t="s">
        <v>47</v>
      </c>
    </row>
    <row r="4" spans="1:22" s="4" customFormat="1" ht="14.1" customHeight="1" thickBot="1" x14ac:dyDescent="0.3">
      <c r="A4" s="83" t="s">
        <v>10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22" s="4" customFormat="1" ht="14.1" customHeight="1" x14ac:dyDescent="0.25">
      <c r="A5" s="19" t="s">
        <v>11</v>
      </c>
      <c r="B5" s="37">
        <v>344</v>
      </c>
      <c r="C5" s="28">
        <v>328</v>
      </c>
      <c r="D5" s="28">
        <v>362</v>
      </c>
      <c r="E5" s="61">
        <v>426</v>
      </c>
      <c r="F5" s="61">
        <v>421</v>
      </c>
      <c r="G5" s="61">
        <v>554</v>
      </c>
      <c r="H5" s="61">
        <v>644</v>
      </c>
      <c r="I5" s="61">
        <v>683</v>
      </c>
      <c r="J5" s="61">
        <v>824</v>
      </c>
      <c r="K5" s="61">
        <v>994</v>
      </c>
      <c r="L5" s="61">
        <v>1064</v>
      </c>
      <c r="M5" s="61">
        <v>1146</v>
      </c>
      <c r="N5" s="28">
        <v>1184</v>
      </c>
      <c r="O5" s="37">
        <v>1190</v>
      </c>
      <c r="P5" s="37">
        <v>1136</v>
      </c>
      <c r="Q5" s="37">
        <v>839</v>
      </c>
      <c r="R5" s="37">
        <v>800</v>
      </c>
      <c r="S5" s="37">
        <v>541</v>
      </c>
      <c r="T5" s="37">
        <v>2605</v>
      </c>
      <c r="U5" s="37">
        <v>14299</v>
      </c>
      <c r="V5" s="22">
        <f>(T5-B5)/B5</f>
        <v>6.5726744186046515</v>
      </c>
    </row>
    <row r="6" spans="1:22" s="4" customFormat="1" ht="14.1" customHeight="1" x14ac:dyDescent="0.25">
      <c r="A6" s="20" t="s">
        <v>12</v>
      </c>
      <c r="B6" s="39">
        <v>4027</v>
      </c>
      <c r="C6" s="29">
        <v>4058</v>
      </c>
      <c r="D6" s="29">
        <v>4650</v>
      </c>
      <c r="E6" s="62">
        <v>5403</v>
      </c>
      <c r="F6" s="62">
        <v>5629</v>
      </c>
      <c r="G6" s="62">
        <v>6564</v>
      </c>
      <c r="H6" s="62">
        <v>7445</v>
      </c>
      <c r="I6" s="62">
        <v>8438</v>
      </c>
      <c r="J6" s="62">
        <v>9007</v>
      </c>
      <c r="K6" s="62">
        <v>9320</v>
      </c>
      <c r="L6" s="62">
        <v>9398</v>
      </c>
      <c r="M6" s="62">
        <v>9517</v>
      </c>
      <c r="N6" s="62">
        <v>10304</v>
      </c>
      <c r="O6" s="38">
        <v>11498</v>
      </c>
      <c r="P6" s="38">
        <v>9672</v>
      </c>
      <c r="Q6" s="38">
        <v>6529</v>
      </c>
      <c r="R6" s="38">
        <v>5688</v>
      </c>
      <c r="S6" s="38">
        <v>4578</v>
      </c>
      <c r="T6" s="39">
        <v>20697</v>
      </c>
      <c r="U6" s="39">
        <v>127803</v>
      </c>
      <c r="V6" s="13">
        <f t="shared" ref="V6:V12" si="0">(T6-B6)/B6</f>
        <v>4.1395579836106284</v>
      </c>
    </row>
    <row r="7" spans="1:22" s="4" customFormat="1" ht="14.1" customHeight="1" x14ac:dyDescent="0.25">
      <c r="A7" s="20" t="s">
        <v>13</v>
      </c>
      <c r="B7" s="39">
        <v>4206</v>
      </c>
      <c r="C7" s="29">
        <v>4317</v>
      </c>
      <c r="D7" s="29">
        <v>4757</v>
      </c>
      <c r="E7" s="62">
        <v>6502</v>
      </c>
      <c r="F7" s="62">
        <v>7295</v>
      </c>
      <c r="G7" s="62">
        <v>9494</v>
      </c>
      <c r="H7" s="62">
        <v>10751</v>
      </c>
      <c r="I7" s="62">
        <v>12267</v>
      </c>
      <c r="J7" s="62">
        <v>13840</v>
      </c>
      <c r="K7" s="62">
        <v>14471</v>
      </c>
      <c r="L7" s="62">
        <v>16335</v>
      </c>
      <c r="M7" s="62">
        <v>17414</v>
      </c>
      <c r="N7" s="62">
        <v>17267</v>
      </c>
      <c r="O7" s="38">
        <v>16813</v>
      </c>
      <c r="P7" s="38">
        <v>14898</v>
      </c>
      <c r="Q7" s="38">
        <v>9471</v>
      </c>
      <c r="R7" s="38">
        <v>8569</v>
      </c>
      <c r="S7" s="38">
        <v>7312</v>
      </c>
      <c r="T7" s="39">
        <v>43134</v>
      </c>
      <c r="U7" s="39">
        <v>240498</v>
      </c>
      <c r="V7" s="13">
        <f t="shared" si="0"/>
        <v>9.2553495007132671</v>
      </c>
    </row>
    <row r="8" spans="1:22" s="4" customFormat="1" ht="14.1" customHeight="1" x14ac:dyDescent="0.25">
      <c r="A8" s="20" t="s">
        <v>14</v>
      </c>
      <c r="B8" s="39">
        <v>11537</v>
      </c>
      <c r="C8" s="29">
        <v>12387</v>
      </c>
      <c r="D8" s="29">
        <v>14952</v>
      </c>
      <c r="E8" s="62">
        <v>17266</v>
      </c>
      <c r="F8" s="62">
        <v>18178</v>
      </c>
      <c r="G8" s="62">
        <v>21046</v>
      </c>
      <c r="H8" s="62">
        <v>23257</v>
      </c>
      <c r="I8" s="62">
        <v>25414</v>
      </c>
      <c r="J8" s="62">
        <v>27501</v>
      </c>
      <c r="K8" s="62">
        <v>29373</v>
      </c>
      <c r="L8" s="62">
        <v>30991</v>
      </c>
      <c r="M8" s="62">
        <v>31346</v>
      </c>
      <c r="N8" s="62">
        <v>34110</v>
      </c>
      <c r="O8" s="38">
        <v>35704</v>
      </c>
      <c r="P8" s="38">
        <v>29622</v>
      </c>
      <c r="Q8" s="38">
        <v>20200</v>
      </c>
      <c r="R8" s="38">
        <v>16853</v>
      </c>
      <c r="S8" s="38">
        <v>13180</v>
      </c>
      <c r="T8" s="39">
        <v>63486</v>
      </c>
      <c r="U8" s="39">
        <v>349685</v>
      </c>
      <c r="V8" s="13">
        <f t="shared" si="0"/>
        <v>4.5028170234896416</v>
      </c>
    </row>
    <row r="9" spans="1:22" s="4" customFormat="1" ht="14.1" customHeight="1" x14ac:dyDescent="0.25">
      <c r="A9" s="20" t="s">
        <v>15</v>
      </c>
      <c r="B9" s="39">
        <v>1131</v>
      </c>
      <c r="C9" s="29">
        <v>1385</v>
      </c>
      <c r="D9" s="29">
        <v>1870</v>
      </c>
      <c r="E9" s="62">
        <v>3105</v>
      </c>
      <c r="F9" s="62">
        <v>3878</v>
      </c>
      <c r="G9" s="62">
        <v>4927</v>
      </c>
      <c r="H9" s="62">
        <v>5226</v>
      </c>
      <c r="I9" s="62">
        <v>5127</v>
      </c>
      <c r="J9" s="62">
        <v>4316</v>
      </c>
      <c r="K9" s="62">
        <v>5171</v>
      </c>
      <c r="L9" s="62">
        <v>5458</v>
      </c>
      <c r="M9" s="62">
        <v>5169</v>
      </c>
      <c r="N9" s="62">
        <v>5452</v>
      </c>
      <c r="O9" s="38">
        <v>4681</v>
      </c>
      <c r="P9" s="38">
        <v>3725</v>
      </c>
      <c r="Q9" s="38">
        <v>2703</v>
      </c>
      <c r="R9" s="38">
        <v>2285</v>
      </c>
      <c r="S9" s="38">
        <v>1982</v>
      </c>
      <c r="T9" s="39">
        <v>12042</v>
      </c>
      <c r="U9" s="39">
        <v>61606</v>
      </c>
      <c r="V9" s="13">
        <f t="shared" si="0"/>
        <v>9.6472148541114056</v>
      </c>
    </row>
    <row r="10" spans="1:22" s="4" customFormat="1" ht="14.1" customHeight="1" x14ac:dyDescent="0.25">
      <c r="A10" s="20" t="s">
        <v>16</v>
      </c>
      <c r="B10" s="39">
        <v>1172</v>
      </c>
      <c r="C10" s="29">
        <v>1187</v>
      </c>
      <c r="D10" s="29">
        <v>1376</v>
      </c>
      <c r="E10" s="62">
        <v>1683</v>
      </c>
      <c r="F10" s="62">
        <v>1606</v>
      </c>
      <c r="G10" s="62">
        <v>2036</v>
      </c>
      <c r="H10" s="62">
        <v>2055</v>
      </c>
      <c r="I10" s="62">
        <v>2209</v>
      </c>
      <c r="J10" s="62">
        <v>2082</v>
      </c>
      <c r="K10" s="62">
        <v>2214</v>
      </c>
      <c r="L10" s="62">
        <v>2468</v>
      </c>
      <c r="M10" s="62">
        <v>2527</v>
      </c>
      <c r="N10" s="62">
        <v>2846</v>
      </c>
      <c r="O10" s="38">
        <v>3054</v>
      </c>
      <c r="P10" s="38">
        <v>2584</v>
      </c>
      <c r="Q10" s="38">
        <v>1807</v>
      </c>
      <c r="R10" s="38">
        <v>1593</v>
      </c>
      <c r="S10" s="38">
        <v>1299</v>
      </c>
      <c r="T10" s="39">
        <v>6281</v>
      </c>
      <c r="U10" s="39">
        <v>23741</v>
      </c>
      <c r="V10" s="13">
        <f t="shared" si="0"/>
        <v>4.3592150170648463</v>
      </c>
    </row>
    <row r="11" spans="1:22" s="4" customFormat="1" ht="14.1" customHeight="1" thickBot="1" x14ac:dyDescent="0.3">
      <c r="A11" s="20" t="s">
        <v>17</v>
      </c>
      <c r="B11" s="39">
        <v>4728</v>
      </c>
      <c r="C11" s="29">
        <v>5613</v>
      </c>
      <c r="D11" s="29">
        <v>6770</v>
      </c>
      <c r="E11" s="62">
        <v>7707</v>
      </c>
      <c r="F11" s="62">
        <v>10577</v>
      </c>
      <c r="G11" s="62">
        <v>13723</v>
      </c>
      <c r="H11" s="62">
        <v>16868</v>
      </c>
      <c r="I11" s="62">
        <v>19368</v>
      </c>
      <c r="J11" s="62">
        <v>22207</v>
      </c>
      <c r="K11" s="62">
        <v>24911</v>
      </c>
      <c r="L11" s="62">
        <v>27060</v>
      </c>
      <c r="M11" s="62">
        <v>29662</v>
      </c>
      <c r="N11" s="62">
        <v>32332</v>
      </c>
      <c r="O11" s="38">
        <v>31876</v>
      </c>
      <c r="P11" s="38">
        <v>28142</v>
      </c>
      <c r="Q11" s="38">
        <v>22844</v>
      </c>
      <c r="R11" s="38">
        <v>16404</v>
      </c>
      <c r="S11" s="38">
        <v>10555</v>
      </c>
      <c r="T11" s="39">
        <v>28164</v>
      </c>
      <c r="U11" s="79">
        <v>131424</v>
      </c>
      <c r="V11" s="16">
        <f t="shared" si="0"/>
        <v>4.9568527918781724</v>
      </c>
    </row>
    <row r="12" spans="1:22" s="15" customFormat="1" ht="14.1" customHeight="1" thickBot="1" x14ac:dyDescent="0.3">
      <c r="A12" s="17" t="s">
        <v>2</v>
      </c>
      <c r="B12" s="54">
        <f>SUM(B5:B11)</f>
        <v>27145</v>
      </c>
      <c r="C12" s="30">
        <f t="shared" ref="C12:U12" si="1">SUM(C5:C11)</f>
        <v>29275</v>
      </c>
      <c r="D12" s="30">
        <f t="shared" si="1"/>
        <v>34737</v>
      </c>
      <c r="E12" s="30">
        <f t="shared" si="1"/>
        <v>42092</v>
      </c>
      <c r="F12" s="30">
        <f t="shared" si="1"/>
        <v>47584</v>
      </c>
      <c r="G12" s="30">
        <f t="shared" si="1"/>
        <v>58344</v>
      </c>
      <c r="H12" s="30">
        <f t="shared" si="1"/>
        <v>66246</v>
      </c>
      <c r="I12" s="30">
        <f t="shared" si="1"/>
        <v>73506</v>
      </c>
      <c r="J12" s="30">
        <f t="shared" si="1"/>
        <v>79777</v>
      </c>
      <c r="K12" s="30">
        <f t="shared" si="1"/>
        <v>86454</v>
      </c>
      <c r="L12" s="30">
        <f t="shared" si="1"/>
        <v>92774</v>
      </c>
      <c r="M12" s="30">
        <f t="shared" si="1"/>
        <v>96781</v>
      </c>
      <c r="N12" s="30">
        <f t="shared" si="1"/>
        <v>103495</v>
      </c>
      <c r="O12" s="30">
        <f t="shared" si="1"/>
        <v>104816</v>
      </c>
      <c r="P12" s="30">
        <f t="shared" si="1"/>
        <v>89779</v>
      </c>
      <c r="Q12" s="30">
        <f t="shared" si="1"/>
        <v>64393</v>
      </c>
      <c r="R12" s="30">
        <f t="shared" si="1"/>
        <v>52192</v>
      </c>
      <c r="S12" s="30">
        <f t="shared" si="1"/>
        <v>39447</v>
      </c>
      <c r="T12" s="30">
        <f t="shared" si="1"/>
        <v>176409</v>
      </c>
      <c r="U12" s="30">
        <f t="shared" si="1"/>
        <v>949056</v>
      </c>
      <c r="V12" s="23">
        <f t="shared" si="0"/>
        <v>5.4987658869036657</v>
      </c>
    </row>
    <row r="13" spans="1:22" s="4" customFormat="1" ht="14.1" customHeight="1" thickBot="1" x14ac:dyDescent="0.3">
      <c r="A13" s="83" t="s">
        <v>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</row>
    <row r="14" spans="1:22" s="4" customFormat="1" ht="14.1" customHeight="1" thickBot="1" x14ac:dyDescent="0.3">
      <c r="A14" s="81" t="s">
        <v>30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</row>
    <row r="15" spans="1:22" s="4" customFormat="1" ht="14.1" customHeight="1" x14ac:dyDescent="0.25">
      <c r="A15" s="19" t="s">
        <v>3</v>
      </c>
      <c r="B15" s="55">
        <f>B5/B$12</f>
        <v>1.2672683735494567E-2</v>
      </c>
      <c r="C15" s="40">
        <f t="shared" ref="C15:T22" si="2">C5/C$12</f>
        <v>1.1204099060631939E-2</v>
      </c>
      <c r="D15" s="40">
        <f t="shared" si="2"/>
        <v>1.0421164752281428E-2</v>
      </c>
      <c r="E15" s="40">
        <f t="shared" si="2"/>
        <v>1.0120688016725268E-2</v>
      </c>
      <c r="F15" s="40">
        <f t="shared" si="2"/>
        <v>8.8475117686617356E-3</v>
      </c>
      <c r="G15" s="40">
        <f t="shared" si="2"/>
        <v>9.4954065542300833E-3</v>
      </c>
      <c r="H15" s="40">
        <f t="shared" si="2"/>
        <v>9.7213416659119034E-3</v>
      </c>
      <c r="I15" s="40">
        <f t="shared" si="2"/>
        <v>9.2917584959050954E-3</v>
      </c>
      <c r="J15" s="40">
        <f t="shared" si="2"/>
        <v>1.0328791506323877E-2</v>
      </c>
      <c r="K15" s="40">
        <f t="shared" si="2"/>
        <v>1.1497443727300067E-2</v>
      </c>
      <c r="L15" s="40">
        <f t="shared" si="2"/>
        <v>1.1468730463276349E-2</v>
      </c>
      <c r="M15" s="40">
        <f t="shared" si="2"/>
        <v>1.1841167171242289E-2</v>
      </c>
      <c r="N15" s="40">
        <f t="shared" si="2"/>
        <v>1.1440166191603459E-2</v>
      </c>
      <c r="O15" s="40">
        <f t="shared" si="2"/>
        <v>1.1353228514730576E-2</v>
      </c>
      <c r="P15" s="40">
        <f t="shared" si="2"/>
        <v>1.2653293086356498E-2</v>
      </c>
      <c r="Q15" s="40">
        <f t="shared" si="2"/>
        <v>1.3029366546053142E-2</v>
      </c>
      <c r="R15" s="40">
        <f t="shared" si="2"/>
        <v>1.5328019619865114E-2</v>
      </c>
      <c r="S15" s="40">
        <f t="shared" si="2"/>
        <v>1.371460440591173E-2</v>
      </c>
      <c r="T15" s="40">
        <f t="shared" si="2"/>
        <v>1.4766820286946812E-2</v>
      </c>
      <c r="U15" s="40">
        <f t="shared" ref="U15" si="3">U5/U$12</f>
        <v>1.5066550340548924E-2</v>
      </c>
      <c r="V15" s="22">
        <f>(T15-B15)/B15</f>
        <v>0.16524807177084647</v>
      </c>
    </row>
    <row r="16" spans="1:22" s="4" customFormat="1" ht="14.1" customHeight="1" x14ac:dyDescent="0.25">
      <c r="A16" s="20" t="s">
        <v>4</v>
      </c>
      <c r="B16" s="56">
        <f t="shared" ref="B16:Q22" si="4">B6/B$12</f>
        <v>0.14835144593847854</v>
      </c>
      <c r="C16" s="42">
        <f t="shared" si="4"/>
        <v>0.13861656703672076</v>
      </c>
      <c r="D16" s="42">
        <f t="shared" si="4"/>
        <v>0.13386302789532775</v>
      </c>
      <c r="E16" s="42">
        <f t="shared" si="4"/>
        <v>0.12836168393043809</v>
      </c>
      <c r="F16" s="42">
        <f t="shared" si="4"/>
        <v>0.11829606590450571</v>
      </c>
      <c r="G16" s="42">
        <f t="shared" si="4"/>
        <v>0.11250514191690662</v>
      </c>
      <c r="H16" s="42">
        <f t="shared" si="4"/>
        <v>0.11238414394831386</v>
      </c>
      <c r="I16" s="42">
        <f t="shared" si="4"/>
        <v>0.11479335020270454</v>
      </c>
      <c r="J16" s="42">
        <f t="shared" si="4"/>
        <v>0.11290221492410094</v>
      </c>
      <c r="K16" s="42">
        <f t="shared" si="4"/>
        <v>0.10780299349943323</v>
      </c>
      <c r="L16" s="42">
        <f t="shared" si="4"/>
        <v>0.10129993317093151</v>
      </c>
      <c r="M16" s="42">
        <f t="shared" si="4"/>
        <v>9.8335417075665676E-2</v>
      </c>
      <c r="N16" s="42">
        <f t="shared" si="4"/>
        <v>9.9560365235035503E-2</v>
      </c>
      <c r="O16" s="42">
        <f t="shared" si="4"/>
        <v>0.10969699282552282</v>
      </c>
      <c r="P16" s="42">
        <f t="shared" si="4"/>
        <v>0.10773120662961272</v>
      </c>
      <c r="Q16" s="42">
        <f t="shared" si="4"/>
        <v>0.10139300855683071</v>
      </c>
      <c r="R16" s="42">
        <f t="shared" si="2"/>
        <v>0.10898221949724096</v>
      </c>
      <c r="S16" s="42">
        <f t="shared" si="2"/>
        <v>0.11605445281009963</v>
      </c>
      <c r="T16" s="42">
        <f t="shared" si="2"/>
        <v>0.11732394605717396</v>
      </c>
      <c r="U16" s="42">
        <f t="shared" ref="U16" si="5">U6/U$12</f>
        <v>0.13466328646570908</v>
      </c>
      <c r="V16" s="14">
        <f t="shared" ref="V16:V21" si="6">(T16-B16)/B16</f>
        <v>-0.20914861789868711</v>
      </c>
    </row>
    <row r="17" spans="1:22" s="4" customFormat="1" ht="14.1" customHeight="1" x14ac:dyDescent="0.25">
      <c r="A17" s="20" t="s">
        <v>5</v>
      </c>
      <c r="B17" s="56">
        <f t="shared" si="4"/>
        <v>0.15494566218456438</v>
      </c>
      <c r="C17" s="42">
        <f t="shared" si="2"/>
        <v>0.14746370623398805</v>
      </c>
      <c r="D17" s="42">
        <f t="shared" si="2"/>
        <v>0.13694331692431702</v>
      </c>
      <c r="E17" s="42">
        <f t="shared" si="2"/>
        <v>0.15447115841490069</v>
      </c>
      <c r="F17" s="42">
        <f t="shared" si="2"/>
        <v>0.15330783456624075</v>
      </c>
      <c r="G17" s="42">
        <f t="shared" si="2"/>
        <v>0.16272453037158918</v>
      </c>
      <c r="H17" s="42">
        <f t="shared" si="2"/>
        <v>0.16228904386679951</v>
      </c>
      <c r="I17" s="42">
        <f t="shared" si="2"/>
        <v>0.16688433597257366</v>
      </c>
      <c r="J17" s="42">
        <f t="shared" si="2"/>
        <v>0.17348358549456611</v>
      </c>
      <c r="K17" s="42">
        <f t="shared" si="2"/>
        <v>0.16738381104402342</v>
      </c>
      <c r="L17" s="42">
        <f t="shared" si="2"/>
        <v>0.17607303770452928</v>
      </c>
      <c r="M17" s="42">
        <f t="shared" si="2"/>
        <v>0.17993201144852811</v>
      </c>
      <c r="N17" s="42">
        <f t="shared" si="2"/>
        <v>0.16683897772839268</v>
      </c>
      <c r="O17" s="42">
        <f t="shared" si="2"/>
        <v>0.16040490001526483</v>
      </c>
      <c r="P17" s="42">
        <f t="shared" si="2"/>
        <v>0.16594081021174217</v>
      </c>
      <c r="Q17" s="42">
        <f t="shared" si="2"/>
        <v>0.1470812044787477</v>
      </c>
      <c r="R17" s="42">
        <f t="shared" si="2"/>
        <v>0.1641822501532802</v>
      </c>
      <c r="S17" s="42">
        <f t="shared" si="2"/>
        <v>0.18536263847694376</v>
      </c>
      <c r="T17" s="42">
        <f t="shared" si="2"/>
        <v>0.24451133445572504</v>
      </c>
      <c r="U17" s="42">
        <f t="shared" ref="U17" si="7">U7/U$12</f>
        <v>0.25340759660125428</v>
      </c>
      <c r="V17" s="13">
        <f t="shared" si="6"/>
        <v>0.57804569039483034</v>
      </c>
    </row>
    <row r="18" spans="1:22" s="4" customFormat="1" ht="14.1" customHeight="1" x14ac:dyDescent="0.25">
      <c r="A18" s="20" t="s">
        <v>6</v>
      </c>
      <c r="B18" s="56">
        <f t="shared" si="4"/>
        <v>0.42501381469883959</v>
      </c>
      <c r="C18" s="42">
        <f t="shared" si="2"/>
        <v>0.42312553373185313</v>
      </c>
      <c r="D18" s="42">
        <f t="shared" si="2"/>
        <v>0.4304344071163313</v>
      </c>
      <c r="E18" s="42">
        <f t="shared" si="2"/>
        <v>0.41019671196426877</v>
      </c>
      <c r="F18" s="42">
        <f t="shared" si="2"/>
        <v>0.38201916610625419</v>
      </c>
      <c r="G18" s="42">
        <f t="shared" si="2"/>
        <v>0.36072261072261075</v>
      </c>
      <c r="H18" s="42">
        <f t="shared" si="2"/>
        <v>0.35107025329831237</v>
      </c>
      <c r="I18" s="42">
        <f t="shared" si="2"/>
        <v>0.34574048377003236</v>
      </c>
      <c r="J18" s="42">
        <f t="shared" si="2"/>
        <v>0.34472341652355942</v>
      </c>
      <c r="K18" s="42">
        <f t="shared" si="2"/>
        <v>0.33975293219515579</v>
      </c>
      <c r="L18" s="42">
        <f t="shared" si="2"/>
        <v>0.33404833250695237</v>
      </c>
      <c r="M18" s="42">
        <f t="shared" si="2"/>
        <v>0.32388588669263596</v>
      </c>
      <c r="N18" s="42">
        <f t="shared" si="2"/>
        <v>0.32958113918546789</v>
      </c>
      <c r="O18" s="42">
        <f t="shared" si="2"/>
        <v>0.34063501755457182</v>
      </c>
      <c r="P18" s="42">
        <f t="shared" si="2"/>
        <v>0.32994352799652482</v>
      </c>
      <c r="Q18" s="42">
        <f t="shared" si="2"/>
        <v>0.31369869395741773</v>
      </c>
      <c r="R18" s="42">
        <f t="shared" si="2"/>
        <v>0.32290389331698344</v>
      </c>
      <c r="S18" s="42">
        <f t="shared" si="2"/>
        <v>0.33411919791112127</v>
      </c>
      <c r="T18" s="42">
        <f t="shared" si="2"/>
        <v>0.35987959797969493</v>
      </c>
      <c r="U18" s="42">
        <f t="shared" ref="U18" si="8">U8/U$12</f>
        <v>0.36845560219839502</v>
      </c>
      <c r="V18" s="14">
        <f t="shared" si="6"/>
        <v>-0.15325199903277989</v>
      </c>
    </row>
    <row r="19" spans="1:22" s="4" customFormat="1" ht="14.1" customHeight="1" x14ac:dyDescent="0.25">
      <c r="A19" s="20" t="s">
        <v>27</v>
      </c>
      <c r="B19" s="56">
        <f t="shared" si="4"/>
        <v>4.1665131700128935E-2</v>
      </c>
      <c r="C19" s="42">
        <f t="shared" si="2"/>
        <v>4.730999146029035E-2</v>
      </c>
      <c r="D19" s="42">
        <f t="shared" si="2"/>
        <v>5.3833088637475893E-2</v>
      </c>
      <c r="E19" s="42">
        <f t="shared" si="2"/>
        <v>7.3766986600779239E-2</v>
      </c>
      <c r="F19" s="42">
        <f t="shared" si="2"/>
        <v>8.1497982515131143E-2</v>
      </c>
      <c r="G19" s="42">
        <f t="shared" si="2"/>
        <v>8.4447415329768266E-2</v>
      </c>
      <c r="H19" s="42">
        <f t="shared" si="2"/>
        <v>7.8887781903813056E-2</v>
      </c>
      <c r="I19" s="42">
        <f t="shared" si="2"/>
        <v>6.9749408211574562E-2</v>
      </c>
      <c r="J19" s="42">
        <f t="shared" si="2"/>
        <v>5.4100805996715844E-2</v>
      </c>
      <c r="K19" s="42">
        <f t="shared" si="2"/>
        <v>5.9812154440511717E-2</v>
      </c>
      <c r="L19" s="42">
        <f t="shared" si="2"/>
        <v>5.8831138034363073E-2</v>
      </c>
      <c r="M19" s="42">
        <f t="shared" si="2"/>
        <v>5.3409243549870325E-2</v>
      </c>
      <c r="N19" s="42">
        <f t="shared" si="2"/>
        <v>5.267887337552539E-2</v>
      </c>
      <c r="O19" s="42">
        <f t="shared" si="2"/>
        <v>4.4659212333994808E-2</v>
      </c>
      <c r="P19" s="42">
        <f t="shared" si="2"/>
        <v>4.1490771784047496E-2</v>
      </c>
      <c r="Q19" s="42">
        <f t="shared" si="2"/>
        <v>4.1976612364698025E-2</v>
      </c>
      <c r="R19" s="42">
        <f t="shared" si="2"/>
        <v>4.3780656039239731E-2</v>
      </c>
      <c r="S19" s="42">
        <f t="shared" si="2"/>
        <v>5.0244632037924307E-2</v>
      </c>
      <c r="T19" s="42">
        <f t="shared" si="2"/>
        <v>6.8261823376358347E-2</v>
      </c>
      <c r="U19" s="42">
        <f t="shared" ref="U19" si="9">U9/U$12</f>
        <v>6.4912924000269739E-2</v>
      </c>
      <c r="V19" s="13">
        <f t="shared" si="6"/>
        <v>0.63834411631410026</v>
      </c>
    </row>
    <row r="20" spans="1:22" s="4" customFormat="1" ht="14.1" customHeight="1" x14ac:dyDescent="0.25">
      <c r="A20" s="20" t="s">
        <v>8</v>
      </c>
      <c r="B20" s="56">
        <f t="shared" si="4"/>
        <v>4.3175538773254744E-2</v>
      </c>
      <c r="C20" s="42">
        <f t="shared" si="2"/>
        <v>4.05465414175918E-2</v>
      </c>
      <c r="D20" s="42">
        <f t="shared" si="2"/>
        <v>3.9611941157843222E-2</v>
      </c>
      <c r="E20" s="42">
        <f t="shared" si="2"/>
        <v>3.998384491114701E-2</v>
      </c>
      <c r="F20" s="42">
        <f t="shared" si="2"/>
        <v>3.3750840618695363E-2</v>
      </c>
      <c r="G20" s="42">
        <f t="shared" si="2"/>
        <v>3.4896476072946658E-2</v>
      </c>
      <c r="H20" s="42">
        <f t="shared" si="2"/>
        <v>3.1020740874920748E-2</v>
      </c>
      <c r="I20" s="42">
        <f t="shared" si="2"/>
        <v>3.0051968546785296E-2</v>
      </c>
      <c r="J20" s="42">
        <f t="shared" si="2"/>
        <v>2.6097747471075624E-2</v>
      </c>
      <c r="K20" s="42">
        <f t="shared" si="2"/>
        <v>2.5608994378513428E-2</v>
      </c>
      <c r="L20" s="42">
        <f t="shared" si="2"/>
        <v>2.6602280811434238E-2</v>
      </c>
      <c r="M20" s="42">
        <f t="shared" si="2"/>
        <v>2.6110496895051714E-2</v>
      </c>
      <c r="N20" s="42">
        <f t="shared" si="2"/>
        <v>2.7498912990965747E-2</v>
      </c>
      <c r="O20" s="42">
        <f t="shared" si="2"/>
        <v>2.9136773011753932E-2</v>
      </c>
      <c r="P20" s="42">
        <f t="shared" si="2"/>
        <v>2.8781786386571469E-2</v>
      </c>
      <c r="Q20" s="42">
        <f t="shared" si="2"/>
        <v>2.8062056434705634E-2</v>
      </c>
      <c r="R20" s="42">
        <f t="shared" si="2"/>
        <v>3.0521919068056406E-2</v>
      </c>
      <c r="S20" s="42">
        <f t="shared" si="2"/>
        <v>3.2930260856338885E-2</v>
      </c>
      <c r="T20" s="42">
        <f t="shared" si="2"/>
        <v>3.5604759394361966E-2</v>
      </c>
      <c r="U20" s="42">
        <f t="shared" ref="U20" si="10">U10/U$12</f>
        <v>2.5015383707599974E-2</v>
      </c>
      <c r="V20" s="14">
        <f t="shared" si="6"/>
        <v>-0.17534881078502088</v>
      </c>
    </row>
    <row r="21" spans="1:22" s="4" customFormat="1" ht="14.1" customHeight="1" thickBot="1" x14ac:dyDescent="0.3">
      <c r="A21" s="20" t="s">
        <v>9</v>
      </c>
      <c r="B21" s="57">
        <f t="shared" si="4"/>
        <v>0.17417572296923928</v>
      </c>
      <c r="C21" s="43">
        <f t="shared" si="2"/>
        <v>0.191733561058924</v>
      </c>
      <c r="D21" s="43">
        <f t="shared" si="2"/>
        <v>0.19489305351642341</v>
      </c>
      <c r="E21" s="43">
        <f t="shared" si="2"/>
        <v>0.18309892616174095</v>
      </c>
      <c r="F21" s="43">
        <f t="shared" si="2"/>
        <v>0.2222805985205111</v>
      </c>
      <c r="G21" s="43">
        <f t="shared" si="2"/>
        <v>0.23520841903194845</v>
      </c>
      <c r="H21" s="43">
        <f t="shared" si="2"/>
        <v>0.25462669444192859</v>
      </c>
      <c r="I21" s="43">
        <f t="shared" si="2"/>
        <v>0.26348869480042447</v>
      </c>
      <c r="J21" s="43">
        <f t="shared" si="2"/>
        <v>0.27836343808365821</v>
      </c>
      <c r="K21" s="43">
        <f t="shared" si="2"/>
        <v>0.28814167071506236</v>
      </c>
      <c r="L21" s="43">
        <f t="shared" si="2"/>
        <v>0.29167654730851317</v>
      </c>
      <c r="M21" s="43">
        <f t="shared" si="2"/>
        <v>0.30648577716700592</v>
      </c>
      <c r="N21" s="43">
        <f t="shared" si="2"/>
        <v>0.31240156529300933</v>
      </c>
      <c r="O21" s="43">
        <f t="shared" si="2"/>
        <v>0.30411387574416121</v>
      </c>
      <c r="P21" s="43">
        <f t="shared" si="2"/>
        <v>0.31345860390514485</v>
      </c>
      <c r="Q21" s="43">
        <f t="shared" si="2"/>
        <v>0.35475905766154708</v>
      </c>
      <c r="R21" s="43">
        <f t="shared" si="2"/>
        <v>0.31430104230533418</v>
      </c>
      <c r="S21" s="43">
        <f t="shared" si="2"/>
        <v>0.26757421350166044</v>
      </c>
      <c r="T21" s="43">
        <f t="shared" si="2"/>
        <v>0.15965171844973897</v>
      </c>
      <c r="U21" s="43">
        <f t="shared" ref="U21" si="11">U11/U$12</f>
        <v>0.13847865668622295</v>
      </c>
      <c r="V21" s="44">
        <f t="shared" si="6"/>
        <v>-8.3387077555379843E-2</v>
      </c>
    </row>
    <row r="22" spans="1:22" s="15" customFormat="1" ht="14.1" customHeight="1" thickBot="1" x14ac:dyDescent="0.3">
      <c r="A22" s="17" t="s">
        <v>2</v>
      </c>
      <c r="B22" s="58">
        <f t="shared" si="4"/>
        <v>1</v>
      </c>
      <c r="C22" s="41">
        <f t="shared" si="2"/>
        <v>1</v>
      </c>
      <c r="D22" s="41">
        <f t="shared" si="2"/>
        <v>1</v>
      </c>
      <c r="E22" s="41">
        <f t="shared" si="2"/>
        <v>1</v>
      </c>
      <c r="F22" s="41">
        <f t="shared" si="2"/>
        <v>1</v>
      </c>
      <c r="G22" s="41">
        <f t="shared" si="2"/>
        <v>1</v>
      </c>
      <c r="H22" s="41">
        <f t="shared" si="2"/>
        <v>1</v>
      </c>
      <c r="I22" s="41">
        <f t="shared" si="2"/>
        <v>1</v>
      </c>
      <c r="J22" s="41">
        <f t="shared" si="2"/>
        <v>1</v>
      </c>
      <c r="K22" s="41">
        <f t="shared" si="2"/>
        <v>1</v>
      </c>
      <c r="L22" s="41">
        <f t="shared" si="2"/>
        <v>1</v>
      </c>
      <c r="M22" s="41">
        <f t="shared" si="2"/>
        <v>1</v>
      </c>
      <c r="N22" s="41">
        <f t="shared" si="2"/>
        <v>1</v>
      </c>
      <c r="O22" s="41">
        <f t="shared" si="2"/>
        <v>1</v>
      </c>
      <c r="P22" s="41">
        <f t="shared" si="2"/>
        <v>1</v>
      </c>
      <c r="Q22" s="41">
        <f t="shared" si="2"/>
        <v>1</v>
      </c>
      <c r="R22" s="41">
        <f t="shared" si="2"/>
        <v>1</v>
      </c>
      <c r="S22" s="41">
        <f t="shared" si="2"/>
        <v>1</v>
      </c>
      <c r="T22" s="41">
        <f t="shared" si="2"/>
        <v>1</v>
      </c>
      <c r="U22" s="41">
        <f t="shared" ref="U22" si="12">U12/U$12</f>
        <v>1</v>
      </c>
      <c r="V22" s="23"/>
    </row>
    <row r="23" spans="1:22" s="4" customFormat="1" ht="14.1" customHeight="1" thickBot="1" x14ac:dyDescent="0.3">
      <c r="A23" s="81" t="s">
        <v>18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1:22" s="4" customFormat="1" ht="14.1" customHeight="1" x14ac:dyDescent="0.25">
      <c r="A24" s="19" t="s">
        <v>3</v>
      </c>
      <c r="B24" s="55"/>
      <c r="C24" s="45">
        <f>(C5-B5)/B5</f>
        <v>-4.6511627906976744E-2</v>
      </c>
      <c r="D24" s="48">
        <f t="shared" ref="D24:U31" si="13">(D5-C5)/C5</f>
        <v>0.10365853658536585</v>
      </c>
      <c r="E24" s="48">
        <f t="shared" si="13"/>
        <v>0.17679558011049723</v>
      </c>
      <c r="F24" s="45">
        <f t="shared" si="13"/>
        <v>-1.1737089201877934E-2</v>
      </c>
      <c r="G24" s="48">
        <f t="shared" si="13"/>
        <v>0.31591448931116389</v>
      </c>
      <c r="H24" s="48">
        <f t="shared" si="13"/>
        <v>0.16245487364620939</v>
      </c>
      <c r="I24" s="48">
        <f t="shared" si="13"/>
        <v>6.0559006211180127E-2</v>
      </c>
      <c r="J24" s="48">
        <f t="shared" si="13"/>
        <v>0.20644216691068815</v>
      </c>
      <c r="K24" s="48">
        <f t="shared" si="13"/>
        <v>0.20631067961165048</v>
      </c>
      <c r="L24" s="48">
        <f t="shared" si="13"/>
        <v>7.0422535211267609E-2</v>
      </c>
      <c r="M24" s="48">
        <f t="shared" si="13"/>
        <v>7.7067669172932327E-2</v>
      </c>
      <c r="N24" s="48">
        <f t="shared" si="13"/>
        <v>3.3158813263525308E-2</v>
      </c>
      <c r="O24" s="48">
        <f t="shared" si="13"/>
        <v>5.0675675675675678E-3</v>
      </c>
      <c r="P24" s="45">
        <f t="shared" si="13"/>
        <v>-4.53781512605042E-2</v>
      </c>
      <c r="Q24" s="45">
        <f t="shared" si="13"/>
        <v>-0.261443661971831</v>
      </c>
      <c r="R24" s="45">
        <f t="shared" si="13"/>
        <v>-4.6483909415971393E-2</v>
      </c>
      <c r="S24" s="45">
        <f t="shared" si="13"/>
        <v>-0.32374999999999998</v>
      </c>
      <c r="T24" s="48">
        <f t="shared" si="13"/>
        <v>3.8151571164510165</v>
      </c>
      <c r="U24" s="48">
        <f t="shared" si="13"/>
        <v>4.4890595009596925</v>
      </c>
      <c r="V24" s="22"/>
    </row>
    <row r="25" spans="1:22" s="4" customFormat="1" ht="14.1" customHeight="1" x14ac:dyDescent="0.25">
      <c r="A25" s="20" t="s">
        <v>4</v>
      </c>
      <c r="B25" s="56"/>
      <c r="C25" s="46">
        <f t="shared" ref="C25:R31" si="14">(C6-B6)/B6</f>
        <v>7.698038241867395E-3</v>
      </c>
      <c r="D25" s="46">
        <f t="shared" si="14"/>
        <v>0.14588467225234106</v>
      </c>
      <c r="E25" s="46">
        <f t="shared" si="14"/>
        <v>0.16193548387096773</v>
      </c>
      <c r="F25" s="46">
        <f t="shared" si="14"/>
        <v>4.1828613733111232E-2</v>
      </c>
      <c r="G25" s="46">
        <f t="shared" si="14"/>
        <v>0.16610410374844556</v>
      </c>
      <c r="H25" s="46">
        <f t="shared" si="14"/>
        <v>0.1342169408897014</v>
      </c>
      <c r="I25" s="46">
        <f t="shared" si="14"/>
        <v>0.13337810611148421</v>
      </c>
      <c r="J25" s="46">
        <f t="shared" si="14"/>
        <v>6.7433041004977476E-2</v>
      </c>
      <c r="K25" s="46">
        <f t="shared" si="14"/>
        <v>3.4750749417120017E-2</v>
      </c>
      <c r="L25" s="46">
        <f t="shared" si="14"/>
        <v>8.3690987124463521E-3</v>
      </c>
      <c r="M25" s="46">
        <f t="shared" si="14"/>
        <v>1.2662268567780379E-2</v>
      </c>
      <c r="N25" s="46">
        <f t="shared" si="14"/>
        <v>8.2694126300304718E-2</v>
      </c>
      <c r="O25" s="46">
        <f t="shared" si="14"/>
        <v>0.11587732919254658</v>
      </c>
      <c r="P25" s="49">
        <f t="shared" si="14"/>
        <v>-0.15881022786571578</v>
      </c>
      <c r="Q25" s="49">
        <f t="shared" si="14"/>
        <v>-0.32495864350703063</v>
      </c>
      <c r="R25" s="49">
        <f t="shared" si="14"/>
        <v>-0.12880992495022209</v>
      </c>
      <c r="S25" s="49">
        <f t="shared" si="13"/>
        <v>-0.19514767932489452</v>
      </c>
      <c r="T25" s="46">
        <f t="shared" si="13"/>
        <v>3.5209698558322411</v>
      </c>
      <c r="U25" s="46">
        <f t="shared" si="13"/>
        <v>5.1749528917234384</v>
      </c>
      <c r="V25" s="14"/>
    </row>
    <row r="26" spans="1:22" s="4" customFormat="1" ht="14.1" customHeight="1" x14ac:dyDescent="0.25">
      <c r="A26" s="20" t="s">
        <v>5</v>
      </c>
      <c r="B26" s="56"/>
      <c r="C26" s="46">
        <f t="shared" si="14"/>
        <v>2.6390870185449358E-2</v>
      </c>
      <c r="D26" s="46">
        <f t="shared" si="13"/>
        <v>0.10192263145703034</v>
      </c>
      <c r="E26" s="46">
        <f t="shared" si="13"/>
        <v>0.36682783266764768</v>
      </c>
      <c r="F26" s="46">
        <f t="shared" si="13"/>
        <v>0.12196247308520455</v>
      </c>
      <c r="G26" s="46">
        <f t="shared" si="13"/>
        <v>0.30143934201507883</v>
      </c>
      <c r="H26" s="46">
        <f t="shared" si="13"/>
        <v>0.13239941015378134</v>
      </c>
      <c r="I26" s="46">
        <f t="shared" si="13"/>
        <v>0.1410101385917589</v>
      </c>
      <c r="J26" s="46">
        <f t="shared" si="13"/>
        <v>0.12823021113556696</v>
      </c>
      <c r="K26" s="46">
        <f t="shared" si="13"/>
        <v>4.5592485549132949E-2</v>
      </c>
      <c r="L26" s="46">
        <f t="shared" si="13"/>
        <v>0.1288093428235782</v>
      </c>
      <c r="M26" s="46">
        <f t="shared" si="13"/>
        <v>6.6054484236302419E-2</v>
      </c>
      <c r="N26" s="49">
        <f t="shared" si="13"/>
        <v>-8.4414838635580563E-3</v>
      </c>
      <c r="O26" s="49">
        <f t="shared" si="13"/>
        <v>-2.6292928707940002E-2</v>
      </c>
      <c r="P26" s="49">
        <f t="shared" si="13"/>
        <v>-0.11389995836555046</v>
      </c>
      <c r="Q26" s="49">
        <f t="shared" si="13"/>
        <v>-0.36427708417237215</v>
      </c>
      <c r="R26" s="49">
        <f t="shared" si="13"/>
        <v>-9.5238095238095233E-2</v>
      </c>
      <c r="S26" s="49">
        <f t="shared" si="13"/>
        <v>-0.146691562609406</v>
      </c>
      <c r="T26" s="46">
        <f t="shared" si="13"/>
        <v>4.8990700218818377</v>
      </c>
      <c r="U26" s="46">
        <f t="shared" si="13"/>
        <v>4.5756016135762971</v>
      </c>
      <c r="V26" s="13"/>
    </row>
    <row r="27" spans="1:22" s="4" customFormat="1" ht="14.1" customHeight="1" x14ac:dyDescent="0.25">
      <c r="A27" s="20" t="s">
        <v>6</v>
      </c>
      <c r="B27" s="56"/>
      <c r="C27" s="46">
        <f t="shared" si="14"/>
        <v>7.3675998959868247E-2</v>
      </c>
      <c r="D27" s="46">
        <f t="shared" si="13"/>
        <v>0.20707193024945508</v>
      </c>
      <c r="E27" s="46">
        <f t="shared" si="13"/>
        <v>0.15476190476190477</v>
      </c>
      <c r="F27" s="46">
        <f t="shared" si="13"/>
        <v>5.282057222286575E-2</v>
      </c>
      <c r="G27" s="46">
        <f t="shared" si="13"/>
        <v>0.15777313235779514</v>
      </c>
      <c r="H27" s="46">
        <f t="shared" si="13"/>
        <v>0.10505559251164116</v>
      </c>
      <c r="I27" s="46">
        <f t="shared" si="13"/>
        <v>9.274626994023305E-2</v>
      </c>
      <c r="J27" s="46">
        <f t="shared" si="13"/>
        <v>8.2120091288266306E-2</v>
      </c>
      <c r="K27" s="46">
        <f t="shared" si="13"/>
        <v>6.8070251990836703E-2</v>
      </c>
      <c r="L27" s="46">
        <f t="shared" si="13"/>
        <v>5.5084601504783302E-2</v>
      </c>
      <c r="M27" s="46">
        <f t="shared" si="13"/>
        <v>1.1454938530541125E-2</v>
      </c>
      <c r="N27" s="46">
        <f t="shared" si="13"/>
        <v>8.8177119887704977E-2</v>
      </c>
      <c r="O27" s="46">
        <f t="shared" si="13"/>
        <v>4.6731163881559658E-2</v>
      </c>
      <c r="P27" s="49">
        <f t="shared" si="13"/>
        <v>-0.17034505937710059</v>
      </c>
      <c r="Q27" s="49">
        <f t="shared" si="13"/>
        <v>-0.31807440415907096</v>
      </c>
      <c r="R27" s="49">
        <f t="shared" si="13"/>
        <v>-0.1656930693069307</v>
      </c>
      <c r="S27" s="49">
        <f t="shared" si="13"/>
        <v>-0.21794339286773867</v>
      </c>
      <c r="T27" s="46">
        <f t="shared" si="13"/>
        <v>3.816843702579666</v>
      </c>
      <c r="U27" s="46">
        <f t="shared" si="13"/>
        <v>4.5080647701855527</v>
      </c>
      <c r="V27" s="14"/>
    </row>
    <row r="28" spans="1:22" s="4" customFormat="1" ht="14.1" customHeight="1" x14ac:dyDescent="0.25">
      <c r="A28" s="20" t="s">
        <v>7</v>
      </c>
      <c r="B28" s="56"/>
      <c r="C28" s="46">
        <f t="shared" si="14"/>
        <v>0.22458001768346597</v>
      </c>
      <c r="D28" s="46">
        <f t="shared" si="13"/>
        <v>0.35018050541516244</v>
      </c>
      <c r="E28" s="46">
        <f t="shared" si="13"/>
        <v>0.66042780748663099</v>
      </c>
      <c r="F28" s="46">
        <f t="shared" si="13"/>
        <v>0.24895330112721417</v>
      </c>
      <c r="G28" s="46">
        <f t="shared" si="13"/>
        <v>0.2705002578648788</v>
      </c>
      <c r="H28" s="46">
        <f t="shared" si="13"/>
        <v>6.0686015831134567E-2</v>
      </c>
      <c r="I28" s="49">
        <f t="shared" si="13"/>
        <v>-1.8943742824339839E-2</v>
      </c>
      <c r="J28" s="49">
        <f t="shared" si="13"/>
        <v>-0.15818217281061051</v>
      </c>
      <c r="K28" s="46">
        <f t="shared" si="13"/>
        <v>0.19810009267840592</v>
      </c>
      <c r="L28" s="46">
        <f t="shared" si="13"/>
        <v>5.5501837168826146E-2</v>
      </c>
      <c r="M28" s="49">
        <f t="shared" si="13"/>
        <v>-5.2949798460974716E-2</v>
      </c>
      <c r="N28" s="46">
        <f t="shared" si="13"/>
        <v>5.4749467982201587E-2</v>
      </c>
      <c r="O28" s="49">
        <f t="shared" si="13"/>
        <v>-0.14141599413059427</v>
      </c>
      <c r="P28" s="49">
        <f t="shared" si="13"/>
        <v>-0.20422986541337321</v>
      </c>
      <c r="Q28" s="49">
        <f t="shared" si="13"/>
        <v>-0.27436241610738255</v>
      </c>
      <c r="R28" s="49">
        <f t="shared" si="13"/>
        <v>-0.15464298927118017</v>
      </c>
      <c r="S28" s="49">
        <f t="shared" si="13"/>
        <v>-0.13260393873085338</v>
      </c>
      <c r="T28" s="46">
        <f t="shared" si="13"/>
        <v>5.0756811301715441</v>
      </c>
      <c r="U28" s="46">
        <f t="shared" si="13"/>
        <v>4.1159275867796046</v>
      </c>
      <c r="V28" s="13"/>
    </row>
    <row r="29" spans="1:22" s="4" customFormat="1" ht="14.1" customHeight="1" x14ac:dyDescent="0.25">
      <c r="A29" s="20" t="s">
        <v>8</v>
      </c>
      <c r="B29" s="56"/>
      <c r="C29" s="46">
        <f t="shared" si="14"/>
        <v>1.2798634812286689E-2</v>
      </c>
      <c r="D29" s="46">
        <f t="shared" si="13"/>
        <v>0.15922493681550126</v>
      </c>
      <c r="E29" s="46">
        <f t="shared" si="13"/>
        <v>0.22311046511627908</v>
      </c>
      <c r="F29" s="49">
        <f t="shared" si="13"/>
        <v>-4.5751633986928102E-2</v>
      </c>
      <c r="G29" s="46">
        <f t="shared" si="13"/>
        <v>0.26774595267745954</v>
      </c>
      <c r="H29" s="46">
        <f t="shared" si="13"/>
        <v>9.3320235756385074E-3</v>
      </c>
      <c r="I29" s="46">
        <f t="shared" si="13"/>
        <v>7.4939172749391728E-2</v>
      </c>
      <c r="J29" s="49">
        <f t="shared" si="13"/>
        <v>-5.7492077863286556E-2</v>
      </c>
      <c r="K29" s="46">
        <f t="shared" si="13"/>
        <v>6.3400576368876083E-2</v>
      </c>
      <c r="L29" s="46">
        <f t="shared" si="13"/>
        <v>0.11472448057813911</v>
      </c>
      <c r="M29" s="46">
        <f t="shared" si="13"/>
        <v>2.3905996758508914E-2</v>
      </c>
      <c r="N29" s="46">
        <f t="shared" si="13"/>
        <v>0.12623664424218442</v>
      </c>
      <c r="O29" s="46">
        <f t="shared" si="13"/>
        <v>7.3085031623330993E-2</v>
      </c>
      <c r="P29" s="49">
        <f t="shared" si="13"/>
        <v>-0.15389652914210872</v>
      </c>
      <c r="Q29" s="49">
        <f t="shared" si="13"/>
        <v>-0.30069659442724456</v>
      </c>
      <c r="R29" s="49">
        <f t="shared" si="13"/>
        <v>-0.11842833425567238</v>
      </c>
      <c r="S29" s="49">
        <f t="shared" si="13"/>
        <v>-0.18455743879472694</v>
      </c>
      <c r="T29" s="46">
        <f t="shared" si="13"/>
        <v>3.8352578906851424</v>
      </c>
      <c r="U29" s="46">
        <f t="shared" si="13"/>
        <v>2.7798121318261422</v>
      </c>
      <c r="V29" s="14"/>
    </row>
    <row r="30" spans="1:22" s="4" customFormat="1" ht="14.1" customHeight="1" thickBot="1" x14ac:dyDescent="0.3">
      <c r="A30" s="20" t="s">
        <v>9</v>
      </c>
      <c r="B30" s="57"/>
      <c r="C30" s="47">
        <f t="shared" si="14"/>
        <v>0.18718274111675126</v>
      </c>
      <c r="D30" s="47">
        <f t="shared" si="13"/>
        <v>0.20612862996615</v>
      </c>
      <c r="E30" s="47">
        <f t="shared" si="13"/>
        <v>0.13840472673559823</v>
      </c>
      <c r="F30" s="47">
        <f t="shared" si="13"/>
        <v>0.37238873751135332</v>
      </c>
      <c r="G30" s="47">
        <f t="shared" si="13"/>
        <v>0.29743783681573227</v>
      </c>
      <c r="H30" s="47">
        <f t="shared" si="13"/>
        <v>0.22917729359469505</v>
      </c>
      <c r="I30" s="47">
        <f t="shared" si="13"/>
        <v>0.14820962769741522</v>
      </c>
      <c r="J30" s="50">
        <f t="shared" si="13"/>
        <v>0.14658199091284593</v>
      </c>
      <c r="K30" s="47">
        <f t="shared" si="13"/>
        <v>0.12176340793443509</v>
      </c>
      <c r="L30" s="47">
        <f t="shared" si="13"/>
        <v>8.6267110914856893E-2</v>
      </c>
      <c r="M30" s="47">
        <f t="shared" si="13"/>
        <v>9.6156688839615673E-2</v>
      </c>
      <c r="N30" s="47">
        <f t="shared" si="13"/>
        <v>9.0014159530712692E-2</v>
      </c>
      <c r="O30" s="50">
        <f t="shared" si="13"/>
        <v>-1.410367437832488E-2</v>
      </c>
      <c r="P30" s="50">
        <f t="shared" si="13"/>
        <v>-0.11714142301417994</v>
      </c>
      <c r="Q30" s="50">
        <f t="shared" si="13"/>
        <v>-0.18825954089972283</v>
      </c>
      <c r="R30" s="50">
        <f t="shared" si="13"/>
        <v>-0.28191209945718787</v>
      </c>
      <c r="S30" s="50">
        <f t="shared" si="13"/>
        <v>-0.35655937576200925</v>
      </c>
      <c r="T30" s="47">
        <f t="shared" si="13"/>
        <v>1.6683088583609664</v>
      </c>
      <c r="U30" s="47">
        <f t="shared" si="13"/>
        <v>3.666382616105667</v>
      </c>
      <c r="V30" s="44"/>
    </row>
    <row r="31" spans="1:22" s="15" customFormat="1" ht="14.1" customHeight="1" thickBot="1" x14ac:dyDescent="0.3">
      <c r="A31" s="17" t="s">
        <v>2</v>
      </c>
      <c r="B31" s="58"/>
      <c r="C31" s="52">
        <f t="shared" si="14"/>
        <v>7.8467489408730884E-2</v>
      </c>
      <c r="D31" s="52">
        <f t="shared" si="13"/>
        <v>0.18657557643040137</v>
      </c>
      <c r="E31" s="52">
        <f t="shared" si="13"/>
        <v>0.21173388605809368</v>
      </c>
      <c r="F31" s="52">
        <f t="shared" si="13"/>
        <v>0.13047609997149101</v>
      </c>
      <c r="G31" s="52">
        <f t="shared" si="13"/>
        <v>0.22612642905178212</v>
      </c>
      <c r="H31" s="52">
        <f t="shared" si="13"/>
        <v>0.13543809132044426</v>
      </c>
      <c r="I31" s="52">
        <f t="shared" si="13"/>
        <v>0.1095915225070193</v>
      </c>
      <c r="J31" s="52">
        <f t="shared" si="13"/>
        <v>8.5312763583925116E-2</v>
      </c>
      <c r="K31" s="52">
        <f t="shared" si="13"/>
        <v>8.3695802048209381E-2</v>
      </c>
      <c r="L31" s="52">
        <f t="shared" si="13"/>
        <v>7.3102459111203652E-2</v>
      </c>
      <c r="M31" s="52">
        <f t="shared" si="13"/>
        <v>4.3190980231530389E-2</v>
      </c>
      <c r="N31" s="52">
        <f t="shared" si="13"/>
        <v>6.9373120757173418E-2</v>
      </c>
      <c r="O31" s="52">
        <f t="shared" si="13"/>
        <v>1.2763901637760278E-2</v>
      </c>
      <c r="P31" s="51">
        <f t="shared" si="13"/>
        <v>-0.14346092199664173</v>
      </c>
      <c r="Q31" s="51">
        <f t="shared" si="13"/>
        <v>-0.28276100201606164</v>
      </c>
      <c r="R31" s="51">
        <f t="shared" si="13"/>
        <v>-0.18947711707794326</v>
      </c>
      <c r="S31" s="51">
        <f t="shared" si="13"/>
        <v>-0.24419451256897609</v>
      </c>
      <c r="T31" s="52">
        <f t="shared" si="13"/>
        <v>3.4720511065480264</v>
      </c>
      <c r="U31" s="52">
        <f t="shared" si="13"/>
        <v>4.3798615716885196</v>
      </c>
      <c r="V31" s="23"/>
    </row>
    <row r="32" spans="1:22" s="4" customFormat="1" ht="14.1" customHeight="1" thickBot="1" x14ac:dyDescent="0.3">
      <c r="A32" s="81" t="s">
        <v>19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</row>
    <row r="33" spans="1:22" s="4" customFormat="1" ht="14.1" customHeight="1" x14ac:dyDescent="0.25">
      <c r="A33" s="19" t="s">
        <v>3</v>
      </c>
      <c r="B33" s="55"/>
      <c r="C33" s="45">
        <f>(C5-B5)/B$12</f>
        <v>-5.8942715048811937E-4</v>
      </c>
      <c r="D33" s="48">
        <f t="shared" ref="D33:U40" si="15">(D5-C5)/C$12</f>
        <v>1.161400512382579E-3</v>
      </c>
      <c r="E33" s="48">
        <f t="shared" si="15"/>
        <v>1.8424158678066614E-3</v>
      </c>
      <c r="F33" s="40">
        <f t="shared" si="15"/>
        <v>-1.1878741803668155E-4</v>
      </c>
      <c r="G33" s="48">
        <f t="shared" si="15"/>
        <v>2.7950571620712844E-3</v>
      </c>
      <c r="H33" s="48">
        <f t="shared" si="15"/>
        <v>1.5425750719868367E-3</v>
      </c>
      <c r="I33" s="48">
        <f t="shared" si="15"/>
        <v>5.8871479032696311E-4</v>
      </c>
      <c r="J33" s="48">
        <f t="shared" si="15"/>
        <v>1.9182107583054445E-3</v>
      </c>
      <c r="K33" s="48">
        <f t="shared" si="15"/>
        <v>2.1309399952367226E-3</v>
      </c>
      <c r="L33" s="48">
        <f t="shared" si="15"/>
        <v>8.0967913572535684E-4</v>
      </c>
      <c r="M33" s="48">
        <f t="shared" si="15"/>
        <v>8.838683251773126E-4</v>
      </c>
      <c r="N33" s="40">
        <f t="shared" si="15"/>
        <v>3.9263905105340924E-4</v>
      </c>
      <c r="O33" s="40">
        <f t="shared" si="15"/>
        <v>5.7973815160152665E-5</v>
      </c>
      <c r="P33" s="45">
        <f t="shared" si="15"/>
        <v>-5.1518852083651354E-4</v>
      </c>
      <c r="Q33" s="45">
        <f t="shared" si="15"/>
        <v>-3.3081232804998942E-3</v>
      </c>
      <c r="R33" s="45">
        <f t="shared" si="15"/>
        <v>-6.0565589427422236E-4</v>
      </c>
      <c r="S33" s="45">
        <f t="shared" si="15"/>
        <v>-4.9624463519313301E-3</v>
      </c>
      <c r="T33" s="48">
        <f t="shared" si="15"/>
        <v>5.2323370598524606E-2</v>
      </c>
      <c r="U33" s="48">
        <f t="shared" si="15"/>
        <v>6.6289134908082928E-2</v>
      </c>
      <c r="V33" s="22"/>
    </row>
    <row r="34" spans="1:22" s="4" customFormat="1" ht="14.1" customHeight="1" x14ac:dyDescent="0.25">
      <c r="A34" s="20" t="s">
        <v>4</v>
      </c>
      <c r="B34" s="56"/>
      <c r="C34" s="46">
        <f t="shared" ref="C34:R40" si="16">(C6-B6)/B$12</f>
        <v>1.1420151040707313E-3</v>
      </c>
      <c r="D34" s="46">
        <f t="shared" si="16"/>
        <v>2.0222032450896668E-2</v>
      </c>
      <c r="E34" s="46">
        <f t="shared" si="16"/>
        <v>2.1677174194662752E-2</v>
      </c>
      <c r="F34" s="46">
        <f t="shared" si="16"/>
        <v>5.3691912952580061E-3</v>
      </c>
      <c r="G34" s="46">
        <f t="shared" si="16"/>
        <v>1.964946200403497E-2</v>
      </c>
      <c r="H34" s="46">
        <f t="shared" si="16"/>
        <v>1.5100095982448923E-2</v>
      </c>
      <c r="I34" s="46">
        <f t="shared" si="16"/>
        <v>1.4989584276786523E-2</v>
      </c>
      <c r="J34" s="46">
        <f t="shared" si="16"/>
        <v>7.7408646913177158E-3</v>
      </c>
      <c r="K34" s="46">
        <f t="shared" si="16"/>
        <v>3.9234365794652594E-3</v>
      </c>
      <c r="L34" s="46">
        <f t="shared" si="16"/>
        <v>9.0221389409396902E-4</v>
      </c>
      <c r="M34" s="46">
        <f t="shared" si="16"/>
        <v>1.2826869597085391E-3</v>
      </c>
      <c r="N34" s="46">
        <f t="shared" si="16"/>
        <v>8.1317613994482396E-3</v>
      </c>
      <c r="O34" s="46">
        <f t="shared" si="16"/>
        <v>1.153678921687038E-2</v>
      </c>
      <c r="P34" s="49">
        <f t="shared" si="16"/>
        <v>-1.7421004426805067E-2</v>
      </c>
      <c r="Q34" s="49">
        <f t="shared" si="16"/>
        <v>-3.5008186769734571E-2</v>
      </c>
      <c r="R34" s="49">
        <f t="shared" si="16"/>
        <v>-1.3060425822682589E-2</v>
      </c>
      <c r="S34" s="49">
        <f t="shared" si="15"/>
        <v>-2.1267627222562844E-2</v>
      </c>
      <c r="T34" s="46">
        <f t="shared" si="15"/>
        <v>0.40862422997946612</v>
      </c>
      <c r="U34" s="46">
        <f t="shared" si="15"/>
        <v>0.60714589391697704</v>
      </c>
      <c r="V34" s="14"/>
    </row>
    <row r="35" spans="1:22" s="4" customFormat="1" ht="14.1" customHeight="1" x14ac:dyDescent="0.25">
      <c r="A35" s="20" t="s">
        <v>5</v>
      </c>
      <c r="B35" s="56"/>
      <c r="C35" s="46">
        <f t="shared" si="16"/>
        <v>4.0891508565113277E-3</v>
      </c>
      <c r="D35" s="46">
        <f t="shared" si="15"/>
        <v>1.5029888983774551E-2</v>
      </c>
      <c r="E35" s="46">
        <f t="shared" si="15"/>
        <v>5.0234620145666008E-2</v>
      </c>
      <c r="F35" s="46">
        <f t="shared" si="15"/>
        <v>1.8839684500617696E-2</v>
      </c>
      <c r="G35" s="46">
        <f t="shared" si="15"/>
        <v>4.6213012777404167E-2</v>
      </c>
      <c r="H35" s="46">
        <f t="shared" si="15"/>
        <v>2.1544631838749485E-2</v>
      </c>
      <c r="I35" s="46">
        <f t="shared" si="15"/>
        <v>2.2884400567581439E-2</v>
      </c>
      <c r="J35" s="46">
        <f t="shared" si="15"/>
        <v>2.1399613636982014E-2</v>
      </c>
      <c r="K35" s="46">
        <f t="shared" si="15"/>
        <v>7.9095478646727755E-3</v>
      </c>
      <c r="L35" s="46">
        <f t="shared" si="15"/>
        <v>2.1560598699886645E-2</v>
      </c>
      <c r="M35" s="46">
        <f t="shared" si="15"/>
        <v>1.1630413693491711E-2</v>
      </c>
      <c r="N35" s="49">
        <f t="shared" si="15"/>
        <v>-1.5188931711802936E-3</v>
      </c>
      <c r="O35" s="49">
        <f t="shared" si="15"/>
        <v>-4.3866853471182183E-3</v>
      </c>
      <c r="P35" s="49">
        <f t="shared" si="15"/>
        <v>-1.827011143336895E-2</v>
      </c>
      <c r="Q35" s="49">
        <f t="shared" si="15"/>
        <v>-6.044843448913443E-2</v>
      </c>
      <c r="R35" s="49">
        <f t="shared" si="15"/>
        <v>-1.4007733759880733E-2</v>
      </c>
      <c r="S35" s="49">
        <f t="shared" si="15"/>
        <v>-2.408415082771306E-2</v>
      </c>
      <c r="T35" s="46">
        <f t="shared" si="15"/>
        <v>0.90810454533931606</v>
      </c>
      <c r="U35" s="46">
        <f t="shared" si="15"/>
        <v>1.1187864564733092</v>
      </c>
      <c r="V35" s="13"/>
    </row>
    <row r="36" spans="1:22" s="4" customFormat="1" ht="14.1" customHeight="1" x14ac:dyDescent="0.25">
      <c r="A36" s="20" t="s">
        <v>6</v>
      </c>
      <c r="B36" s="56"/>
      <c r="C36" s="46">
        <f t="shared" si="16"/>
        <v>3.1313317369681341E-2</v>
      </c>
      <c r="D36" s="46">
        <f t="shared" si="15"/>
        <v>8.7617421007685742E-2</v>
      </c>
      <c r="E36" s="46">
        <f t="shared" si="15"/>
        <v>6.6614848720384603E-2</v>
      </c>
      <c r="F36" s="46">
        <f t="shared" si="15"/>
        <v>2.1666825049890717E-2</v>
      </c>
      <c r="G36" s="46">
        <f t="shared" si="15"/>
        <v>6.0272360457296573E-2</v>
      </c>
      <c r="H36" s="46">
        <f t="shared" si="15"/>
        <v>3.7895927601809952E-2</v>
      </c>
      <c r="I36" s="46">
        <f t="shared" si="15"/>
        <v>3.256045648039127E-2</v>
      </c>
      <c r="J36" s="46">
        <f t="shared" si="15"/>
        <v>2.8392240089244417E-2</v>
      </c>
      <c r="K36" s="46">
        <f t="shared" si="15"/>
        <v>2.3465409829900849E-2</v>
      </c>
      <c r="L36" s="46">
        <f t="shared" si="15"/>
        <v>1.8715154880051821E-2</v>
      </c>
      <c r="M36" s="46">
        <f t="shared" si="15"/>
        <v>3.8265031150969023E-3</v>
      </c>
      <c r="N36" s="46">
        <f t="shared" si="15"/>
        <v>2.8559324660832188E-2</v>
      </c>
      <c r="O36" s="46">
        <f t="shared" si="15"/>
        <v>1.5401710227547225E-2</v>
      </c>
      <c r="P36" s="49">
        <f t="shared" si="15"/>
        <v>-5.8025492291253242E-2</v>
      </c>
      <c r="Q36" s="49">
        <f t="shared" si="15"/>
        <v>-0.10494659107363638</v>
      </c>
      <c r="R36" s="49">
        <f t="shared" si="15"/>
        <v>-5.1977699439380055E-2</v>
      </c>
      <c r="S36" s="49">
        <f t="shared" si="15"/>
        <v>-7.0374770079705704E-2</v>
      </c>
      <c r="T36" s="46">
        <f t="shared" si="15"/>
        <v>1.2752807564580324</v>
      </c>
      <c r="U36" s="46">
        <f t="shared" si="15"/>
        <v>1.6223605371608025</v>
      </c>
      <c r="V36" s="14"/>
    </row>
    <row r="37" spans="1:22" s="4" customFormat="1" ht="14.1" customHeight="1" x14ac:dyDescent="0.25">
      <c r="A37" s="20" t="s">
        <v>7</v>
      </c>
      <c r="B37" s="56"/>
      <c r="C37" s="46">
        <f t="shared" si="16"/>
        <v>9.3571560139988942E-3</v>
      </c>
      <c r="D37" s="46">
        <f t="shared" si="15"/>
        <v>1.6567036720751493E-2</v>
      </c>
      <c r="E37" s="46">
        <f t="shared" si="15"/>
        <v>3.5552868699081669E-2</v>
      </c>
      <c r="F37" s="46">
        <f t="shared" si="15"/>
        <v>1.8364534828470967E-2</v>
      </c>
      <c r="G37" s="46">
        <f t="shared" si="15"/>
        <v>2.2045225285810356E-2</v>
      </c>
      <c r="H37" s="46">
        <f t="shared" si="15"/>
        <v>5.1247771836007133E-3</v>
      </c>
      <c r="I37" s="49">
        <f t="shared" si="15"/>
        <v>-1.4944298523684449E-3</v>
      </c>
      <c r="J37" s="49">
        <f t="shared" si="15"/>
        <v>-1.1033112943161102E-2</v>
      </c>
      <c r="K37" s="46">
        <f t="shared" si="15"/>
        <v>1.0717374681925868E-2</v>
      </c>
      <c r="L37" s="46">
        <f t="shared" si="15"/>
        <v>3.3196844564739631E-3</v>
      </c>
      <c r="M37" s="49">
        <f t="shared" si="15"/>
        <v>-3.1150969021493092E-3</v>
      </c>
      <c r="N37" s="46">
        <f t="shared" si="15"/>
        <v>2.9241276696872322E-3</v>
      </c>
      <c r="O37" s="49">
        <f t="shared" si="15"/>
        <v>-7.4496352480796172E-3</v>
      </c>
      <c r="P37" s="49">
        <f t="shared" si="15"/>
        <v>-9.1207449244390167E-3</v>
      </c>
      <c r="Q37" s="49">
        <f t="shared" si="15"/>
        <v>-1.1383508392831285E-2</v>
      </c>
      <c r="R37" s="49">
        <f t="shared" si="15"/>
        <v>-6.4913888155544858E-3</v>
      </c>
      <c r="S37" s="49">
        <f t="shared" si="15"/>
        <v>-5.8054874310239117E-3</v>
      </c>
      <c r="T37" s="46">
        <f t="shared" si="15"/>
        <v>0.255025730727305</v>
      </c>
      <c r="U37" s="46">
        <f t="shared" si="15"/>
        <v>0.28096072195863026</v>
      </c>
      <c r="V37" s="13"/>
    </row>
    <row r="38" spans="1:22" s="4" customFormat="1" ht="14.1" customHeight="1" x14ac:dyDescent="0.25">
      <c r="A38" s="20" t="s">
        <v>8</v>
      </c>
      <c r="B38" s="56"/>
      <c r="C38" s="46">
        <f t="shared" si="16"/>
        <v>5.5258795358261185E-4</v>
      </c>
      <c r="D38" s="46">
        <f t="shared" si="15"/>
        <v>6.4560204953031594E-3</v>
      </c>
      <c r="E38" s="46">
        <f t="shared" si="15"/>
        <v>8.8378386158850797E-3</v>
      </c>
      <c r="F38" s="49">
        <f t="shared" si="15"/>
        <v>-1.8293262377648959E-3</v>
      </c>
      <c r="G38" s="46">
        <f t="shared" si="15"/>
        <v>9.0366509751176865E-3</v>
      </c>
      <c r="H38" s="42">
        <f t="shared" si="15"/>
        <v>3.2565473741944331E-4</v>
      </c>
      <c r="I38" s="46">
        <f t="shared" si="15"/>
        <v>2.3246686592398032E-3</v>
      </c>
      <c r="J38" s="49">
        <f t="shared" si="15"/>
        <v>-1.7277501156368188E-3</v>
      </c>
      <c r="K38" s="46">
        <f t="shared" si="15"/>
        <v>1.6546122315955728E-3</v>
      </c>
      <c r="L38" s="46">
        <f t="shared" si="15"/>
        <v>2.9379785782034378E-3</v>
      </c>
      <c r="M38" s="46">
        <f t="shared" si="15"/>
        <v>6.3595403884709079E-4</v>
      </c>
      <c r="N38" s="46">
        <f t="shared" si="15"/>
        <v>3.2961015075273041E-3</v>
      </c>
      <c r="O38" s="46">
        <f t="shared" si="15"/>
        <v>2.0097589255519592E-3</v>
      </c>
      <c r="P38" s="49">
        <f t="shared" si="15"/>
        <v>-4.484048236910395E-3</v>
      </c>
      <c r="Q38" s="49">
        <f t="shared" si="15"/>
        <v>-8.6545851479744706E-3</v>
      </c>
      <c r="R38" s="49">
        <f t="shared" si="15"/>
        <v>-3.323342599350861E-3</v>
      </c>
      <c r="S38" s="49">
        <f t="shared" si="15"/>
        <v>-5.6330472103004294E-3</v>
      </c>
      <c r="T38" s="46">
        <f t="shared" si="15"/>
        <v>0.12629604279159379</v>
      </c>
      <c r="U38" s="46">
        <f t="shared" si="15"/>
        <v>9.8974542115198211E-2</v>
      </c>
      <c r="V38" s="14"/>
    </row>
    <row r="39" spans="1:22" s="4" customFormat="1" ht="14.1" customHeight="1" thickBot="1" x14ac:dyDescent="0.3">
      <c r="A39" s="20" t="s">
        <v>9</v>
      </c>
      <c r="B39" s="57"/>
      <c r="C39" s="47">
        <f t="shared" si="16"/>
        <v>3.26026892613741E-2</v>
      </c>
      <c r="D39" s="47">
        <f t="shared" si="15"/>
        <v>3.9521776259607171E-2</v>
      </c>
      <c r="E39" s="47">
        <f t="shared" si="15"/>
        <v>2.6974119814606904E-2</v>
      </c>
      <c r="F39" s="47">
        <f t="shared" si="15"/>
        <v>6.8183977953055211E-2</v>
      </c>
      <c r="G39" s="47">
        <f t="shared" si="15"/>
        <v>6.611466039004707E-2</v>
      </c>
      <c r="H39" s="47">
        <f t="shared" si="15"/>
        <v>5.3904428904428904E-2</v>
      </c>
      <c r="I39" s="47">
        <f t="shared" si="15"/>
        <v>3.7738127585061738E-2</v>
      </c>
      <c r="J39" s="47">
        <f t="shared" si="15"/>
        <v>3.8622697466873454E-2</v>
      </c>
      <c r="K39" s="47">
        <f t="shared" si="15"/>
        <v>3.3894480865412337E-2</v>
      </c>
      <c r="L39" s="47">
        <f t="shared" si="15"/>
        <v>2.4857149466768456E-2</v>
      </c>
      <c r="M39" s="47">
        <f t="shared" si="15"/>
        <v>2.8046651001358138E-2</v>
      </c>
      <c r="N39" s="47">
        <f t="shared" si="15"/>
        <v>2.7588059639805335E-2</v>
      </c>
      <c r="O39" s="50">
        <f t="shared" si="15"/>
        <v>-4.4060099521716026E-3</v>
      </c>
      <c r="P39" s="50">
        <f t="shared" si="15"/>
        <v>-3.5624332163028544E-2</v>
      </c>
      <c r="Q39" s="50">
        <f t="shared" si="15"/>
        <v>-5.9011572862250637E-2</v>
      </c>
      <c r="R39" s="50">
        <f t="shared" si="15"/>
        <v>-0.1000108707468203</v>
      </c>
      <c r="S39" s="50">
        <f t="shared" si="15"/>
        <v>-0.11206698344573882</v>
      </c>
      <c r="T39" s="47">
        <f t="shared" si="15"/>
        <v>0.44639643065378865</v>
      </c>
      <c r="U39" s="47">
        <f t="shared" si="15"/>
        <v>0.58534428515551928</v>
      </c>
      <c r="V39" s="44"/>
    </row>
    <row r="40" spans="1:22" s="15" customFormat="1" ht="14.1" customHeight="1" thickBot="1" x14ac:dyDescent="0.3">
      <c r="A40" s="17" t="s">
        <v>2</v>
      </c>
      <c r="B40" s="58"/>
      <c r="C40" s="52">
        <f t="shared" si="16"/>
        <v>7.8467489408730884E-2</v>
      </c>
      <c r="D40" s="52">
        <f t="shared" si="15"/>
        <v>0.18657557643040137</v>
      </c>
      <c r="E40" s="52">
        <f t="shared" si="15"/>
        <v>0.21173388605809368</v>
      </c>
      <c r="F40" s="52">
        <f t="shared" si="15"/>
        <v>0.13047609997149101</v>
      </c>
      <c r="G40" s="52">
        <f t="shared" si="15"/>
        <v>0.22612642905178212</v>
      </c>
      <c r="H40" s="52">
        <f t="shared" si="15"/>
        <v>0.13543809132044426</v>
      </c>
      <c r="I40" s="52">
        <f t="shared" si="15"/>
        <v>0.1095915225070193</v>
      </c>
      <c r="J40" s="52">
        <f t="shared" si="15"/>
        <v>8.5312763583925116E-2</v>
      </c>
      <c r="K40" s="52">
        <f t="shared" si="15"/>
        <v>8.3695802048209381E-2</v>
      </c>
      <c r="L40" s="52">
        <f t="shared" si="15"/>
        <v>7.3102459111203652E-2</v>
      </c>
      <c r="M40" s="52">
        <f t="shared" si="15"/>
        <v>4.3190980231530389E-2</v>
      </c>
      <c r="N40" s="52">
        <f t="shared" si="15"/>
        <v>6.9373120757173418E-2</v>
      </c>
      <c r="O40" s="52">
        <f t="shared" si="15"/>
        <v>1.2763901637760278E-2</v>
      </c>
      <c r="P40" s="51">
        <f t="shared" si="15"/>
        <v>-0.14346092199664173</v>
      </c>
      <c r="Q40" s="51">
        <f t="shared" si="15"/>
        <v>-0.28276100201606164</v>
      </c>
      <c r="R40" s="51">
        <f t="shared" si="15"/>
        <v>-0.18947711707794326</v>
      </c>
      <c r="S40" s="51">
        <f t="shared" si="15"/>
        <v>-0.24419451256897609</v>
      </c>
      <c r="T40" s="52">
        <f t="shared" si="15"/>
        <v>3.4720511065480264</v>
      </c>
      <c r="U40" s="52">
        <f t="shared" si="15"/>
        <v>4.3798615716885196</v>
      </c>
      <c r="V40" s="23"/>
    </row>
    <row r="41" spans="1:22" s="4" customFormat="1" ht="14.1" customHeight="1" thickBot="1" x14ac:dyDescent="0.3">
      <c r="A41" s="81" t="s">
        <v>20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</row>
    <row r="42" spans="1:22" s="4" customFormat="1" ht="14.1" customHeight="1" x14ac:dyDescent="0.25">
      <c r="A42" s="19" t="s">
        <v>21</v>
      </c>
      <c r="B42" s="34">
        <f>B6/B5</f>
        <v>11.706395348837209</v>
      </c>
      <c r="C42" s="33">
        <f t="shared" ref="C42:T42" si="17">C6/C5</f>
        <v>12.371951219512194</v>
      </c>
      <c r="D42" s="33">
        <f t="shared" si="17"/>
        <v>12.845303867403315</v>
      </c>
      <c r="E42" s="33">
        <f t="shared" si="17"/>
        <v>12.683098591549296</v>
      </c>
      <c r="F42" s="33">
        <f t="shared" si="17"/>
        <v>13.370546318289787</v>
      </c>
      <c r="G42" s="33">
        <f t="shared" si="17"/>
        <v>11.848375451263538</v>
      </c>
      <c r="H42" s="33">
        <f t="shared" si="17"/>
        <v>11.56055900621118</v>
      </c>
      <c r="I42" s="33">
        <f t="shared" si="17"/>
        <v>12.354319180087847</v>
      </c>
      <c r="J42" s="33">
        <f t="shared" si="17"/>
        <v>10.930825242718447</v>
      </c>
      <c r="K42" s="33">
        <f t="shared" si="17"/>
        <v>9.3762575452716295</v>
      </c>
      <c r="L42" s="33">
        <f t="shared" si="17"/>
        <v>8.8327067669172941</v>
      </c>
      <c r="M42" s="33">
        <f t="shared" si="17"/>
        <v>8.3045375218150088</v>
      </c>
      <c r="N42" s="33">
        <f t="shared" si="17"/>
        <v>8.7027027027027035</v>
      </c>
      <c r="O42" s="33">
        <f t="shared" si="17"/>
        <v>9.6621848739495793</v>
      </c>
      <c r="P42" s="33">
        <f t="shared" si="17"/>
        <v>8.5140845070422539</v>
      </c>
      <c r="Q42" s="33">
        <f t="shared" si="17"/>
        <v>7.7818831942789037</v>
      </c>
      <c r="R42" s="33">
        <f t="shared" si="17"/>
        <v>7.11</v>
      </c>
      <c r="S42" s="33">
        <f t="shared" si="17"/>
        <v>8.4621072088724585</v>
      </c>
      <c r="T42" s="33">
        <f t="shared" si="17"/>
        <v>7.9451055662188104</v>
      </c>
      <c r="U42" s="33">
        <f t="shared" ref="U42" si="18">U6/U5</f>
        <v>8.9378977550877678</v>
      </c>
      <c r="V42" s="53">
        <f>(U42-B42)/B42</f>
        <v>-0.23649445548790854</v>
      </c>
    </row>
    <row r="43" spans="1:22" s="4" customFormat="1" ht="14.1" customHeight="1" x14ac:dyDescent="0.25">
      <c r="A43" s="20" t="s">
        <v>22</v>
      </c>
      <c r="B43" s="36">
        <f>B7/B6</f>
        <v>1.0444499627514279</v>
      </c>
      <c r="C43" s="35">
        <f t="shared" ref="C43:T43" si="19">C7/C6</f>
        <v>1.0638245441103993</v>
      </c>
      <c r="D43" s="35">
        <f t="shared" si="19"/>
        <v>1.023010752688172</v>
      </c>
      <c r="E43" s="35">
        <f t="shared" si="19"/>
        <v>1.2034055154543772</v>
      </c>
      <c r="F43" s="35">
        <f t="shared" si="19"/>
        <v>1.295967312133594</v>
      </c>
      <c r="G43" s="35">
        <f t="shared" si="19"/>
        <v>1.4463741620962827</v>
      </c>
      <c r="H43" s="35">
        <f t="shared" si="19"/>
        <v>1.4440564137004701</v>
      </c>
      <c r="I43" s="35">
        <f t="shared" si="19"/>
        <v>1.453780516710121</v>
      </c>
      <c r="J43" s="35">
        <f t="shared" si="19"/>
        <v>1.5365826579327191</v>
      </c>
      <c r="K43" s="35">
        <f t="shared" si="19"/>
        <v>1.5526824034334763</v>
      </c>
      <c r="L43" s="35">
        <f t="shared" si="19"/>
        <v>1.7381357735688445</v>
      </c>
      <c r="M43" s="35">
        <f t="shared" si="19"/>
        <v>1.8297782914784071</v>
      </c>
      <c r="N43" s="35">
        <f t="shared" si="19"/>
        <v>1.6757569875776397</v>
      </c>
      <c r="O43" s="35">
        <f t="shared" si="19"/>
        <v>1.4622543050965384</v>
      </c>
      <c r="P43" s="35">
        <f t="shared" si="19"/>
        <v>1.5403225806451613</v>
      </c>
      <c r="Q43" s="35">
        <f t="shared" si="19"/>
        <v>1.4506049931076734</v>
      </c>
      <c r="R43" s="35">
        <f t="shared" si="19"/>
        <v>1.5065049226441631</v>
      </c>
      <c r="S43" s="35">
        <f t="shared" si="19"/>
        <v>1.5972040192223678</v>
      </c>
      <c r="T43" s="35">
        <f t="shared" si="19"/>
        <v>2.0840701550949414</v>
      </c>
      <c r="U43" s="35">
        <f t="shared" ref="U43" si="20">U7/U6</f>
        <v>1.8817868125161381</v>
      </c>
      <c r="V43" s="13">
        <f t="shared" ref="V43:V44" si="21">(U43-B43)/B43</f>
        <v>0.80170125867867048</v>
      </c>
    </row>
    <row r="44" spans="1:22" s="4" customFormat="1" ht="14.1" customHeight="1" thickBot="1" x14ac:dyDescent="0.3">
      <c r="A44" s="20" t="s">
        <v>23</v>
      </c>
      <c r="B44" s="32">
        <f>B8/B6</f>
        <v>2.8649118450459401</v>
      </c>
      <c r="C44" s="31">
        <f t="shared" ref="C44:T44" si="22">C8/C6</f>
        <v>3.0524889107934943</v>
      </c>
      <c r="D44" s="31">
        <f t="shared" si="22"/>
        <v>3.2154838709677418</v>
      </c>
      <c r="E44" s="31">
        <f t="shared" si="22"/>
        <v>3.1956320562650378</v>
      </c>
      <c r="F44" s="31">
        <f t="shared" si="22"/>
        <v>3.2293480191863564</v>
      </c>
      <c r="G44" s="31">
        <f t="shared" si="22"/>
        <v>3.2062766605728212</v>
      </c>
      <c r="H44" s="31">
        <f t="shared" si="22"/>
        <v>3.123841504365346</v>
      </c>
      <c r="I44" s="31">
        <f t="shared" si="22"/>
        <v>3.0118511495615077</v>
      </c>
      <c r="J44" s="31">
        <f t="shared" si="22"/>
        <v>3.053291884090152</v>
      </c>
      <c r="K44" s="31">
        <f t="shared" si="22"/>
        <v>3.151609442060086</v>
      </c>
      <c r="L44" s="31">
        <f t="shared" si="22"/>
        <v>3.2976165141519473</v>
      </c>
      <c r="M44" s="31">
        <f t="shared" si="22"/>
        <v>3.2936849847641065</v>
      </c>
      <c r="N44" s="31">
        <f t="shared" si="22"/>
        <v>3.310364906832298</v>
      </c>
      <c r="O44" s="31">
        <f t="shared" si="22"/>
        <v>3.1052356931640284</v>
      </c>
      <c r="P44" s="31">
        <f t="shared" si="22"/>
        <v>3.0626550868486353</v>
      </c>
      <c r="Q44" s="31">
        <f t="shared" si="22"/>
        <v>3.0938888037984378</v>
      </c>
      <c r="R44" s="31">
        <f t="shared" si="22"/>
        <v>2.962904360056259</v>
      </c>
      <c r="S44" s="31">
        <f t="shared" si="22"/>
        <v>2.8789864569681085</v>
      </c>
      <c r="T44" s="31">
        <f t="shared" si="22"/>
        <v>3.0674010726192202</v>
      </c>
      <c r="U44" s="31">
        <f t="shared" ref="U44" si="23">U8/U6</f>
        <v>2.7361251300830185</v>
      </c>
      <c r="V44" s="44">
        <f t="shared" si="21"/>
        <v>-4.4953116161539852E-2</v>
      </c>
    </row>
    <row r="45" spans="1:22" s="4" customFormat="1" ht="14.1" customHeight="1" thickBot="1" x14ac:dyDescent="0.3">
      <c r="A45" s="81" t="s">
        <v>24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</row>
    <row r="46" spans="1:22" s="4" customFormat="1" ht="22.5" x14ac:dyDescent="0.25">
      <c r="A46" s="19" t="s">
        <v>25</v>
      </c>
      <c r="B46" s="37">
        <f>B5+B6+B7+B8</f>
        <v>20114</v>
      </c>
      <c r="C46" s="28">
        <f t="shared" ref="C46:T46" si="24">C5+C6+C7+C8</f>
        <v>21090</v>
      </c>
      <c r="D46" s="28">
        <f t="shared" si="24"/>
        <v>24721</v>
      </c>
      <c r="E46" s="28">
        <f t="shared" si="24"/>
        <v>29597</v>
      </c>
      <c r="F46" s="28">
        <f t="shared" si="24"/>
        <v>31523</v>
      </c>
      <c r="G46" s="28">
        <f t="shared" si="24"/>
        <v>37658</v>
      </c>
      <c r="H46" s="28">
        <f t="shared" si="24"/>
        <v>42097</v>
      </c>
      <c r="I46" s="28">
        <f t="shared" si="24"/>
        <v>46802</v>
      </c>
      <c r="J46" s="28">
        <f t="shared" si="24"/>
        <v>51172</v>
      </c>
      <c r="K46" s="28">
        <f t="shared" si="24"/>
        <v>54158</v>
      </c>
      <c r="L46" s="28">
        <f t="shared" si="24"/>
        <v>57788</v>
      </c>
      <c r="M46" s="28">
        <f t="shared" si="24"/>
        <v>59423</v>
      </c>
      <c r="N46" s="28">
        <f t="shared" si="24"/>
        <v>62865</v>
      </c>
      <c r="O46" s="28">
        <f t="shared" si="24"/>
        <v>65205</v>
      </c>
      <c r="P46" s="28">
        <f t="shared" si="24"/>
        <v>55328</v>
      </c>
      <c r="Q46" s="28">
        <f t="shared" si="24"/>
        <v>37039</v>
      </c>
      <c r="R46" s="28">
        <f t="shared" si="24"/>
        <v>31910</v>
      </c>
      <c r="S46" s="28">
        <f t="shared" si="24"/>
        <v>25611</v>
      </c>
      <c r="T46" s="28">
        <f t="shared" si="24"/>
        <v>129922</v>
      </c>
      <c r="U46" s="28">
        <f t="shared" ref="U46" si="25">U5+U6+U7+U8</f>
        <v>732285</v>
      </c>
      <c r="V46" s="22">
        <f>(U46-B46)/B46</f>
        <v>35.406731629710649</v>
      </c>
    </row>
    <row r="47" spans="1:22" s="4" customFormat="1" ht="14.1" customHeight="1" thickBot="1" x14ac:dyDescent="0.3">
      <c r="A47" s="20" t="s">
        <v>26</v>
      </c>
      <c r="B47" s="36">
        <f>B46/B11</f>
        <v>4.2542301184433162</v>
      </c>
      <c r="C47" s="35">
        <f t="shared" ref="C47:T47" si="26">C46/C11</f>
        <v>3.7573490112239445</v>
      </c>
      <c r="D47" s="35">
        <f t="shared" si="26"/>
        <v>3.6515509601181684</v>
      </c>
      <c r="E47" s="35">
        <f t="shared" si="26"/>
        <v>3.8402750746074998</v>
      </c>
      <c r="F47" s="35">
        <f t="shared" si="26"/>
        <v>2.9803346884749931</v>
      </c>
      <c r="G47" s="35">
        <f t="shared" si="26"/>
        <v>2.744152153319245</v>
      </c>
      <c r="H47" s="35">
        <f t="shared" si="26"/>
        <v>2.4956722788712353</v>
      </c>
      <c r="I47" s="35">
        <f t="shared" si="26"/>
        <v>2.4164601404378354</v>
      </c>
      <c r="J47" s="35">
        <f t="shared" si="26"/>
        <v>2.3043184581438285</v>
      </c>
      <c r="K47" s="35">
        <f t="shared" si="26"/>
        <v>2.1740596523624101</v>
      </c>
      <c r="L47" s="35">
        <f t="shared" si="26"/>
        <v>2.1355506282335552</v>
      </c>
      <c r="M47" s="35">
        <f t="shared" si="26"/>
        <v>2.0033376036679926</v>
      </c>
      <c r="N47" s="35">
        <f t="shared" si="26"/>
        <v>1.9443585302486701</v>
      </c>
      <c r="O47" s="35">
        <f t="shared" si="26"/>
        <v>2.0455828836742378</v>
      </c>
      <c r="P47" s="35">
        <f t="shared" si="26"/>
        <v>1.9660294222159052</v>
      </c>
      <c r="Q47" s="35">
        <f t="shared" si="26"/>
        <v>1.6213885484153387</v>
      </c>
      <c r="R47" s="35">
        <f t="shared" si="26"/>
        <v>1.9452572543282127</v>
      </c>
      <c r="S47" s="35">
        <f t="shared" si="26"/>
        <v>2.4264329701563239</v>
      </c>
      <c r="T47" s="35">
        <f t="shared" si="26"/>
        <v>4.6130521232779431</v>
      </c>
      <c r="U47" s="35">
        <f t="shared" ref="U47" si="27">U46/U11</f>
        <v>5.57192750182615</v>
      </c>
      <c r="V47" s="13">
        <f t="shared" ref="V47" si="28">(U47-B47)/B47</f>
        <v>0.30973815395416321</v>
      </c>
    </row>
    <row r="48" spans="1:22" s="4" customFormat="1" ht="14.1" customHeight="1" thickBot="1" x14ac:dyDescent="0.3">
      <c r="A48" s="81" t="s">
        <v>28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</row>
    <row r="49" spans="1:22" s="4" customFormat="1" ht="11.25" x14ac:dyDescent="0.25">
      <c r="A49" s="19" t="s">
        <v>3</v>
      </c>
      <c r="B49" s="69">
        <f>(B5/B$12)*(B5/B$12)</f>
        <v>1.6059691305986854E-4</v>
      </c>
      <c r="C49" s="65">
        <f>(C5/C$12)*(C5/C$12)</f>
        <v>1.2553183576045351E-4</v>
      </c>
      <c r="D49" s="65">
        <f t="shared" ref="D49:I49" si="29">(D5/D$12)*(D5/D$12)</f>
        <v>1.0860067479419284E-4</v>
      </c>
      <c r="E49" s="65">
        <f t="shared" si="29"/>
        <v>1.0242832593188644E-4</v>
      </c>
      <c r="F49" s="65">
        <f t="shared" si="29"/>
        <v>7.827846449660791E-5</v>
      </c>
      <c r="G49" s="65">
        <f t="shared" si="29"/>
        <v>9.0162745630115629E-5</v>
      </c>
      <c r="H49" s="65">
        <f t="shared" si="29"/>
        <v>9.4504483785394817E-5</v>
      </c>
      <c r="I49" s="65">
        <f t="shared" si="29"/>
        <v>8.6336775946224518E-5</v>
      </c>
      <c r="J49" s="65">
        <f t="shared" ref="J49:S49" si="30">(J5/J$12)*(J5/J$12)</f>
        <v>1.0668393398110827E-4</v>
      </c>
      <c r="K49" s="65">
        <f t="shared" si="30"/>
        <v>1.3219121226243165E-4</v>
      </c>
      <c r="L49" s="65">
        <f t="shared" si="30"/>
        <v>1.3153177843928295E-4</v>
      </c>
      <c r="M49" s="65">
        <f t="shared" si="30"/>
        <v>1.4021323997730613E-4</v>
      </c>
      <c r="N49" s="65">
        <f t="shared" si="30"/>
        <v>1.3087740249150679E-4</v>
      </c>
      <c r="O49" s="65">
        <f t="shared" si="30"/>
        <v>1.2889579770769142E-4</v>
      </c>
      <c r="P49" s="65">
        <f t="shared" si="30"/>
        <v>1.6010582592923715E-4</v>
      </c>
      <c r="Q49" s="65">
        <f t="shared" si="30"/>
        <v>1.697643925914088E-4</v>
      </c>
      <c r="R49" s="65">
        <f t="shared" si="30"/>
        <v>2.3494818546696987E-4</v>
      </c>
      <c r="S49" s="65">
        <f t="shared" si="30"/>
        <v>1.8809037401065342E-4</v>
      </c>
      <c r="T49" s="65">
        <f>(T5/T$12)*(T5/T$12)</f>
        <v>2.1805898138698392E-4</v>
      </c>
      <c r="U49" s="65">
        <f>(U5/U$12)*(U5/U$12)</f>
        <v>2.2700093916429491E-4</v>
      </c>
      <c r="V49" s="22">
        <f>(U49-B49)/B49</f>
        <v>0.41348258094893625</v>
      </c>
    </row>
    <row r="50" spans="1:22" s="4" customFormat="1" ht="14.1" customHeight="1" x14ac:dyDescent="0.25">
      <c r="A50" s="20" t="s">
        <v>4</v>
      </c>
      <c r="B50" s="32">
        <f t="shared" ref="B50:C55" si="31">(B6/B$12)*(B6/B$12)</f>
        <v>2.2008151512037322E-2</v>
      </c>
      <c r="C50" s="31">
        <f t="shared" si="31"/>
        <v>1.9214552657045702E-2</v>
      </c>
      <c r="D50" s="31">
        <f t="shared" ref="D50:I50" si="32">(D6/D$12)*(D6/D$12)</f>
        <v>1.7919310237305294E-2</v>
      </c>
      <c r="E50" s="31">
        <f t="shared" si="32"/>
        <v>1.6476721901457689E-2</v>
      </c>
      <c r="F50" s="31">
        <f t="shared" si="32"/>
        <v>1.3993959208483158E-2</v>
      </c>
      <c r="G50" s="31">
        <f t="shared" si="32"/>
        <v>1.2657406957743299E-2</v>
      </c>
      <c r="H50" s="31">
        <f t="shared" si="32"/>
        <v>1.2630195810995332E-2</v>
      </c>
      <c r="I50" s="31">
        <f t="shared" si="32"/>
        <v>1.3177513250760766E-2</v>
      </c>
      <c r="J50" s="31">
        <f t="shared" ref="J50:T50" si="33">(J6/J$12)*(J6/J$12)</f>
        <v>1.2746910134767879E-2</v>
      </c>
      <c r="K50" s="31">
        <f t="shared" si="33"/>
        <v>1.1621485407438844E-2</v>
      </c>
      <c r="L50" s="31">
        <f t="shared" si="33"/>
        <v>1.0261676460435191E-2</v>
      </c>
      <c r="M50" s="31">
        <f t="shared" si="33"/>
        <v>9.6698542514451202E-3</v>
      </c>
      <c r="N50" s="31">
        <f t="shared" si="33"/>
        <v>9.9122663257336652E-3</v>
      </c>
      <c r="O50" s="31">
        <f t="shared" si="33"/>
        <v>1.2033430234962806E-2</v>
      </c>
      <c r="P50" s="31">
        <f t="shared" si="33"/>
        <v>1.1606012881872312E-2</v>
      </c>
      <c r="Q50" s="31">
        <f t="shared" si="33"/>
        <v>1.0280542184205547E-2</v>
      </c>
      <c r="R50" s="31">
        <f t="shared" si="33"/>
        <v>1.1877124166544809E-2</v>
      </c>
      <c r="S50" s="31">
        <f t="shared" si="33"/>
        <v>1.3468636017051642E-2</v>
      </c>
      <c r="T50" s="31">
        <f t="shared" si="33"/>
        <v>1.3764908318426665E-2</v>
      </c>
      <c r="U50" s="31">
        <f t="shared" ref="U50" si="34">(U6/U$12)*(U6/U$12)</f>
        <v>1.8134200721745625E-2</v>
      </c>
      <c r="V50" s="14">
        <f t="shared" ref="V50:V56" si="35">(U50-B50)/B50</f>
        <v>-0.17602345150036097</v>
      </c>
    </row>
    <row r="51" spans="1:22" s="4" customFormat="1" ht="14.1" customHeight="1" x14ac:dyDescent="0.25">
      <c r="A51" s="20" t="s">
        <v>5</v>
      </c>
      <c r="B51" s="32">
        <f t="shared" si="31"/>
        <v>2.4008158229813142E-2</v>
      </c>
      <c r="C51" s="31">
        <f t="shared" si="31"/>
        <v>2.1745544656263927E-2</v>
      </c>
      <c r="D51" s="31">
        <f t="shared" ref="D51:I51" si="36">(D7/D$12)*(D7/D$12)</f>
        <v>1.8753472050233932E-2</v>
      </c>
      <c r="E51" s="31">
        <f t="shared" si="36"/>
        <v>2.3861338782041344E-2</v>
      </c>
      <c r="F51" s="31">
        <f t="shared" si="36"/>
        <v>2.3503292139389842E-2</v>
      </c>
      <c r="G51" s="31">
        <f t="shared" si="36"/>
        <v>2.6479272784654249E-2</v>
      </c>
      <c r="H51" s="31">
        <f t="shared" si="36"/>
        <v>2.6337733759199976E-2</v>
      </c>
      <c r="I51" s="31">
        <f t="shared" si="36"/>
        <v>2.7850381593006842E-2</v>
      </c>
      <c r="J51" s="31">
        <f t="shared" ref="J51:T51" si="37">(J7/J$12)*(J7/J$12)</f>
        <v>3.0096554436050426E-2</v>
      </c>
      <c r="K51" s="31">
        <f t="shared" si="37"/>
        <v>2.8017340199621335E-2</v>
      </c>
      <c r="L51" s="31">
        <f t="shared" si="37"/>
        <v>3.1001714606500592E-2</v>
      </c>
      <c r="M51" s="31">
        <f t="shared" si="37"/>
        <v>3.2375528743913251E-2</v>
      </c>
      <c r="N51" s="31">
        <f t="shared" si="37"/>
        <v>2.7835244489455107E-2</v>
      </c>
      <c r="O51" s="31">
        <f t="shared" si="37"/>
        <v>2.5729731948907108E-2</v>
      </c>
      <c r="P51" s="31">
        <f t="shared" si="37"/>
        <v>2.7536352493729436E-2</v>
      </c>
      <c r="Q51" s="31">
        <f t="shared" si="37"/>
        <v>2.1632880710919192E-2</v>
      </c>
      <c r="R51" s="31">
        <f t="shared" si="37"/>
        <v>2.6955811265394276E-2</v>
      </c>
      <c r="S51" s="31">
        <f t="shared" si="37"/>
        <v>3.435930774313415E-2</v>
      </c>
      <c r="T51" s="31">
        <f t="shared" si="37"/>
        <v>5.9785792677319427E-2</v>
      </c>
      <c r="U51" s="31">
        <f t="shared" ref="U51" si="38">(U7/U$12)*(U7/U$12)</f>
        <v>6.4215410015224017E-2</v>
      </c>
      <c r="V51" s="13">
        <f t="shared" si="35"/>
        <v>1.6747328720735364</v>
      </c>
    </row>
    <row r="52" spans="1:22" s="4" customFormat="1" ht="14.1" customHeight="1" x14ac:dyDescent="0.25">
      <c r="A52" s="20" t="s">
        <v>6</v>
      </c>
      <c r="B52" s="32">
        <f t="shared" si="31"/>
        <v>0.18063674268485955</v>
      </c>
      <c r="C52" s="31">
        <f t="shared" si="31"/>
        <v>0.17903521729586558</v>
      </c>
      <c r="D52" s="31">
        <f t="shared" ref="D52:I52" si="39">(D8/D$12)*(D8/D$12)</f>
        <v>0.18527377882958762</v>
      </c>
      <c r="E52" s="31">
        <f t="shared" si="39"/>
        <v>0.16826134250629726</v>
      </c>
      <c r="F52" s="31">
        <f t="shared" si="39"/>
        <v>0.14593864327251782</v>
      </c>
      <c r="G52" s="31">
        <f t="shared" si="39"/>
        <v>0.13012080188653616</v>
      </c>
      <c r="H52" s="31">
        <f t="shared" si="39"/>
        <v>0.12325032275094121</v>
      </c>
      <c r="I52" s="31">
        <f t="shared" si="39"/>
        <v>0.11953648211753601</v>
      </c>
      <c r="J52" s="31">
        <f t="shared" ref="J52:T52" si="40">(J8/J$12)*(J8/J$12)</f>
        <v>0.11883423389967544</v>
      </c>
      <c r="K52" s="31">
        <f t="shared" si="40"/>
        <v>0.11543205493520613</v>
      </c>
      <c r="L52" s="31">
        <f t="shared" si="40"/>
        <v>0.11158828845067541</v>
      </c>
      <c r="M52" s="31">
        <f t="shared" si="40"/>
        <v>0.10490206759867501</v>
      </c>
      <c r="N52" s="31">
        <f t="shared" si="40"/>
        <v>0.10862372730679075</v>
      </c>
      <c r="O52" s="31">
        <f t="shared" si="40"/>
        <v>0.11603221518440344</v>
      </c>
      <c r="P52" s="31">
        <f t="shared" si="40"/>
        <v>0.10886273166679356</v>
      </c>
      <c r="Q52" s="31">
        <f t="shared" si="40"/>
        <v>9.8406870590589626E-2</v>
      </c>
      <c r="R52" s="31">
        <f t="shared" si="40"/>
        <v>0.10426692431926582</v>
      </c>
      <c r="S52" s="31">
        <f t="shared" si="40"/>
        <v>0.11163563841277102</v>
      </c>
      <c r="T52" s="31">
        <f t="shared" si="40"/>
        <v>0.12951332504202684</v>
      </c>
      <c r="U52" s="31">
        <f t="shared" ref="U52" si="41">(U8/U$12)*(U8/U$12)</f>
        <v>0.13575953079138192</v>
      </c>
      <c r="V52" s="14">
        <f t="shared" si="35"/>
        <v>-0.24843900098315438</v>
      </c>
    </row>
    <row r="53" spans="1:22" s="4" customFormat="1" ht="14.1" customHeight="1" x14ac:dyDescent="0.25">
      <c r="A53" s="20" t="s">
        <v>27</v>
      </c>
      <c r="B53" s="32">
        <f t="shared" si="31"/>
        <v>1.7359831995890892E-3</v>
      </c>
      <c r="C53" s="31">
        <f t="shared" si="31"/>
        <v>2.2382352919727458E-3</v>
      </c>
      <c r="D53" s="31">
        <f t="shared" ref="D53:I53" si="42">(D9/D$12)*(D9/D$12)</f>
        <v>2.8980014322503361E-3</v>
      </c>
      <c r="E53" s="31">
        <f t="shared" si="42"/>
        <v>5.4415683121595438E-3</v>
      </c>
      <c r="F53" s="31">
        <f t="shared" si="42"/>
        <v>6.6419211540366214E-3</v>
      </c>
      <c r="G53" s="31">
        <f t="shared" si="42"/>
        <v>7.1313659558783805E-3</v>
      </c>
      <c r="H53" s="31">
        <f t="shared" si="42"/>
        <v>6.2232821337035744E-3</v>
      </c>
      <c r="I53" s="31">
        <f t="shared" si="42"/>
        <v>4.8649799458648649E-3</v>
      </c>
      <c r="J53" s="31">
        <f t="shared" ref="J53:T53" si="43">(J9/J$12)*(J9/J$12)</f>
        <v>2.9268972094942851E-3</v>
      </c>
      <c r="K53" s="31">
        <f t="shared" si="43"/>
        <v>3.5774938188156253E-3</v>
      </c>
      <c r="L53" s="31">
        <f t="shared" si="43"/>
        <v>3.4611028024182813E-3</v>
      </c>
      <c r="M53" s="31">
        <f t="shared" si="43"/>
        <v>2.852547296569365E-3</v>
      </c>
      <c r="N53" s="31">
        <f t="shared" si="43"/>
        <v>2.7750637001146376E-3</v>
      </c>
      <c r="O53" s="31">
        <f t="shared" si="43"/>
        <v>1.9944452462928339E-3</v>
      </c>
      <c r="P53" s="31">
        <f t="shared" si="43"/>
        <v>1.7214841432359118E-3</v>
      </c>
      <c r="Q53" s="31">
        <f t="shared" si="43"/>
        <v>1.7620359856161192E-3</v>
      </c>
      <c r="R53" s="31">
        <f t="shared" si="43"/>
        <v>1.9167458432262183E-3</v>
      </c>
      <c r="S53" s="31">
        <f t="shared" si="43"/>
        <v>2.5245230486264096E-3</v>
      </c>
      <c r="T53" s="31">
        <f t="shared" si="43"/>
        <v>4.6596765306651427E-3</v>
      </c>
      <c r="U53" s="31">
        <f t="shared" ref="U53" si="44">(U9/U$12)*(U9/U$12)</f>
        <v>4.2136877022647947E-3</v>
      </c>
      <c r="V53" s="13">
        <f t="shared" si="35"/>
        <v>1.4272629500459355</v>
      </c>
    </row>
    <row r="54" spans="1:22" s="4" customFormat="1" ht="14.1" customHeight="1" x14ac:dyDescent="0.25">
      <c r="A54" s="20" t="s">
        <v>8</v>
      </c>
      <c r="B54" s="32">
        <f t="shared" si="31"/>
        <v>1.8641271483608238E-3</v>
      </c>
      <c r="C54" s="31">
        <f t="shared" si="31"/>
        <v>1.6440220209284872E-3</v>
      </c>
      <c r="D54" s="31">
        <f t="shared" ref="D54:I54" si="45">(D10/D$12)*(D10/D$12)</f>
        <v>1.5691058822924339E-3</v>
      </c>
      <c r="E54" s="31">
        <f t="shared" si="45"/>
        <v>1.5987078538786566E-3</v>
      </c>
      <c r="F54" s="31">
        <f t="shared" si="45"/>
        <v>1.1391192424685768E-3</v>
      </c>
      <c r="G54" s="31">
        <f t="shared" si="45"/>
        <v>1.2177640423097387E-3</v>
      </c>
      <c r="H54" s="31">
        <f t="shared" si="45"/>
        <v>9.6228636442897888E-4</v>
      </c>
      <c r="I54" s="31">
        <f t="shared" si="45"/>
        <v>9.0312081353697269E-4</v>
      </c>
      <c r="J54" s="31">
        <f t="shared" ref="J54:T54" si="46">(J10/J$12)*(J10/J$12)</f>
        <v>6.8109242306403411E-4</v>
      </c>
      <c r="K54" s="31">
        <f t="shared" si="46"/>
        <v>6.5582059307873238E-4</v>
      </c>
      <c r="L54" s="31">
        <f t="shared" si="46"/>
        <v>7.0768134437040225E-4</v>
      </c>
      <c r="M54" s="31">
        <f t="shared" si="46"/>
        <v>6.8175804810650519E-4</v>
      </c>
      <c r="N54" s="31">
        <f t="shared" si="46"/>
        <v>7.561902156847047E-4</v>
      </c>
      <c r="O54" s="31">
        <f t="shared" si="46"/>
        <v>8.4895154153847229E-4</v>
      </c>
      <c r="P54" s="31">
        <f t="shared" si="46"/>
        <v>8.2839122760223073E-4</v>
      </c>
      <c r="Q54" s="31">
        <f t="shared" si="46"/>
        <v>7.8747901134460386E-4</v>
      </c>
      <c r="R54" s="31">
        <f t="shared" si="46"/>
        <v>9.3158754359698524E-4</v>
      </c>
      <c r="S54" s="31">
        <f t="shared" si="46"/>
        <v>1.084402080066525E-3</v>
      </c>
      <c r="T54" s="31">
        <f t="shared" si="46"/>
        <v>1.2676988915304066E-3</v>
      </c>
      <c r="U54" s="31">
        <f t="shared" ref="U54" si="47">(U10/U$12)*(U10/U$12)</f>
        <v>6.257694220384582E-4</v>
      </c>
      <c r="V54" s="14">
        <f t="shared" si="35"/>
        <v>-0.66430968907420629</v>
      </c>
    </row>
    <row r="55" spans="1:22" s="4" customFormat="1" ht="14.1" customHeight="1" thickBot="1" x14ac:dyDescent="0.3">
      <c r="A55" s="20" t="s">
        <v>9</v>
      </c>
      <c r="B55" s="70">
        <f t="shared" si="31"/>
        <v>3.0337182471857186E-2</v>
      </c>
      <c r="C55" s="66">
        <f t="shared" si="31"/>
        <v>3.6761758436336139E-2</v>
      </c>
      <c r="D55" s="66">
        <f t="shared" ref="D55:I55" si="48">(D11/D$12)*(D11/D$12)</f>
        <v>3.7983302308955483E-2</v>
      </c>
      <c r="E55" s="66">
        <f t="shared" si="48"/>
        <v>3.3525216761582662E-2</v>
      </c>
      <c r="F55" s="66">
        <f t="shared" si="48"/>
        <v>4.9408664478636642E-2</v>
      </c>
      <c r="G55" s="66">
        <f t="shared" si="48"/>
        <v>5.5323000383508646E-2</v>
      </c>
      <c r="H55" s="66">
        <f t="shared" si="48"/>
        <v>6.4834753522423266E-2</v>
      </c>
      <c r="I55" s="66">
        <f t="shared" si="48"/>
        <v>6.9426292287631239E-2</v>
      </c>
      <c r="J55" s="66">
        <f t="shared" ref="J55:T55" si="49">(J11/J$12)*(J11/J$12)</f>
        <v>7.7486203661754613E-2</v>
      </c>
      <c r="K55" s="66">
        <f t="shared" si="49"/>
        <v>8.3025622402467428E-2</v>
      </c>
      <c r="L55" s="66">
        <f t="shared" si="49"/>
        <v>8.5075208249815321E-2</v>
      </c>
      <c r="M55" s="66">
        <f t="shared" si="49"/>
        <v>9.3933531605663603E-2</v>
      </c>
      <c r="N55" s="66">
        <f t="shared" si="49"/>
        <v>9.7594737997522371E-2</v>
      </c>
      <c r="O55" s="66">
        <f t="shared" si="49"/>
        <v>9.2485249420135127E-2</v>
      </c>
      <c r="P55" s="66">
        <f t="shared" si="49"/>
        <v>9.8256296362162487E-2</v>
      </c>
      <c r="Q55" s="66">
        <f t="shared" si="49"/>
        <v>0.12585398899290889</v>
      </c>
      <c r="R55" s="66">
        <f t="shared" si="49"/>
        <v>9.8785145194219465E-2</v>
      </c>
      <c r="S55" s="66">
        <f t="shared" si="49"/>
        <v>7.1595959731032166E-2</v>
      </c>
      <c r="T55" s="66">
        <f t="shared" si="49"/>
        <v>2.5488671203954722E-2</v>
      </c>
      <c r="U55" s="66">
        <f t="shared" ref="U55" si="50">(U11/U$12)*(U11/U$12)</f>
        <v>1.9176338357620799E-2</v>
      </c>
      <c r="V55" s="44">
        <f t="shared" si="35"/>
        <v>-0.36789323216122455</v>
      </c>
    </row>
    <row r="56" spans="1:22" s="15" customFormat="1" ht="14.1" customHeight="1" thickBot="1" x14ac:dyDescent="0.3">
      <c r="A56" s="17" t="s">
        <v>29</v>
      </c>
      <c r="B56" s="71">
        <f>SUM(B49:B55)</f>
        <v>0.260750942159577</v>
      </c>
      <c r="C56" s="67">
        <f>SUM(C49:C55)</f>
        <v>0.26076486219417305</v>
      </c>
      <c r="D56" s="67">
        <f t="shared" ref="D56:I56" si="51">SUM(D49:D55)</f>
        <v>0.26450557141541925</v>
      </c>
      <c r="E56" s="67">
        <f t="shared" si="51"/>
        <v>0.24926732444334906</v>
      </c>
      <c r="F56" s="67">
        <f t="shared" si="51"/>
        <v>0.24070387796002926</v>
      </c>
      <c r="G56" s="67">
        <f t="shared" si="51"/>
        <v>0.23301977475626059</v>
      </c>
      <c r="H56" s="67">
        <f t="shared" si="51"/>
        <v>0.23433307882547771</v>
      </c>
      <c r="I56" s="67">
        <f t="shared" si="51"/>
        <v>0.23584510678428294</v>
      </c>
      <c r="J56" s="67">
        <f t="shared" ref="J56" si="52">SUM(J49:J55)</f>
        <v>0.24287857569878779</v>
      </c>
      <c r="K56" s="67">
        <f t="shared" ref="K56" si="53">SUM(K49:K55)</f>
        <v>0.2424620085688905</v>
      </c>
      <c r="L56" s="67">
        <f t="shared" ref="L56" si="54">SUM(L49:L55)</f>
        <v>0.24222720369265449</v>
      </c>
      <c r="M56" s="67">
        <f t="shared" ref="M56" si="55">SUM(M49:M55)</f>
        <v>0.24455550078435012</v>
      </c>
      <c r="N56" s="67">
        <f t="shared" ref="N56:O56" si="56">SUM(N49:N55)</f>
        <v>0.24762810743779273</v>
      </c>
      <c r="O56" s="67">
        <f t="shared" si="56"/>
        <v>0.2492529193739475</v>
      </c>
      <c r="P56" s="67">
        <f t="shared" ref="P56" si="57">SUM(P49:P55)</f>
        <v>0.24897137460132518</v>
      </c>
      <c r="Q56" s="67">
        <f t="shared" ref="Q56" si="58">SUM(Q49:Q55)</f>
        <v>0.25889356186817536</v>
      </c>
      <c r="R56" s="67">
        <f t="shared" ref="R56" si="59">SUM(R49:R55)</f>
        <v>0.24496828651771452</v>
      </c>
      <c r="S56" s="67">
        <f t="shared" ref="S56" si="60">SUM(S49:S55)</f>
        <v>0.23485655740669256</v>
      </c>
      <c r="T56" s="67">
        <f>SUM(T49:T55)</f>
        <v>0.2346981316453102</v>
      </c>
      <c r="U56" s="67">
        <f>SUM(U49:U55)</f>
        <v>0.24235193794943993</v>
      </c>
      <c r="V56" s="53">
        <f t="shared" si="35"/>
        <v>-7.0561602032015142E-2</v>
      </c>
    </row>
    <row r="57" spans="1:22" s="4" customFormat="1" ht="14.1" customHeight="1" thickBot="1" x14ac:dyDescent="0.3">
      <c r="A57" s="81" t="s">
        <v>31</v>
      </c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</row>
    <row r="58" spans="1:22" s="4" customFormat="1" ht="14.1" customHeight="1" thickBot="1" x14ac:dyDescent="0.3">
      <c r="A58" s="84" t="s">
        <v>32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</row>
    <row r="59" spans="1:22" s="4" customFormat="1" ht="11.25" x14ac:dyDescent="0.25">
      <c r="A59" s="19" t="s">
        <v>3</v>
      </c>
      <c r="B59" s="72"/>
      <c r="C59" s="45">
        <f>C15-B15</f>
        <v>-1.4685846748626278E-3</v>
      </c>
      <c r="D59" s="45">
        <f t="shared" ref="D59:U65" si="61">D15-C15</f>
        <v>-7.8293430835051081E-4</v>
      </c>
      <c r="E59" s="40">
        <f t="shared" si="61"/>
        <v>-3.0047673555616029E-4</v>
      </c>
      <c r="F59" s="45">
        <f t="shared" si="61"/>
        <v>-1.2731762480635324E-3</v>
      </c>
      <c r="G59" s="48">
        <f t="shared" si="61"/>
        <v>6.4789478556834777E-4</v>
      </c>
      <c r="H59" s="40">
        <f t="shared" si="61"/>
        <v>2.2593511168182007E-4</v>
      </c>
      <c r="I59" s="40">
        <f t="shared" si="61"/>
        <v>-4.2958317000680799E-4</v>
      </c>
      <c r="J59" s="48">
        <f t="shared" si="61"/>
        <v>1.0370330104187819E-3</v>
      </c>
      <c r="K59" s="48">
        <f t="shared" si="61"/>
        <v>1.1686522209761897E-3</v>
      </c>
      <c r="L59" s="40">
        <f t="shared" si="61"/>
        <v>-2.8713264023717475E-5</v>
      </c>
      <c r="M59" s="40">
        <f t="shared" si="61"/>
        <v>3.7243670796593964E-4</v>
      </c>
      <c r="N59" s="40">
        <f t="shared" si="61"/>
        <v>-4.0100097963883044E-4</v>
      </c>
      <c r="O59" s="40">
        <f t="shared" si="61"/>
        <v>-8.6937676872882869E-5</v>
      </c>
      <c r="P59" s="48">
        <f t="shared" si="61"/>
        <v>1.300064571625922E-3</v>
      </c>
      <c r="Q59" s="40">
        <f t="shared" si="61"/>
        <v>3.7607345969664467E-4</v>
      </c>
      <c r="R59" s="48">
        <f t="shared" si="61"/>
        <v>2.2986530738119716E-3</v>
      </c>
      <c r="S59" s="45">
        <f t="shared" si="61"/>
        <v>-1.6134152139533845E-3</v>
      </c>
      <c r="T59" s="48">
        <f t="shared" si="61"/>
        <v>1.0522158810350821E-3</v>
      </c>
      <c r="U59" s="48">
        <f t="shared" si="61"/>
        <v>2.9973005360211212E-4</v>
      </c>
      <c r="V59" s="22"/>
    </row>
    <row r="60" spans="1:22" s="4" customFormat="1" ht="14.1" customHeight="1" x14ac:dyDescent="0.25">
      <c r="A60" s="20" t="s">
        <v>4</v>
      </c>
      <c r="B60" s="32"/>
      <c r="C60" s="49">
        <f t="shared" ref="C60:R65" si="62">C16-B16</f>
        <v>-9.7348789017577819E-3</v>
      </c>
      <c r="D60" s="49">
        <f t="shared" si="62"/>
        <v>-4.7535391413930095E-3</v>
      </c>
      <c r="E60" s="49">
        <f t="shared" si="62"/>
        <v>-5.50134396488966E-3</v>
      </c>
      <c r="F60" s="49">
        <f t="shared" si="62"/>
        <v>-1.006561802593238E-2</v>
      </c>
      <c r="G60" s="49">
        <f t="shared" si="62"/>
        <v>-5.7909239875990892E-3</v>
      </c>
      <c r="H60" s="42">
        <f t="shared" si="62"/>
        <v>-1.2099796859275924E-4</v>
      </c>
      <c r="I60" s="46">
        <f t="shared" si="62"/>
        <v>2.4092062543906723E-3</v>
      </c>
      <c r="J60" s="49">
        <f t="shared" si="62"/>
        <v>-1.8911352786036006E-3</v>
      </c>
      <c r="K60" s="49">
        <f t="shared" si="62"/>
        <v>-5.0992214246677048E-3</v>
      </c>
      <c r="L60" s="49">
        <f t="shared" si="62"/>
        <v>-6.5030603285017169E-3</v>
      </c>
      <c r="M60" s="49">
        <f t="shared" si="62"/>
        <v>-2.9645160952658373E-3</v>
      </c>
      <c r="N60" s="46">
        <f t="shared" si="62"/>
        <v>1.2249481593698264E-3</v>
      </c>
      <c r="O60" s="46">
        <f t="shared" si="62"/>
        <v>1.0136627590487321E-2</v>
      </c>
      <c r="P60" s="49">
        <f t="shared" si="62"/>
        <v>-1.9657861959101047E-3</v>
      </c>
      <c r="Q60" s="49">
        <f t="shared" si="62"/>
        <v>-6.3381980727820059E-3</v>
      </c>
      <c r="R60" s="46">
        <f t="shared" si="62"/>
        <v>7.5892109404102487E-3</v>
      </c>
      <c r="S60" s="46">
        <f t="shared" si="61"/>
        <v>7.0722333128586667E-3</v>
      </c>
      <c r="T60" s="46">
        <f t="shared" si="61"/>
        <v>1.2694932470743298E-3</v>
      </c>
      <c r="U60" s="46">
        <f t="shared" si="61"/>
        <v>1.7339340408535117E-2</v>
      </c>
      <c r="V60" s="14"/>
    </row>
    <row r="61" spans="1:22" s="4" customFormat="1" ht="14.1" customHeight="1" x14ac:dyDescent="0.25">
      <c r="A61" s="20" t="s">
        <v>5</v>
      </c>
      <c r="B61" s="32"/>
      <c r="C61" s="49">
        <f t="shared" si="62"/>
        <v>-7.4819559505763245E-3</v>
      </c>
      <c r="D61" s="49">
        <f t="shared" si="61"/>
        <v>-1.052038930967103E-2</v>
      </c>
      <c r="E61" s="46">
        <f t="shared" si="61"/>
        <v>1.7527841490583673E-2</v>
      </c>
      <c r="F61" s="49">
        <f t="shared" si="61"/>
        <v>-1.1633238486599418E-3</v>
      </c>
      <c r="G61" s="46">
        <f t="shared" si="61"/>
        <v>9.4166958053484295E-3</v>
      </c>
      <c r="H61" s="42">
        <f t="shared" si="61"/>
        <v>-4.3548650478966722E-4</v>
      </c>
      <c r="I61" s="46">
        <f t="shared" si="61"/>
        <v>4.5952921057741403E-3</v>
      </c>
      <c r="J61" s="42">
        <f t="shared" si="61"/>
        <v>6.5992495219924507E-3</v>
      </c>
      <c r="K61" s="49">
        <f t="shared" si="61"/>
        <v>-6.0997744505426887E-3</v>
      </c>
      <c r="L61" s="46">
        <f t="shared" si="61"/>
        <v>8.6892266605058666E-3</v>
      </c>
      <c r="M61" s="46">
        <f t="shared" si="61"/>
        <v>3.8589737439988225E-3</v>
      </c>
      <c r="N61" s="49">
        <f t="shared" si="61"/>
        <v>-1.3093033720135427E-2</v>
      </c>
      <c r="O61" s="49">
        <f t="shared" si="61"/>
        <v>-6.4340777131278448E-3</v>
      </c>
      <c r="P61" s="46">
        <f t="shared" si="61"/>
        <v>5.5359101964773394E-3</v>
      </c>
      <c r="Q61" s="49">
        <f t="shared" si="61"/>
        <v>-1.8859605732994472E-2</v>
      </c>
      <c r="R61" s="46">
        <f t="shared" si="61"/>
        <v>1.7101045674532495E-2</v>
      </c>
      <c r="S61" s="46">
        <f t="shared" si="61"/>
        <v>2.1180388323663563E-2</v>
      </c>
      <c r="T61" s="46">
        <f t="shared" si="61"/>
        <v>5.9148695978781279E-2</v>
      </c>
      <c r="U61" s="46">
        <f t="shared" si="61"/>
        <v>8.8962621455292434E-3</v>
      </c>
      <c r="V61" s="13"/>
    </row>
    <row r="62" spans="1:22" s="4" customFormat="1" ht="14.1" customHeight="1" x14ac:dyDescent="0.25">
      <c r="A62" s="20" t="s">
        <v>6</v>
      </c>
      <c r="B62" s="32"/>
      <c r="C62" s="49">
        <f t="shared" si="62"/>
        <v>-1.8882809669864553E-3</v>
      </c>
      <c r="D62" s="46">
        <f t="shared" si="61"/>
        <v>7.308873384478165E-3</v>
      </c>
      <c r="E62" s="49">
        <f t="shared" si="61"/>
        <v>-2.0237695152062529E-2</v>
      </c>
      <c r="F62" s="49">
        <f t="shared" si="61"/>
        <v>-2.8177545858014574E-2</v>
      </c>
      <c r="G62" s="49">
        <f t="shared" si="61"/>
        <v>-2.1296555383643445E-2</v>
      </c>
      <c r="H62" s="49">
        <f t="shared" si="61"/>
        <v>-9.6523574242983745E-3</v>
      </c>
      <c r="I62" s="49">
        <f t="shared" si="61"/>
        <v>-5.329769528280015E-3</v>
      </c>
      <c r="J62" s="49">
        <f t="shared" si="61"/>
        <v>-1.0170672464729358E-3</v>
      </c>
      <c r="K62" s="49">
        <f t="shared" si="61"/>
        <v>-4.9704843284036349E-3</v>
      </c>
      <c r="L62" s="49">
        <f t="shared" si="61"/>
        <v>-5.7045996882034156E-3</v>
      </c>
      <c r="M62" s="49">
        <f t="shared" si="61"/>
        <v>-1.0162445814316412E-2</v>
      </c>
      <c r="N62" s="46">
        <f t="shared" si="61"/>
        <v>5.6952524928319259E-3</v>
      </c>
      <c r="O62" s="46">
        <f t="shared" si="61"/>
        <v>1.1053878369103931E-2</v>
      </c>
      <c r="P62" s="49">
        <f t="shared" si="61"/>
        <v>-1.0691489558046996E-2</v>
      </c>
      <c r="Q62" s="46">
        <f t="shared" si="61"/>
        <v>-1.6244834039107092E-2</v>
      </c>
      <c r="R62" s="46">
        <f t="shared" si="61"/>
        <v>9.2051993595657078E-3</v>
      </c>
      <c r="S62" s="46">
        <f t="shared" si="61"/>
        <v>1.1215304594137832E-2</v>
      </c>
      <c r="T62" s="46">
        <f t="shared" si="61"/>
        <v>2.5760400068573663E-2</v>
      </c>
      <c r="U62" s="46">
        <f t="shared" si="61"/>
        <v>8.576004218700084E-3</v>
      </c>
      <c r="V62" s="14"/>
    </row>
    <row r="63" spans="1:22" s="4" customFormat="1" ht="14.1" customHeight="1" x14ac:dyDescent="0.25">
      <c r="A63" s="20" t="s">
        <v>27</v>
      </c>
      <c r="B63" s="32"/>
      <c r="C63" s="49">
        <f t="shared" si="62"/>
        <v>5.6448597601614151E-3</v>
      </c>
      <c r="D63" s="46">
        <f t="shared" si="61"/>
        <v>6.5230971771855426E-3</v>
      </c>
      <c r="E63" s="46">
        <f t="shared" si="61"/>
        <v>1.9933897963303346E-2</v>
      </c>
      <c r="F63" s="46">
        <f t="shared" si="61"/>
        <v>7.7309959143519041E-3</v>
      </c>
      <c r="G63" s="46">
        <f t="shared" si="61"/>
        <v>2.9494328146371235E-3</v>
      </c>
      <c r="H63" s="49">
        <f t="shared" si="61"/>
        <v>-5.5596334259552099E-3</v>
      </c>
      <c r="I63" s="49">
        <f t="shared" si="61"/>
        <v>-9.1383736922384939E-3</v>
      </c>
      <c r="J63" s="49">
        <f t="shared" si="61"/>
        <v>-1.5648602214858719E-2</v>
      </c>
      <c r="K63" s="46">
        <f t="shared" si="61"/>
        <v>5.7113484437958731E-3</v>
      </c>
      <c r="L63" s="49">
        <f t="shared" si="61"/>
        <v>-9.8101640614864372E-4</v>
      </c>
      <c r="M63" s="49">
        <f t="shared" si="61"/>
        <v>-5.421894484492748E-3</v>
      </c>
      <c r="N63" s="49">
        <f t="shared" si="61"/>
        <v>-7.3037017434493534E-4</v>
      </c>
      <c r="O63" s="49">
        <f t="shared" si="61"/>
        <v>-8.0196610415305819E-3</v>
      </c>
      <c r="P63" s="49">
        <f t="shared" si="61"/>
        <v>-3.1684405499473114E-3</v>
      </c>
      <c r="Q63" s="49">
        <f t="shared" si="61"/>
        <v>4.8584058065052893E-4</v>
      </c>
      <c r="R63" s="46">
        <f t="shared" si="61"/>
        <v>1.8040436745417054E-3</v>
      </c>
      <c r="S63" s="46">
        <f t="shared" si="61"/>
        <v>6.4639759986845763E-3</v>
      </c>
      <c r="T63" s="46">
        <f t="shared" si="61"/>
        <v>1.801719133843404E-2</v>
      </c>
      <c r="U63" s="46">
        <f t="shared" si="61"/>
        <v>-3.3488993760886071E-3</v>
      </c>
      <c r="V63" s="14"/>
    </row>
    <row r="64" spans="1:22" s="4" customFormat="1" ht="14.1" customHeight="1" x14ac:dyDescent="0.25">
      <c r="A64" s="20" t="s">
        <v>8</v>
      </c>
      <c r="B64" s="32"/>
      <c r="C64" s="49">
        <f t="shared" si="62"/>
        <v>-2.6289973556629445E-3</v>
      </c>
      <c r="D64" s="49">
        <f t="shared" si="61"/>
        <v>-9.3460025974857752E-4</v>
      </c>
      <c r="E64" s="42">
        <f t="shared" si="61"/>
        <v>3.7190375330378722E-4</v>
      </c>
      <c r="F64" s="49">
        <f t="shared" si="61"/>
        <v>-6.2330042924516466E-3</v>
      </c>
      <c r="G64" s="46">
        <f t="shared" si="61"/>
        <v>1.1456354542512953E-3</v>
      </c>
      <c r="H64" s="49">
        <f t="shared" si="61"/>
        <v>-3.8757351980259099E-3</v>
      </c>
      <c r="I64" s="49">
        <f t="shared" si="61"/>
        <v>-9.6877232813545253E-4</v>
      </c>
      <c r="J64" s="49">
        <f t="shared" si="61"/>
        <v>-3.954221075709672E-3</v>
      </c>
      <c r="K64" s="42">
        <f t="shared" si="61"/>
        <v>-4.8875309256219551E-4</v>
      </c>
      <c r="L64" s="46">
        <f t="shared" si="61"/>
        <v>9.9328643292080979E-4</v>
      </c>
      <c r="M64" s="42">
        <f t="shared" si="61"/>
        <v>-4.9178391638252453E-4</v>
      </c>
      <c r="N64" s="46">
        <f t="shared" si="61"/>
        <v>1.3884160959140336E-3</v>
      </c>
      <c r="O64" s="46">
        <f t="shared" si="61"/>
        <v>1.6378600207881851E-3</v>
      </c>
      <c r="P64" s="42">
        <f t="shared" si="61"/>
        <v>-3.5498662518246293E-4</v>
      </c>
      <c r="Q64" s="49">
        <f t="shared" si="61"/>
        <v>-7.1972995186583497E-4</v>
      </c>
      <c r="R64" s="46">
        <f t="shared" si="61"/>
        <v>2.4598626333507713E-3</v>
      </c>
      <c r="S64" s="46">
        <f t="shared" si="61"/>
        <v>2.4083417882824788E-3</v>
      </c>
      <c r="T64" s="46">
        <f t="shared" si="61"/>
        <v>2.6744985380230818E-3</v>
      </c>
      <c r="U64" s="46">
        <f t="shared" si="61"/>
        <v>-1.0589375686761993E-2</v>
      </c>
      <c r="V64" s="14"/>
    </row>
    <row r="65" spans="1:22" s="4" customFormat="1" ht="14.1" customHeight="1" thickBot="1" x14ac:dyDescent="0.3">
      <c r="A65" s="20" t="s">
        <v>9</v>
      </c>
      <c r="B65" s="70"/>
      <c r="C65" s="47">
        <f t="shared" si="62"/>
        <v>1.7557838089684724E-2</v>
      </c>
      <c r="D65" s="47">
        <f t="shared" si="61"/>
        <v>3.1594924574994132E-3</v>
      </c>
      <c r="E65" s="50">
        <f t="shared" si="61"/>
        <v>-1.1794127354682465E-2</v>
      </c>
      <c r="F65" s="47">
        <f t="shared" si="61"/>
        <v>3.9181672358770153E-2</v>
      </c>
      <c r="G65" s="47">
        <f t="shared" si="61"/>
        <v>1.2927820511437343E-2</v>
      </c>
      <c r="H65" s="47">
        <f t="shared" si="61"/>
        <v>1.9418275409980146E-2</v>
      </c>
      <c r="I65" s="47">
        <f t="shared" si="61"/>
        <v>8.8620003584958806E-3</v>
      </c>
      <c r="J65" s="47">
        <f t="shared" si="61"/>
        <v>1.4874743283233738E-2</v>
      </c>
      <c r="K65" s="47">
        <f t="shared" si="61"/>
        <v>9.778232631404149E-3</v>
      </c>
      <c r="L65" s="47">
        <f t="shared" si="61"/>
        <v>3.5348765934508086E-3</v>
      </c>
      <c r="M65" s="47">
        <f t="shared" si="61"/>
        <v>1.4809229858492756E-2</v>
      </c>
      <c r="N65" s="47">
        <f t="shared" si="61"/>
        <v>5.9157881260034073E-3</v>
      </c>
      <c r="O65" s="50">
        <f t="shared" si="61"/>
        <v>-8.2876895488481206E-3</v>
      </c>
      <c r="P65" s="47">
        <f t="shared" si="61"/>
        <v>9.3447281609836397E-3</v>
      </c>
      <c r="Q65" s="47">
        <f t="shared" si="61"/>
        <v>4.1300453756402233E-2</v>
      </c>
      <c r="R65" s="50">
        <f t="shared" si="61"/>
        <v>-4.0458015356212906E-2</v>
      </c>
      <c r="S65" s="50">
        <f t="shared" si="61"/>
        <v>-4.6726828803673737E-2</v>
      </c>
      <c r="T65" s="50">
        <f t="shared" si="61"/>
        <v>-0.10792249505192147</v>
      </c>
      <c r="U65" s="50">
        <f t="shared" si="61"/>
        <v>-2.1173061763516021E-2</v>
      </c>
      <c r="V65" s="44"/>
    </row>
    <row r="66" spans="1:22" s="4" customFormat="1" ht="13.5" customHeight="1" thickBot="1" x14ac:dyDescent="0.3">
      <c r="A66" s="84" t="s">
        <v>33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</row>
    <row r="67" spans="1:22" s="4" customFormat="1" ht="11.25" x14ac:dyDescent="0.25">
      <c r="A67" s="19" t="s">
        <v>3</v>
      </c>
      <c r="B67" s="72"/>
      <c r="C67" s="45">
        <f>C33/C$40</f>
        <v>-7.5117370892018786E-3</v>
      </c>
      <c r="D67" s="48">
        <f t="shared" ref="D67:T73" si="63">D33/D$40</f>
        <v>6.2248260710362499E-3</v>
      </c>
      <c r="E67" s="48">
        <f t="shared" si="63"/>
        <v>8.7015635622025821E-3</v>
      </c>
      <c r="F67" s="45">
        <f t="shared" si="63"/>
        <v>-9.1041514930808448E-4</v>
      </c>
      <c r="G67" s="48">
        <f t="shared" si="63"/>
        <v>1.2360594795539033E-2</v>
      </c>
      <c r="H67" s="48">
        <f t="shared" si="63"/>
        <v>1.1389521640091115E-2</v>
      </c>
      <c r="I67" s="48">
        <f t="shared" si="63"/>
        <v>5.3719008264462801E-3</v>
      </c>
      <c r="J67" s="48">
        <f t="shared" si="63"/>
        <v>2.2484452240472016E-2</v>
      </c>
      <c r="K67" s="48">
        <f t="shared" si="63"/>
        <v>2.5460536168938151E-2</v>
      </c>
      <c r="L67" s="48">
        <f t="shared" si="63"/>
        <v>1.1075949367088606E-2</v>
      </c>
      <c r="M67" s="48">
        <f t="shared" si="63"/>
        <v>2.0464187671574742E-2</v>
      </c>
      <c r="N67" s="48">
        <f t="shared" si="63"/>
        <v>5.6598153112898415E-3</v>
      </c>
      <c r="O67" s="48">
        <f t="shared" si="63"/>
        <v>4.5420136260408781E-3</v>
      </c>
      <c r="P67" s="48">
        <f t="shared" si="63"/>
        <v>3.5911418501030795E-3</v>
      </c>
      <c r="Q67" s="48">
        <f t="shared" si="63"/>
        <v>1.1699361852989839E-2</v>
      </c>
      <c r="R67" s="48">
        <f t="shared" si="63"/>
        <v>3.1964593066142119E-3</v>
      </c>
      <c r="S67" s="48">
        <f t="shared" si="63"/>
        <v>2.0321694782267554E-2</v>
      </c>
      <c r="T67" s="48">
        <f t="shared" si="63"/>
        <v>1.5069873395540371E-2</v>
      </c>
      <c r="U67" s="48">
        <f t="shared" ref="U67" si="64">U33/U$40</f>
        <v>1.5134984022457863E-2</v>
      </c>
      <c r="V67" s="22"/>
    </row>
    <row r="68" spans="1:22" s="4" customFormat="1" ht="14.1" customHeight="1" x14ac:dyDescent="0.25">
      <c r="A68" s="20" t="s">
        <v>4</v>
      </c>
      <c r="B68" s="32"/>
      <c r="C68" s="46">
        <f t="shared" ref="C68:R73" si="65">C34/C$40</f>
        <v>1.4553990610328641E-2</v>
      </c>
      <c r="D68" s="46">
        <f t="shared" si="65"/>
        <v>0.10838520688392529</v>
      </c>
      <c r="E68" s="46">
        <f t="shared" si="65"/>
        <v>0.10237933378653977</v>
      </c>
      <c r="F68" s="46">
        <f t="shared" si="65"/>
        <v>4.1150764748725421E-2</v>
      </c>
      <c r="G68" s="46">
        <f t="shared" si="65"/>
        <v>8.6895910780669147E-2</v>
      </c>
      <c r="H68" s="46">
        <f t="shared" si="65"/>
        <v>0.11149076183244748</v>
      </c>
      <c r="I68" s="46">
        <f t="shared" si="65"/>
        <v>0.13677685950413221</v>
      </c>
      <c r="J68" s="46">
        <f t="shared" si="65"/>
        <v>9.0735129963323238E-2</v>
      </c>
      <c r="K68" s="46">
        <f t="shared" si="65"/>
        <v>4.6877340122809648E-2</v>
      </c>
      <c r="L68" s="46">
        <f t="shared" si="65"/>
        <v>1.2341772151898732E-2</v>
      </c>
      <c r="M68" s="46">
        <f t="shared" si="65"/>
        <v>2.9698028450212129E-2</v>
      </c>
      <c r="N68" s="46">
        <f t="shared" si="65"/>
        <v>0.11721775394697646</v>
      </c>
      <c r="O68" s="46">
        <f t="shared" si="65"/>
        <v>0.90386071158213477</v>
      </c>
      <c r="P68" s="46">
        <f t="shared" si="65"/>
        <v>0.12143379663496708</v>
      </c>
      <c r="Q68" s="46">
        <f t="shared" si="65"/>
        <v>0.12380839832978809</v>
      </c>
      <c r="R68" s="46">
        <f t="shared" si="65"/>
        <v>6.8928776329809024E-2</v>
      </c>
      <c r="S68" s="46">
        <f t="shared" si="63"/>
        <v>8.709297763828952E-2</v>
      </c>
      <c r="T68" s="46">
        <f t="shared" si="63"/>
        <v>0.11768957813116047</v>
      </c>
      <c r="U68" s="46">
        <f t="shared" ref="U68" si="66">U34/U$40</f>
        <v>0.13862216510256301</v>
      </c>
      <c r="V68" s="14"/>
    </row>
    <row r="69" spans="1:22" s="4" customFormat="1" ht="14.1" customHeight="1" x14ac:dyDescent="0.25">
      <c r="A69" s="20" t="s">
        <v>5</v>
      </c>
      <c r="B69" s="32"/>
      <c r="C69" s="46">
        <f t="shared" si="65"/>
        <v>5.2112676056338028E-2</v>
      </c>
      <c r="D69" s="46">
        <f t="shared" si="63"/>
        <v>8.0556572683998531E-2</v>
      </c>
      <c r="E69" s="46">
        <f t="shared" si="63"/>
        <v>0.23725356900067981</v>
      </c>
      <c r="F69" s="46">
        <f t="shared" si="63"/>
        <v>0.14439184268026223</v>
      </c>
      <c r="G69" s="46">
        <f t="shared" si="63"/>
        <v>0.20436802973977694</v>
      </c>
      <c r="H69" s="46">
        <f t="shared" si="63"/>
        <v>0.15907365223993924</v>
      </c>
      <c r="I69" s="46">
        <f t="shared" si="63"/>
        <v>0.20881542699724517</v>
      </c>
      <c r="J69" s="46">
        <f t="shared" si="63"/>
        <v>0.25083718705150693</v>
      </c>
      <c r="K69" s="46">
        <f t="shared" si="63"/>
        <v>9.4503519544705705E-2</v>
      </c>
      <c r="L69" s="46">
        <f t="shared" si="63"/>
        <v>0.29493670886075946</v>
      </c>
      <c r="M69" s="46">
        <f t="shared" si="63"/>
        <v>0.26927876216620911</v>
      </c>
      <c r="N69" s="49">
        <f t="shared" si="63"/>
        <v>-2.1894548704200177E-2</v>
      </c>
      <c r="O69" s="49">
        <f t="shared" si="63"/>
        <v>-0.34367903103709313</v>
      </c>
      <c r="P69" s="46">
        <f t="shared" si="63"/>
        <v>0.12735253042495179</v>
      </c>
      <c r="Q69" s="46">
        <f t="shared" si="63"/>
        <v>0.2137792484046325</v>
      </c>
      <c r="R69" s="46">
        <f t="shared" si="63"/>
        <v>7.3928366527333825E-2</v>
      </c>
      <c r="S69" s="46">
        <f t="shared" si="63"/>
        <v>9.8626912514711645E-2</v>
      </c>
      <c r="T69" s="46">
        <f t="shared" si="63"/>
        <v>0.26154699843752283</v>
      </c>
      <c r="U69" s="46">
        <f t="shared" ref="U69" si="67">U35/U$40</f>
        <v>0.25543877087466849</v>
      </c>
      <c r="V69" s="13"/>
    </row>
    <row r="70" spans="1:22" s="4" customFormat="1" ht="14.1" customHeight="1" x14ac:dyDescent="0.25">
      <c r="A70" s="20" t="s">
        <v>6</v>
      </c>
      <c r="B70" s="32"/>
      <c r="C70" s="46">
        <f t="shared" si="65"/>
        <v>0.39906103286384981</v>
      </c>
      <c r="D70" s="46">
        <f t="shared" si="63"/>
        <v>0.4696082021237642</v>
      </c>
      <c r="E70" s="46">
        <f t="shared" si="63"/>
        <v>0.31461590754588714</v>
      </c>
      <c r="F70" s="46">
        <f t="shared" si="63"/>
        <v>0.16605972323379464</v>
      </c>
      <c r="G70" s="46">
        <f t="shared" si="63"/>
        <v>0.26654275092936802</v>
      </c>
      <c r="H70" s="46">
        <f t="shared" si="63"/>
        <v>0.27980258162490507</v>
      </c>
      <c r="I70" s="46">
        <f t="shared" si="63"/>
        <v>0.29710743801652889</v>
      </c>
      <c r="J70" s="46">
        <f t="shared" si="63"/>
        <v>0.33280178599904325</v>
      </c>
      <c r="K70" s="46">
        <f t="shared" si="63"/>
        <v>0.28036543357795418</v>
      </c>
      <c r="L70" s="46">
        <f t="shared" si="63"/>
        <v>0.25601265822784808</v>
      </c>
      <c r="M70" s="46">
        <f t="shared" si="63"/>
        <v>8.8594958822061393E-2</v>
      </c>
      <c r="N70" s="46">
        <f t="shared" si="63"/>
        <v>0.41167709264224006</v>
      </c>
      <c r="O70" s="46">
        <f t="shared" si="63"/>
        <v>1.2066616199848601</v>
      </c>
      <c r="P70" s="46">
        <f t="shared" si="63"/>
        <v>0.4044689765245727</v>
      </c>
      <c r="Q70" s="46">
        <f t="shared" si="63"/>
        <v>0.37114945245410863</v>
      </c>
      <c r="R70" s="46">
        <f t="shared" si="63"/>
        <v>0.27432177690353249</v>
      </c>
      <c r="S70" s="46">
        <f t="shared" si="63"/>
        <v>0.28819144762652021</v>
      </c>
      <c r="T70" s="46">
        <f t="shared" si="63"/>
        <v>0.3672989588352974</v>
      </c>
      <c r="U70" s="46">
        <f t="shared" ref="U70" si="68">U36/U$40</f>
        <v>0.37041365591272596</v>
      </c>
      <c r="V70" s="14"/>
    </row>
    <row r="71" spans="1:22" s="4" customFormat="1" ht="14.1" customHeight="1" x14ac:dyDescent="0.25">
      <c r="A71" s="20" t="s">
        <v>27</v>
      </c>
      <c r="B71" s="32"/>
      <c r="C71" s="46">
        <f t="shared" si="65"/>
        <v>0.11924882629107982</v>
      </c>
      <c r="D71" s="46">
        <f t="shared" si="63"/>
        <v>8.8795313072134743E-2</v>
      </c>
      <c r="E71" s="46">
        <f t="shared" si="63"/>
        <v>0.16791298436437796</v>
      </c>
      <c r="F71" s="46">
        <f t="shared" si="63"/>
        <v>0.14075018208302986</v>
      </c>
      <c r="G71" s="46">
        <f t="shared" si="63"/>
        <v>9.7490706319702594E-2</v>
      </c>
      <c r="H71" s="46">
        <f t="shared" si="63"/>
        <v>3.7838521893191597E-2</v>
      </c>
      <c r="I71" s="49">
        <f t="shared" si="63"/>
        <v>-1.3636363636363636E-2</v>
      </c>
      <c r="J71" s="49">
        <f t="shared" si="63"/>
        <v>-0.12932546643278583</v>
      </c>
      <c r="K71" s="46">
        <f t="shared" si="63"/>
        <v>0.12805152014377716</v>
      </c>
      <c r="L71" s="46">
        <f t="shared" si="63"/>
        <v>4.541139240506329E-2</v>
      </c>
      <c r="M71" s="49">
        <f t="shared" si="63"/>
        <v>-7.2123783379086592E-2</v>
      </c>
      <c r="N71" s="46">
        <f t="shared" si="63"/>
        <v>4.2150729818290142E-2</v>
      </c>
      <c r="O71" s="49">
        <f t="shared" si="63"/>
        <v>-0.58364875094625279</v>
      </c>
      <c r="P71" s="46">
        <f t="shared" si="63"/>
        <v>6.3576511272195255E-2</v>
      </c>
      <c r="Q71" s="46">
        <f t="shared" si="63"/>
        <v>4.0258410147325299E-2</v>
      </c>
      <c r="R71" s="46">
        <f t="shared" si="63"/>
        <v>3.425948692730104E-2</v>
      </c>
      <c r="S71" s="46">
        <f t="shared" si="63"/>
        <v>2.3774029030992547E-2</v>
      </c>
      <c r="T71" s="46">
        <f t="shared" si="63"/>
        <v>7.3451030212759741E-2</v>
      </c>
      <c r="U71" s="46">
        <f t="shared" ref="U71" si="69">U37/U$40</f>
        <v>6.4148310936300801E-2</v>
      </c>
      <c r="V71" s="14"/>
    </row>
    <row r="72" spans="1:22" s="4" customFormat="1" ht="14.1" customHeight="1" x14ac:dyDescent="0.25">
      <c r="A72" s="20" t="s">
        <v>8</v>
      </c>
      <c r="B72" s="32"/>
      <c r="C72" s="46">
        <f t="shared" si="65"/>
        <v>7.0422535211267607E-3</v>
      </c>
      <c r="D72" s="46">
        <f t="shared" si="63"/>
        <v>3.4602709630172097E-2</v>
      </c>
      <c r="E72" s="46">
        <f t="shared" si="63"/>
        <v>4.1740312712440518E-2</v>
      </c>
      <c r="F72" s="49">
        <f t="shared" si="63"/>
        <v>-1.4020393299344501E-2</v>
      </c>
      <c r="G72" s="46">
        <f t="shared" si="63"/>
        <v>3.9962825278810406E-2</v>
      </c>
      <c r="H72" s="46">
        <f t="shared" si="63"/>
        <v>2.4044545684636801E-3</v>
      </c>
      <c r="I72" s="46">
        <f t="shared" si="63"/>
        <v>2.121212121212121E-2</v>
      </c>
      <c r="J72" s="49">
        <f t="shared" si="63"/>
        <v>-2.0251953436453519E-2</v>
      </c>
      <c r="K72" s="46">
        <f t="shared" si="63"/>
        <v>1.9769357495881386E-2</v>
      </c>
      <c r="L72" s="46">
        <f t="shared" si="63"/>
        <v>4.0189873417721518E-2</v>
      </c>
      <c r="M72" s="46">
        <f t="shared" si="63"/>
        <v>1.4724232592962315E-2</v>
      </c>
      <c r="N72" s="46">
        <f t="shared" si="63"/>
        <v>4.7512660113196305E-2</v>
      </c>
      <c r="O72" s="46">
        <f t="shared" si="63"/>
        <v>0.15745647236941712</v>
      </c>
      <c r="P72" s="46">
        <f t="shared" si="63"/>
        <v>3.1256234621267538E-2</v>
      </c>
      <c r="Q72" s="46">
        <f t="shared" si="63"/>
        <v>3.0607421413377457E-2</v>
      </c>
      <c r="R72" s="46">
        <f t="shared" si="63"/>
        <v>1.7539545938857468E-2</v>
      </c>
      <c r="S72" s="46">
        <f t="shared" si="63"/>
        <v>2.3067869752844253E-2</v>
      </c>
      <c r="T72" s="46">
        <f t="shared" si="63"/>
        <v>3.6375052934390563E-2</v>
      </c>
      <c r="U72" s="46">
        <f t="shared" ref="U72" si="70">U38/U$40</f>
        <v>2.2597641613828826E-2</v>
      </c>
      <c r="V72" s="14"/>
    </row>
    <row r="73" spans="1:22" s="4" customFormat="1" ht="14.1" customHeight="1" thickBot="1" x14ac:dyDescent="0.3">
      <c r="A73" s="20" t="s">
        <v>9</v>
      </c>
      <c r="B73" s="70"/>
      <c r="C73" s="47">
        <f t="shared" si="65"/>
        <v>0.41549295774647887</v>
      </c>
      <c r="D73" s="47">
        <f t="shared" si="63"/>
        <v>0.21182716953496886</v>
      </c>
      <c r="E73" s="47">
        <f t="shared" si="63"/>
        <v>0.12739632902787221</v>
      </c>
      <c r="F73" s="47">
        <f t="shared" si="63"/>
        <v>0.52257829570284053</v>
      </c>
      <c r="G73" s="47">
        <f t="shared" si="63"/>
        <v>0.29237918215613379</v>
      </c>
      <c r="H73" s="47">
        <f t="shared" si="63"/>
        <v>0.39800050620096178</v>
      </c>
      <c r="I73" s="47">
        <f t="shared" si="63"/>
        <v>0.34435261707988979</v>
      </c>
      <c r="J73" s="47">
        <f t="shared" si="63"/>
        <v>0.45271886461489402</v>
      </c>
      <c r="K73" s="47">
        <f t="shared" si="63"/>
        <v>0.40497229294593379</v>
      </c>
      <c r="L73" s="47">
        <f t="shared" si="63"/>
        <v>0.34003164556962023</v>
      </c>
      <c r="M73" s="47">
        <f t="shared" si="63"/>
        <v>0.64936361367606676</v>
      </c>
      <c r="N73" s="47">
        <f t="shared" si="63"/>
        <v>0.3976764968722073</v>
      </c>
      <c r="O73" s="50">
        <f t="shared" si="63"/>
        <v>-0.34519303557910674</v>
      </c>
      <c r="P73" s="47">
        <f t="shared" si="63"/>
        <v>0.24832080867194253</v>
      </c>
      <c r="Q73" s="47">
        <f t="shared" si="63"/>
        <v>0.20869770739777832</v>
      </c>
      <c r="R73" s="47">
        <f t="shared" si="63"/>
        <v>0.52782558806655189</v>
      </c>
      <c r="S73" s="47">
        <f t="shared" si="63"/>
        <v>0.45892506865437427</v>
      </c>
      <c r="T73" s="47">
        <f t="shared" si="63"/>
        <v>0.12856850805332867</v>
      </c>
      <c r="U73" s="47">
        <f t="shared" ref="U73" si="71">U39/U$40</f>
        <v>0.13364447153745501</v>
      </c>
      <c r="V73" s="44"/>
    </row>
    <row r="74" spans="1:22" s="4" customFormat="1" ht="14.1" customHeight="1" thickBot="1" x14ac:dyDescent="0.3">
      <c r="A74" s="81" t="s">
        <v>45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</row>
    <row r="75" spans="1:22" s="4" customFormat="1" ht="14.1" customHeight="1" thickBot="1" x14ac:dyDescent="0.3">
      <c r="A75" s="24" t="s">
        <v>36</v>
      </c>
      <c r="B75" s="74">
        <v>32955</v>
      </c>
      <c r="C75" s="75">
        <v>33826</v>
      </c>
      <c r="D75" s="75">
        <v>37774</v>
      </c>
      <c r="E75" s="76">
        <v>45346</v>
      </c>
      <c r="F75" s="76">
        <v>52235</v>
      </c>
      <c r="G75" s="76">
        <v>55965</v>
      </c>
      <c r="H75" s="76">
        <v>60190</v>
      </c>
      <c r="I75" s="76">
        <v>66352</v>
      </c>
      <c r="J75" s="76">
        <v>70654</v>
      </c>
      <c r="K75" s="76">
        <v>72462</v>
      </c>
      <c r="L75" s="76">
        <v>75213</v>
      </c>
      <c r="M75" s="76">
        <v>76307</v>
      </c>
      <c r="N75" s="76">
        <v>79717</v>
      </c>
      <c r="O75" s="77">
        <v>83349</v>
      </c>
      <c r="P75" s="77">
        <v>80359</v>
      </c>
      <c r="Q75" s="77">
        <v>91670</v>
      </c>
      <c r="R75" s="77">
        <v>254763</v>
      </c>
      <c r="S75" s="77">
        <v>651204</v>
      </c>
      <c r="T75" s="77">
        <v>2760645</v>
      </c>
      <c r="U75" s="77">
        <v>2728402</v>
      </c>
      <c r="V75" s="25">
        <f>(U75-B75)/B75</f>
        <v>81.791746320740401</v>
      </c>
    </row>
    <row r="76" spans="1:22" s="4" customFormat="1" ht="11.25" x14ac:dyDescent="0.25">
      <c r="A76" s="19" t="s">
        <v>37</v>
      </c>
      <c r="B76" s="55">
        <f>B5/B$75</f>
        <v>1.0438476710666059E-2</v>
      </c>
      <c r="C76" s="55">
        <f t="shared" ref="C76:U83" si="72">C5/C$75</f>
        <v>9.6966830248920947E-3</v>
      </c>
      <c r="D76" s="55">
        <f t="shared" si="72"/>
        <v>9.583311272303701E-3</v>
      </c>
      <c r="E76" s="55">
        <f t="shared" si="72"/>
        <v>9.3944339081727165E-3</v>
      </c>
      <c r="F76" s="55">
        <f t="shared" si="72"/>
        <v>8.0597300660476684E-3</v>
      </c>
      <c r="G76" s="55">
        <f t="shared" si="72"/>
        <v>9.8990440453855088E-3</v>
      </c>
      <c r="H76" s="55">
        <f t="shared" si="72"/>
        <v>1.0699451736168798E-2</v>
      </c>
      <c r="I76" s="55">
        <f t="shared" si="72"/>
        <v>1.0293585724620207E-2</v>
      </c>
      <c r="J76" s="55">
        <f t="shared" si="72"/>
        <v>1.1662467800832224E-2</v>
      </c>
      <c r="K76" s="55">
        <f t="shared" si="72"/>
        <v>1.3717534707846871E-2</v>
      </c>
      <c r="L76" s="55">
        <f t="shared" si="72"/>
        <v>1.4146490633268186E-2</v>
      </c>
      <c r="M76" s="55">
        <f t="shared" si="72"/>
        <v>1.5018281415859619E-2</v>
      </c>
      <c r="N76" s="55">
        <f t="shared" si="72"/>
        <v>1.4852540863303938E-2</v>
      </c>
      <c r="O76" s="55">
        <f t="shared" si="72"/>
        <v>1.4277315864617453E-2</v>
      </c>
      <c r="P76" s="55">
        <f t="shared" si="72"/>
        <v>1.4136562177229682E-2</v>
      </c>
      <c r="Q76" s="55">
        <f t="shared" si="72"/>
        <v>9.1523944583833308E-3</v>
      </c>
      <c r="R76" s="55">
        <f t="shared" si="72"/>
        <v>3.140173416076903E-3</v>
      </c>
      <c r="S76" s="55">
        <f t="shared" si="72"/>
        <v>8.307688527711746E-4</v>
      </c>
      <c r="T76" s="55">
        <f t="shared" si="72"/>
        <v>9.4362005980486445E-4</v>
      </c>
      <c r="U76" s="55">
        <f t="shared" ref="U76" si="73">U5/U$75</f>
        <v>5.24079662747645E-3</v>
      </c>
      <c r="V76" s="53">
        <f t="shared" ref="V76:V83" si="74">(U76-B76)/B76</f>
        <v>-0.49793473006253947</v>
      </c>
    </row>
    <row r="77" spans="1:22" s="4" customFormat="1" ht="14.1" customHeight="1" x14ac:dyDescent="0.25">
      <c r="A77" s="20" t="s">
        <v>38</v>
      </c>
      <c r="B77" s="56">
        <f t="shared" ref="B77:Q83" si="75">B6/B$75</f>
        <v>0.12219693521468669</v>
      </c>
      <c r="C77" s="56">
        <f t="shared" si="75"/>
        <v>0.11996688937503695</v>
      </c>
      <c r="D77" s="56">
        <f t="shared" si="75"/>
        <v>0.12310054534865252</v>
      </c>
      <c r="E77" s="56">
        <f t="shared" si="75"/>
        <v>0.11915053146914832</v>
      </c>
      <c r="F77" s="56">
        <f t="shared" si="75"/>
        <v>0.10776299416100316</v>
      </c>
      <c r="G77" s="56">
        <f t="shared" si="75"/>
        <v>0.11728759045832217</v>
      </c>
      <c r="H77" s="56">
        <f t="shared" si="75"/>
        <v>0.12369164313008806</v>
      </c>
      <c r="I77" s="56">
        <f t="shared" si="75"/>
        <v>0.12717024354955389</v>
      </c>
      <c r="J77" s="56">
        <f t="shared" si="75"/>
        <v>0.12748039742972797</v>
      </c>
      <c r="K77" s="56">
        <f t="shared" si="75"/>
        <v>0.12861913830697469</v>
      </c>
      <c r="L77" s="56">
        <f t="shared" si="75"/>
        <v>0.1249518035446</v>
      </c>
      <c r="M77" s="56">
        <f t="shared" si="75"/>
        <v>0.12471988153118324</v>
      </c>
      <c r="N77" s="56">
        <f t="shared" si="75"/>
        <v>0.12925724751307752</v>
      </c>
      <c r="O77" s="56">
        <f t="shared" si="75"/>
        <v>0.1379500653877071</v>
      </c>
      <c r="P77" s="56">
        <f t="shared" si="75"/>
        <v>0.12035988501599074</v>
      </c>
      <c r="Q77" s="56">
        <f t="shared" si="75"/>
        <v>7.122286462310462E-2</v>
      </c>
      <c r="R77" s="56">
        <f t="shared" si="72"/>
        <v>2.2326632988306779E-2</v>
      </c>
      <c r="S77" s="56">
        <f t="shared" si="72"/>
        <v>7.0300550979416586E-3</v>
      </c>
      <c r="T77" s="56">
        <f t="shared" si="72"/>
        <v>7.497160989551355E-3</v>
      </c>
      <c r="U77" s="56">
        <f t="shared" ref="U77" si="76">U6/U$75</f>
        <v>4.6841704411593306E-2</v>
      </c>
      <c r="V77" s="14">
        <f t="shared" si="74"/>
        <v>-0.61667038269578911</v>
      </c>
    </row>
    <row r="78" spans="1:22" s="4" customFormat="1" ht="14.1" customHeight="1" x14ac:dyDescent="0.25">
      <c r="A78" s="20" t="s">
        <v>39</v>
      </c>
      <c r="B78" s="56">
        <f t="shared" si="75"/>
        <v>0.12762858443331815</v>
      </c>
      <c r="C78" s="56">
        <f t="shared" si="72"/>
        <v>0.12762372139774139</v>
      </c>
      <c r="D78" s="56">
        <f t="shared" si="72"/>
        <v>0.12593318155344946</v>
      </c>
      <c r="E78" s="56">
        <f t="shared" si="72"/>
        <v>0.14338640673929343</v>
      </c>
      <c r="F78" s="56">
        <f t="shared" si="72"/>
        <v>0.13965731789030345</v>
      </c>
      <c r="G78" s="56">
        <f t="shared" si="72"/>
        <v>0.1696417403734477</v>
      </c>
      <c r="H78" s="56">
        <f t="shared" si="72"/>
        <v>0.17861771058315334</v>
      </c>
      <c r="I78" s="56">
        <f t="shared" si="72"/>
        <v>0.18487762237762237</v>
      </c>
      <c r="J78" s="56">
        <f t="shared" si="72"/>
        <v>0.19588416791689076</v>
      </c>
      <c r="K78" s="56">
        <f t="shared" si="72"/>
        <v>0.19970467279401619</v>
      </c>
      <c r="L78" s="56">
        <f t="shared" si="72"/>
        <v>0.21718319971281561</v>
      </c>
      <c r="M78" s="56">
        <f t="shared" si="72"/>
        <v>0.22820973174151782</v>
      </c>
      <c r="N78" s="56">
        <f t="shared" si="72"/>
        <v>0.21660373571509214</v>
      </c>
      <c r="O78" s="56">
        <f t="shared" si="72"/>
        <v>0.20171807700152372</v>
      </c>
      <c r="P78" s="56">
        <f t="shared" si="72"/>
        <v>0.18539304869398573</v>
      </c>
      <c r="Q78" s="56">
        <f t="shared" si="72"/>
        <v>0.10331624304570743</v>
      </c>
      <c r="R78" s="56">
        <f t="shared" si="72"/>
        <v>3.3635182502953727E-2</v>
      </c>
      <c r="S78" s="56">
        <f t="shared" si="72"/>
        <v>1.1228432257787115E-2</v>
      </c>
      <c r="T78" s="56">
        <f t="shared" si="72"/>
        <v>1.5624609466266036E-2</v>
      </c>
      <c r="U78" s="56">
        <f t="shared" ref="U78" si="77">U7/U$75</f>
        <v>8.8146101637515295E-2</v>
      </c>
      <c r="V78" s="14">
        <f t="shared" si="74"/>
        <v>-0.30935454601418999</v>
      </c>
    </row>
    <row r="79" spans="1:22" s="4" customFormat="1" ht="14.1" customHeight="1" x14ac:dyDescent="0.25">
      <c r="A79" s="20" t="s">
        <v>40</v>
      </c>
      <c r="B79" s="56">
        <f t="shared" si="75"/>
        <v>0.35008344712486722</v>
      </c>
      <c r="C79" s="56">
        <f t="shared" si="72"/>
        <v>0.36619759947969016</v>
      </c>
      <c r="D79" s="56">
        <f t="shared" si="72"/>
        <v>0.39582781807592526</v>
      </c>
      <c r="E79" s="56">
        <f t="shared" si="72"/>
        <v>0.38076125788382659</v>
      </c>
      <c r="F79" s="56">
        <f t="shared" si="72"/>
        <v>0.34800421173542645</v>
      </c>
      <c r="G79" s="56">
        <f t="shared" si="72"/>
        <v>0.37605646386134189</v>
      </c>
      <c r="H79" s="56">
        <f t="shared" si="72"/>
        <v>0.38639308855291576</v>
      </c>
      <c r="I79" s="56">
        <f t="shared" si="72"/>
        <v>0.38301784422474078</v>
      </c>
      <c r="J79" s="56">
        <f t="shared" si="72"/>
        <v>0.38923486285277548</v>
      </c>
      <c r="K79" s="56">
        <f t="shared" si="72"/>
        <v>0.4053572907178935</v>
      </c>
      <c r="L79" s="56">
        <f t="shared" si="72"/>
        <v>0.41204313084174277</v>
      </c>
      <c r="M79" s="56">
        <f t="shared" si="72"/>
        <v>0.41078800110081642</v>
      </c>
      <c r="N79" s="56">
        <f t="shared" si="72"/>
        <v>0.42788865612102811</v>
      </c>
      <c r="O79" s="56">
        <f t="shared" si="72"/>
        <v>0.42836746691621974</v>
      </c>
      <c r="P79" s="56">
        <f t="shared" si="72"/>
        <v>0.36862081409674086</v>
      </c>
      <c r="Q79" s="56">
        <f t="shared" si="72"/>
        <v>0.2203556234318752</v>
      </c>
      <c r="R79" s="56">
        <f t="shared" si="72"/>
        <v>6.6151678226430061E-2</v>
      </c>
      <c r="S79" s="56">
        <f t="shared" si="72"/>
        <v>2.0239433418713645E-2</v>
      </c>
      <c r="T79" s="56">
        <f t="shared" si="72"/>
        <v>2.2996799660948801E-2</v>
      </c>
      <c r="U79" s="56">
        <f t="shared" ref="U79" si="78">U8/U$75</f>
        <v>0.12816476457648104</v>
      </c>
      <c r="V79" s="14">
        <f t="shared" si="74"/>
        <v>-0.63390224351062385</v>
      </c>
    </row>
    <row r="80" spans="1:22" s="4" customFormat="1" ht="14.1" customHeight="1" x14ac:dyDescent="0.25">
      <c r="A80" s="20" t="s">
        <v>41</v>
      </c>
      <c r="B80" s="56">
        <f t="shared" si="75"/>
        <v>3.4319526627218933E-2</v>
      </c>
      <c r="C80" s="56">
        <f t="shared" si="72"/>
        <v>4.0944835333766923E-2</v>
      </c>
      <c r="D80" s="56">
        <f t="shared" si="72"/>
        <v>4.9504950495049507E-2</v>
      </c>
      <c r="E80" s="56">
        <f t="shared" si="72"/>
        <v>6.8473514753230713E-2</v>
      </c>
      <c r="F80" s="56">
        <f t="shared" si="72"/>
        <v>7.4241409016942664E-2</v>
      </c>
      <c r="G80" s="56">
        <f t="shared" si="72"/>
        <v>8.8037166085946569E-2</v>
      </c>
      <c r="H80" s="56">
        <f t="shared" si="72"/>
        <v>8.6825053995680343E-2</v>
      </c>
      <c r="I80" s="56">
        <f t="shared" si="72"/>
        <v>7.7269713045575117E-2</v>
      </c>
      <c r="J80" s="56">
        <f t="shared" si="72"/>
        <v>6.1086421150961023E-2</v>
      </c>
      <c r="K80" s="56">
        <f t="shared" si="72"/>
        <v>7.1361541221605804E-2</v>
      </c>
      <c r="L80" s="56">
        <f t="shared" si="72"/>
        <v>7.2567242365016688E-2</v>
      </c>
      <c r="M80" s="56">
        <f t="shared" si="72"/>
        <v>6.7739525862633834E-2</v>
      </c>
      <c r="N80" s="56">
        <f t="shared" si="72"/>
        <v>6.8391936475281301E-2</v>
      </c>
      <c r="O80" s="56">
        <f t="shared" si="72"/>
        <v>5.6161441648969995E-2</v>
      </c>
      <c r="P80" s="56">
        <f t="shared" si="72"/>
        <v>4.6354484251919514E-2</v>
      </c>
      <c r="Q80" s="56">
        <f t="shared" si="72"/>
        <v>2.9486200501799936E-2</v>
      </c>
      <c r="R80" s="56">
        <f t="shared" si="72"/>
        <v>8.9691203196696542E-3</v>
      </c>
      <c r="S80" s="56">
        <f t="shared" si="72"/>
        <v>3.0435930983224919E-3</v>
      </c>
      <c r="T80" s="56">
        <f t="shared" si="72"/>
        <v>4.3620240921958455E-3</v>
      </c>
      <c r="U80" s="56">
        <f t="shared" ref="U80" si="79">U9/U$75</f>
        <v>2.2579517241227649E-2</v>
      </c>
      <c r="V80" s="14">
        <f t="shared" si="74"/>
        <v>-0.34207958383319431</v>
      </c>
    </row>
    <row r="81" spans="1:22" s="4" customFormat="1" ht="14.1" customHeight="1" x14ac:dyDescent="0.25">
      <c r="A81" s="20" t="s">
        <v>42</v>
      </c>
      <c r="B81" s="56">
        <f t="shared" si="75"/>
        <v>3.5563647397966927E-2</v>
      </c>
      <c r="C81" s="56">
        <f t="shared" si="72"/>
        <v>3.5091349849228404E-2</v>
      </c>
      <c r="D81" s="56">
        <f t="shared" si="72"/>
        <v>3.6427172128977607E-2</v>
      </c>
      <c r="E81" s="56">
        <f t="shared" si="72"/>
        <v>3.7114629735809111E-2</v>
      </c>
      <c r="F81" s="56">
        <f t="shared" si="72"/>
        <v>3.0745668612998947E-2</v>
      </c>
      <c r="G81" s="56">
        <f t="shared" si="72"/>
        <v>3.637988028231931E-2</v>
      </c>
      <c r="H81" s="56">
        <f t="shared" si="72"/>
        <v>3.4141884033892671E-2</v>
      </c>
      <c r="I81" s="56">
        <f t="shared" si="72"/>
        <v>3.3292138895587173E-2</v>
      </c>
      <c r="J81" s="56">
        <f t="shared" si="72"/>
        <v>2.946754606957851E-2</v>
      </c>
      <c r="K81" s="56">
        <f t="shared" si="72"/>
        <v>3.0553945516270598E-2</v>
      </c>
      <c r="L81" s="56">
        <f t="shared" si="72"/>
        <v>3.2813476393708532E-2</v>
      </c>
      <c r="M81" s="56">
        <f t="shared" si="72"/>
        <v>3.3116227869002847E-2</v>
      </c>
      <c r="N81" s="56">
        <f t="shared" si="72"/>
        <v>3.5701293325137676E-2</v>
      </c>
      <c r="O81" s="56">
        <f t="shared" si="72"/>
        <v>3.6641111471043444E-2</v>
      </c>
      <c r="P81" s="56">
        <f t="shared" si="72"/>
        <v>3.2155701290459068E-2</v>
      </c>
      <c r="Q81" s="56">
        <f t="shared" si="72"/>
        <v>1.9712010472346459E-2</v>
      </c>
      <c r="R81" s="56">
        <f t="shared" si="72"/>
        <v>6.2528703147631329E-3</v>
      </c>
      <c r="S81" s="56">
        <f t="shared" si="72"/>
        <v>1.9947666169126727E-3</v>
      </c>
      <c r="T81" s="56">
        <f t="shared" si="72"/>
        <v>2.2751929349843969E-3</v>
      </c>
      <c r="U81" s="56">
        <f t="shared" ref="U81" si="80">U10/U$75</f>
        <v>8.7014303610684941E-3</v>
      </c>
      <c r="V81" s="14">
        <f t="shared" si="74"/>
        <v>-0.75532795430971655</v>
      </c>
    </row>
    <row r="82" spans="1:22" s="4" customFormat="1" ht="14.1" customHeight="1" thickBot="1" x14ac:dyDescent="0.3">
      <c r="A82" s="21" t="s">
        <v>43</v>
      </c>
      <c r="B82" s="57">
        <f t="shared" si="75"/>
        <v>0.14346836595357304</v>
      </c>
      <c r="C82" s="57">
        <f t="shared" si="72"/>
        <v>0.16593744456926623</v>
      </c>
      <c r="D82" s="57">
        <f t="shared" si="72"/>
        <v>0.17922380473341451</v>
      </c>
      <c r="E82" s="57">
        <f t="shared" si="72"/>
        <v>0.16995986415560357</v>
      </c>
      <c r="F82" s="57">
        <f t="shared" si="72"/>
        <v>0.20248875275198622</v>
      </c>
      <c r="G82" s="57">
        <f t="shared" si="72"/>
        <v>0.24520682569463056</v>
      </c>
      <c r="H82" s="57">
        <f t="shared" si="72"/>
        <v>0.28024588802126599</v>
      </c>
      <c r="I82" s="57">
        <f t="shared" si="72"/>
        <v>0.29189775741499879</v>
      </c>
      <c r="J82" s="57">
        <f t="shared" si="72"/>
        <v>0.3143063379284966</v>
      </c>
      <c r="K82" s="57">
        <f t="shared" si="72"/>
        <v>0.34378018823659295</v>
      </c>
      <c r="L82" s="57">
        <f t="shared" si="72"/>
        <v>0.35977822982729052</v>
      </c>
      <c r="M82" s="57">
        <f t="shared" si="72"/>
        <v>0.3887192524932182</v>
      </c>
      <c r="N82" s="57">
        <f t="shared" si="72"/>
        <v>0.40558475607461397</v>
      </c>
      <c r="O82" s="57">
        <f t="shared" si="72"/>
        <v>0.38244010126096295</v>
      </c>
      <c r="P82" s="57">
        <f t="shared" si="72"/>
        <v>0.35020346196443458</v>
      </c>
      <c r="Q82" s="57">
        <f t="shared" si="72"/>
        <v>0.24919821097414641</v>
      </c>
      <c r="R82" s="57">
        <f t="shared" si="72"/>
        <v>6.4389255896656894E-2</v>
      </c>
      <c r="S82" s="57">
        <f t="shared" si="72"/>
        <v>1.6208438523104895E-2</v>
      </c>
      <c r="T82" s="57">
        <f t="shared" si="72"/>
        <v>1.0201963671533283E-2</v>
      </c>
      <c r="U82" s="57">
        <f t="shared" ref="U82" si="81">U11/U$75</f>
        <v>4.8168854882821521E-2</v>
      </c>
      <c r="V82" s="44">
        <f t="shared" si="74"/>
        <v>-0.66425452354835379</v>
      </c>
    </row>
    <row r="83" spans="1:22" s="15" customFormat="1" ht="14.1" customHeight="1" thickBot="1" x14ac:dyDescent="0.3">
      <c r="A83" s="17" t="s">
        <v>44</v>
      </c>
      <c r="B83" s="78">
        <f t="shared" si="75"/>
        <v>0.82369898346229709</v>
      </c>
      <c r="C83" s="78">
        <f t="shared" si="72"/>
        <v>0.86545852302962223</v>
      </c>
      <c r="D83" s="78">
        <f t="shared" si="72"/>
        <v>0.91960078360777253</v>
      </c>
      <c r="E83" s="78">
        <f t="shared" si="72"/>
        <v>0.92824063864508444</v>
      </c>
      <c r="F83" s="78">
        <f t="shared" si="72"/>
        <v>0.91096008423470853</v>
      </c>
      <c r="G83" s="78">
        <f t="shared" si="72"/>
        <v>1.0425087108013937</v>
      </c>
      <c r="H83" s="78">
        <f t="shared" si="72"/>
        <v>1.1006147200531651</v>
      </c>
      <c r="I83" s="78">
        <f t="shared" si="72"/>
        <v>1.1078189052326983</v>
      </c>
      <c r="J83" s="78">
        <f t="shared" si="72"/>
        <v>1.1291222011492625</v>
      </c>
      <c r="K83" s="78">
        <f t="shared" si="72"/>
        <v>1.1930943115012007</v>
      </c>
      <c r="L83" s="78">
        <f t="shared" si="72"/>
        <v>1.2334835733184424</v>
      </c>
      <c r="M83" s="78">
        <f t="shared" si="72"/>
        <v>1.268310902014232</v>
      </c>
      <c r="N83" s="78">
        <f t="shared" si="72"/>
        <v>1.2982801660875347</v>
      </c>
      <c r="O83" s="78">
        <f t="shared" si="72"/>
        <v>1.2575555795510445</v>
      </c>
      <c r="P83" s="78">
        <f t="shared" si="72"/>
        <v>1.1172239574907603</v>
      </c>
      <c r="Q83" s="78">
        <f t="shared" si="72"/>
        <v>0.70244354750736338</v>
      </c>
      <c r="R83" s="78">
        <f t="shared" si="72"/>
        <v>0.20486491366485715</v>
      </c>
      <c r="S83" s="78">
        <f t="shared" si="72"/>
        <v>6.0575487865553654E-2</v>
      </c>
      <c r="T83" s="78">
        <f t="shared" si="72"/>
        <v>6.390137087528458E-2</v>
      </c>
      <c r="U83" s="78">
        <f t="shared" si="72"/>
        <v>0.34784316973818374</v>
      </c>
      <c r="V83" s="18">
        <f t="shared" si="74"/>
        <v>-0.57770596210271341</v>
      </c>
    </row>
    <row r="84" spans="1:22" s="4" customFormat="1" ht="11.25" x14ac:dyDescent="0.25">
      <c r="A84" s="8" t="s">
        <v>34</v>
      </c>
      <c r="B84" s="7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4"/>
      <c r="O84" s="6"/>
      <c r="P84" s="6"/>
      <c r="Q84" s="6"/>
      <c r="R84" s="6"/>
      <c r="S84" s="6"/>
      <c r="T84" s="6"/>
      <c r="U84" s="6"/>
      <c r="V84" s="6"/>
    </row>
    <row r="85" spans="1:22" s="4" customFormat="1" ht="11.25" x14ac:dyDescent="0.25">
      <c r="A85" s="8" t="s">
        <v>35</v>
      </c>
      <c r="B85" s="7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4"/>
      <c r="O85" s="6"/>
      <c r="P85" s="6"/>
      <c r="Q85" s="6"/>
      <c r="R85" s="6"/>
      <c r="S85" s="6"/>
      <c r="T85" s="6"/>
      <c r="U85" s="6"/>
      <c r="V85" s="6"/>
    </row>
    <row r="86" spans="1:22" s="4" customFormat="1" ht="11.25" x14ac:dyDescent="0.25">
      <c r="A86" s="9"/>
      <c r="B86" s="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64"/>
      <c r="O86" s="6"/>
      <c r="P86" s="6"/>
      <c r="Q86" s="6"/>
      <c r="R86" s="6"/>
      <c r="S86" s="6"/>
      <c r="T86" s="6"/>
      <c r="U86" s="6"/>
      <c r="V86" s="6"/>
    </row>
    <row r="87" spans="1:22" s="4" customFormat="1" ht="11.25" x14ac:dyDescent="0.25">
      <c r="A87" s="9"/>
      <c r="B87" s="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64"/>
      <c r="O87" s="6"/>
      <c r="P87" s="6"/>
      <c r="Q87" s="6"/>
      <c r="R87" s="6"/>
      <c r="S87" s="6"/>
      <c r="T87" s="6"/>
      <c r="U87" s="6"/>
      <c r="V87" s="6"/>
    </row>
    <row r="88" spans="1:22" s="1" customFormat="1" ht="12.75" x14ac:dyDescent="0.25">
      <c r="A88" s="9"/>
      <c r="B88" s="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64"/>
      <c r="O88" s="6"/>
      <c r="P88" s="6"/>
      <c r="Q88" s="6"/>
      <c r="R88" s="6"/>
      <c r="S88" s="6"/>
      <c r="T88" s="6"/>
      <c r="U88" s="6"/>
      <c r="V88" s="6"/>
    </row>
    <row r="89" spans="1:22" s="1" customFormat="1" ht="12.75" x14ac:dyDescent="0.25">
      <c r="A89" s="9"/>
      <c r="B89" s="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64"/>
      <c r="O89" s="6"/>
      <c r="P89" s="6"/>
      <c r="Q89" s="6"/>
      <c r="R89" s="6"/>
      <c r="S89" s="6"/>
      <c r="T89" s="6"/>
      <c r="U89" s="6"/>
      <c r="V89" s="6"/>
    </row>
    <row r="90" spans="1:22" s="1" customFormat="1" ht="12.75" x14ac:dyDescent="0.25">
      <c r="A90" s="9"/>
      <c r="B90" s="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64"/>
      <c r="O90" s="6"/>
      <c r="P90" s="6"/>
      <c r="Q90" s="6"/>
      <c r="R90" s="6"/>
      <c r="S90" s="6"/>
      <c r="T90" s="6"/>
      <c r="U90" s="6"/>
      <c r="V90" s="6"/>
    </row>
    <row r="91" spans="1:22" s="1" customFormat="1" ht="12.75" x14ac:dyDescent="0.25">
      <c r="A91" s="9"/>
      <c r="B91" s="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64"/>
      <c r="O91" s="6"/>
      <c r="P91" s="6"/>
      <c r="Q91" s="6"/>
      <c r="R91" s="6"/>
      <c r="S91" s="6"/>
      <c r="T91" s="6"/>
      <c r="U91" s="6"/>
      <c r="V91" s="6"/>
    </row>
    <row r="92" spans="1:22" s="1" customFormat="1" ht="12.75" x14ac:dyDescent="0.25">
      <c r="A92" s="9"/>
      <c r="B92" s="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64"/>
      <c r="O92" s="6"/>
      <c r="P92" s="6"/>
      <c r="Q92" s="6"/>
      <c r="R92" s="6"/>
      <c r="S92" s="6"/>
      <c r="T92" s="6"/>
      <c r="U92" s="6"/>
      <c r="V92" s="6"/>
    </row>
    <row r="93" spans="1:22" s="1" customFormat="1" ht="12.75" x14ac:dyDescent="0.25">
      <c r="A93" s="9"/>
      <c r="B93" s="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64"/>
      <c r="O93" s="6"/>
      <c r="P93" s="6"/>
      <c r="Q93" s="6"/>
      <c r="R93" s="6"/>
      <c r="S93" s="6"/>
      <c r="T93" s="6"/>
      <c r="U93" s="6"/>
      <c r="V93" s="6"/>
    </row>
    <row r="94" spans="1:22" s="1" customFormat="1" ht="12.75" x14ac:dyDescent="0.25">
      <c r="A94" s="9"/>
      <c r="B94" s="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64"/>
      <c r="O94" s="6"/>
      <c r="P94" s="6"/>
      <c r="Q94" s="6"/>
      <c r="R94" s="6"/>
      <c r="S94" s="6"/>
      <c r="T94" s="6"/>
      <c r="U94" s="6"/>
      <c r="V94" s="6"/>
    </row>
    <row r="95" spans="1:22" s="1" customFormat="1" ht="12.75" x14ac:dyDescent="0.25">
      <c r="A95" s="9"/>
      <c r="B95" s="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64"/>
      <c r="O95" s="6"/>
      <c r="P95" s="6"/>
      <c r="Q95" s="6"/>
      <c r="R95" s="6"/>
      <c r="S95" s="6"/>
      <c r="T95" s="6"/>
      <c r="U95" s="6"/>
      <c r="V95" s="6"/>
    </row>
    <row r="96" spans="1:22" s="1" customFormat="1" ht="12.75" x14ac:dyDescent="0.25">
      <c r="A96" s="9"/>
      <c r="B96" s="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64"/>
      <c r="O96" s="6"/>
      <c r="P96" s="6"/>
      <c r="Q96" s="6"/>
      <c r="R96" s="6"/>
      <c r="S96" s="6"/>
      <c r="T96" s="6"/>
      <c r="U96" s="6"/>
      <c r="V96" s="6"/>
    </row>
    <row r="97" spans="1:22" s="1" customFormat="1" ht="12.75" x14ac:dyDescent="0.25">
      <c r="A97" s="9"/>
      <c r="B97" s="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64"/>
      <c r="O97" s="6"/>
      <c r="P97" s="6"/>
      <c r="Q97" s="6"/>
      <c r="R97" s="6"/>
      <c r="S97" s="6"/>
      <c r="T97" s="6"/>
      <c r="U97" s="6"/>
      <c r="V97" s="6"/>
    </row>
    <row r="98" spans="1:22" s="1" customFormat="1" ht="12.75" x14ac:dyDescent="0.25">
      <c r="A98" s="5"/>
      <c r="B98" s="6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"/>
      <c r="P98" s="6"/>
      <c r="Q98" s="6"/>
      <c r="R98" s="6"/>
      <c r="S98" s="6"/>
      <c r="T98" s="6"/>
      <c r="U98" s="6"/>
      <c r="V98" s="6"/>
    </row>
  </sheetData>
  <mergeCells count="13">
    <mergeCell ref="A74:V74"/>
    <mergeCell ref="A1:V1"/>
    <mergeCell ref="A57:V57"/>
    <mergeCell ref="A13:V13"/>
    <mergeCell ref="A58:V58"/>
    <mergeCell ref="A66:V66"/>
    <mergeCell ref="A14:V14"/>
    <mergeCell ref="A4:V4"/>
    <mergeCell ref="A23:V23"/>
    <mergeCell ref="A32:V32"/>
    <mergeCell ref="A41:V41"/>
    <mergeCell ref="A45:V45"/>
    <mergeCell ref="A48:V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41. Credit By Sector(2005-2024)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2026-07-03T18:33:01Z</dcterms:modified>
</cp:coreProperties>
</file>