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1BA87076-CFE2-41F1-ABF0-D89079309843}" xr6:coauthVersionLast="47" xr6:coauthVersionMax="47" xr10:uidLastSave="{00000000-0000-0000-0000-000000000000}"/>
  <bookViews>
    <workbookView xWindow="-120" yWindow="-120" windowWidth="29040" windowHeight="15840" xr2:uid="{32816336-C20E-411C-A4AA-3C301E903BBE}"/>
  </bookViews>
  <sheets>
    <sheet name="11. Régie Tabacs (2002-202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6" i="1" l="1"/>
  <c r="Y25" i="1"/>
  <c r="Y24" i="1"/>
  <c r="Y23" i="1"/>
  <c r="Y22" i="1"/>
  <c r="Y21" i="1"/>
  <c r="Y20" i="1"/>
  <c r="Y19" i="1"/>
  <c r="Y18" i="1"/>
  <c r="Y17" i="1"/>
  <c r="Y16" i="1"/>
  <c r="Y15" i="1"/>
  <c r="Y13" i="1"/>
  <c r="Y12" i="1"/>
  <c r="Y10" i="1"/>
  <c r="Y9" i="1"/>
  <c r="Y7" i="1"/>
  <c r="Y6" i="1"/>
  <c r="Y5" i="1"/>
  <c r="B15" i="1"/>
  <c r="C15" i="1"/>
  <c r="D15" i="1"/>
  <c r="E15" i="1"/>
  <c r="F15" i="1"/>
  <c r="G15" i="1"/>
  <c r="H15" i="1"/>
  <c r="I15" i="1"/>
  <c r="B16" i="1"/>
  <c r="C16" i="1"/>
  <c r="D16" i="1"/>
  <c r="E16" i="1"/>
  <c r="F16" i="1"/>
  <c r="G16" i="1"/>
  <c r="H16" i="1"/>
  <c r="I16" i="1"/>
  <c r="B17" i="1"/>
  <c r="C17" i="1"/>
  <c r="D17" i="1"/>
  <c r="E17" i="1"/>
  <c r="F17" i="1"/>
  <c r="G17" i="1"/>
  <c r="H17" i="1"/>
  <c r="I17" i="1"/>
  <c r="B18" i="1"/>
  <c r="C18" i="1"/>
  <c r="D18" i="1"/>
  <c r="E18" i="1"/>
  <c r="F18" i="1"/>
  <c r="G18" i="1"/>
  <c r="H18" i="1"/>
  <c r="I18" i="1"/>
  <c r="B19" i="1"/>
  <c r="C19" i="1"/>
  <c r="D19" i="1"/>
  <c r="E19" i="1"/>
  <c r="F19" i="1"/>
  <c r="G19" i="1"/>
  <c r="H19" i="1"/>
  <c r="I19" i="1"/>
  <c r="B20" i="1"/>
  <c r="C20" i="1"/>
  <c r="D20" i="1"/>
  <c r="E20" i="1"/>
  <c r="F20" i="1"/>
  <c r="G20" i="1"/>
  <c r="H20" i="1"/>
  <c r="I20" i="1"/>
  <c r="B21" i="1"/>
  <c r="C21" i="1"/>
  <c r="D21" i="1"/>
  <c r="E21" i="1"/>
  <c r="F21" i="1"/>
  <c r="G21" i="1"/>
  <c r="H21" i="1"/>
  <c r="I21" i="1"/>
  <c r="B22" i="1"/>
  <c r="C22" i="1"/>
  <c r="D22" i="1"/>
  <c r="E22" i="1"/>
  <c r="F22" i="1"/>
  <c r="G22" i="1"/>
  <c r="H22" i="1"/>
  <c r="I22" i="1"/>
  <c r="B23" i="1"/>
  <c r="C23" i="1"/>
  <c r="D23" i="1"/>
  <c r="E23" i="1"/>
  <c r="F23" i="1"/>
  <c r="G23" i="1"/>
  <c r="H23" i="1"/>
  <c r="I23" i="1"/>
  <c r="B24" i="1"/>
  <c r="C24" i="1"/>
  <c r="D24" i="1"/>
  <c r="E24" i="1"/>
  <c r="F24" i="1"/>
  <c r="G24" i="1"/>
  <c r="H24" i="1"/>
  <c r="I24" i="1"/>
  <c r="B12" i="1"/>
  <c r="C12" i="1"/>
  <c r="D12" i="1"/>
  <c r="E12" i="1"/>
  <c r="F12" i="1"/>
  <c r="G12" i="1"/>
  <c r="H12" i="1"/>
  <c r="I12" i="1"/>
  <c r="B13" i="1"/>
  <c r="C13" i="1"/>
  <c r="D13" i="1"/>
  <c r="E13" i="1"/>
  <c r="F13" i="1"/>
  <c r="G13" i="1"/>
  <c r="H13" i="1"/>
  <c r="I1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X13" i="1"/>
  <c r="W13" i="1"/>
  <c r="W19" i="1" s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X12" i="1"/>
  <c r="X20" i="1" s="1"/>
  <c r="W12" i="1"/>
  <c r="W18" i="1" s="1"/>
  <c r="V12" i="1"/>
  <c r="V20" i="1" s="1"/>
  <c r="U12" i="1"/>
  <c r="U20" i="1" s="1"/>
  <c r="T12" i="1"/>
  <c r="T20" i="1" s="1"/>
  <c r="S12" i="1"/>
  <c r="S20" i="1" s="1"/>
  <c r="R12" i="1"/>
  <c r="R20" i="1" s="1"/>
  <c r="Q12" i="1"/>
  <c r="Q20" i="1" s="1"/>
  <c r="P12" i="1"/>
  <c r="P20" i="1" s="1"/>
  <c r="O12" i="1"/>
  <c r="O20" i="1" s="1"/>
  <c r="N12" i="1"/>
  <c r="N20" i="1" s="1"/>
  <c r="M12" i="1"/>
  <c r="M20" i="1" s="1"/>
  <c r="L12" i="1"/>
  <c r="L20" i="1" s="1"/>
  <c r="K12" i="1"/>
  <c r="K20" i="1" s="1"/>
  <c r="J12" i="1"/>
  <c r="J20" i="1" s="1"/>
  <c r="S24" i="1" l="1"/>
  <c r="K24" i="1"/>
  <c r="Q24" i="1"/>
  <c r="J24" i="1"/>
  <c r="R24" i="1"/>
  <c r="L24" i="1"/>
  <c r="T24" i="1"/>
  <c r="M24" i="1"/>
  <c r="U24" i="1"/>
  <c r="N24" i="1"/>
  <c r="V24" i="1"/>
  <c r="O24" i="1"/>
  <c r="P24" i="1"/>
  <c r="X24" i="1"/>
  <c r="L15" i="1"/>
  <c r="T15" i="1"/>
  <c r="L18" i="1"/>
  <c r="T18" i="1"/>
  <c r="L19" i="1"/>
  <c r="T19" i="1"/>
  <c r="O18" i="1"/>
  <c r="M15" i="1"/>
  <c r="U15" i="1"/>
  <c r="M18" i="1"/>
  <c r="U18" i="1"/>
  <c r="M19" i="1"/>
  <c r="U19" i="1"/>
  <c r="O19" i="1"/>
  <c r="N15" i="1"/>
  <c r="V15" i="1"/>
  <c r="N18" i="1"/>
  <c r="V18" i="1"/>
  <c r="N19" i="1"/>
  <c r="V19" i="1"/>
  <c r="W20" i="1"/>
  <c r="W24" i="1"/>
  <c r="P15" i="1"/>
  <c r="X15" i="1"/>
  <c r="P18" i="1"/>
  <c r="X18" i="1"/>
  <c r="P19" i="1"/>
  <c r="X19" i="1"/>
  <c r="O15" i="1"/>
  <c r="Q15" i="1"/>
  <c r="Q18" i="1"/>
  <c r="Q19" i="1"/>
  <c r="W15" i="1"/>
  <c r="J15" i="1"/>
  <c r="R15" i="1"/>
  <c r="J18" i="1"/>
  <c r="R18" i="1"/>
  <c r="J19" i="1"/>
  <c r="R19" i="1"/>
  <c r="K15" i="1"/>
  <c r="S15" i="1"/>
  <c r="K18" i="1"/>
  <c r="S18" i="1"/>
  <c r="K19" i="1"/>
  <c r="S19" i="1"/>
</calcChain>
</file>

<file path=xl/sharedStrings.xml><?xml version="1.0" encoding="utf-8"?>
<sst xmlns="http://schemas.openxmlformats.org/spreadsheetml/2006/main" count="28" uniqueCount="26">
  <si>
    <t>Year</t>
  </si>
  <si>
    <t>Change 2024/2010. %</t>
  </si>
  <si>
    <t>Local Products</t>
  </si>
  <si>
    <t>Production. Tons</t>
  </si>
  <si>
    <t>Sales. Tons</t>
  </si>
  <si>
    <t>Values. Millions USD</t>
  </si>
  <si>
    <t>Imported Products</t>
  </si>
  <si>
    <t>Total Sales = Local+Imported</t>
  </si>
  <si>
    <t>Total Sales. Tons</t>
  </si>
  <si>
    <t>Total Sales. Millions USD</t>
  </si>
  <si>
    <t>Tobacco Market Indicators</t>
  </si>
  <si>
    <t>Local Production Share [(Local Production Tons/Total Sales Tons)*100]</t>
  </si>
  <si>
    <t>Local Production Utilization Rate [(Local Sales Tons/Local Production Tons)*100]</t>
  </si>
  <si>
    <t>Local Sales Value per Ton (Local Values Millions USD/Local Sales Tons)</t>
  </si>
  <si>
    <t>Import Dependency Ratio [(Imported Sales Tons/Total Sales Tons)*100]</t>
  </si>
  <si>
    <t>Import Penetration Rate by Value [(Imported Values Millions USD/Total Sales Millions USD)*100]</t>
  </si>
  <si>
    <t>Local Market Share by Volume [(Local Sales Tons/Total Sales Tons)*100]</t>
  </si>
  <si>
    <t>Local Market Share by Value [(Local Sales Millions USD/Total Sales Millions USD)*100]</t>
  </si>
  <si>
    <t>Average Selling Local Products (Local Sales Value Millions USD/Local Sales Tons)</t>
  </si>
  <si>
    <t>Average Selling Price Imported Products (Imported Sales Value Millions USD/Imported Sales Tons)</t>
  </si>
  <si>
    <t>Total Market Value per Ton (Total SalesMillion USD/Total Sales Tons</t>
  </si>
  <si>
    <t>Total Market Size by Volume = Total Sales Tons</t>
  </si>
  <si>
    <t>Total Market Size = Total Sales Millions USD</t>
  </si>
  <si>
    <t>Source: Régie des Tabacs</t>
  </si>
  <si>
    <t>Table (Time Series &amp; Indicators) made by CAS</t>
  </si>
  <si>
    <t>11. Régie des Tabacs (2002-2024)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</si>
</sst>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%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7"/>
      <color rgb="FFFF0000"/>
      <name val="Times New Roman"/>
      <family val="1"/>
    </font>
    <font>
      <b/>
      <sz val="6"/>
      <color rgb="FFFF0000"/>
      <name val="Times New Roman"/>
      <family val="1"/>
    </font>
    <font>
      <b/>
      <sz val="7"/>
      <color rgb="FF00B05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0" fontId="2" fillId="0" borderId="0" xfId="0" applyFont="1" applyAlignment="1">
      <alignment horizontal="right" vertical="center" readingOrder="1"/>
    </xf>
    <xf numFmtId="0" fontId="3" fillId="0" borderId="0" xfId="0" applyFont="1" applyAlignment="1">
      <alignment horizontal="right" vertical="center" readingOrder="1"/>
    </xf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164" fontId="7" fillId="0" borderId="2" xfId="1" applyNumberFormat="1" applyFont="1" applyBorder="1" applyAlignment="1">
      <alignment horizontal="right" vertical="center" wrapText="1"/>
    </xf>
    <xf numFmtId="164" fontId="7" fillId="0" borderId="2" xfId="1" applyNumberFormat="1" applyFont="1" applyFill="1" applyBorder="1" applyAlignment="1">
      <alignment horizontal="right" vertical="center" readingOrder="1"/>
    </xf>
    <xf numFmtId="164" fontId="7" fillId="0" borderId="3" xfId="1" applyNumberFormat="1" applyFont="1" applyBorder="1" applyAlignment="1">
      <alignment horizontal="right" vertical="center" wrapText="1"/>
    </xf>
    <xf numFmtId="164" fontId="7" fillId="0" borderId="3" xfId="1" applyNumberFormat="1" applyFont="1" applyFill="1" applyBorder="1" applyAlignment="1">
      <alignment horizontal="right" vertical="center" readingOrder="1"/>
    </xf>
    <xf numFmtId="164" fontId="7" fillId="0" borderId="4" xfId="1" applyNumberFormat="1" applyFont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 readingOrder="1"/>
    </xf>
    <xf numFmtId="164" fontId="7" fillId="0" borderId="3" xfId="1" applyNumberFormat="1" applyFont="1" applyBorder="1" applyAlignment="1">
      <alignment horizontal="right" vertical="center" wrapText="1" readingOrder="1"/>
    </xf>
    <xf numFmtId="164" fontId="7" fillId="0" borderId="3" xfId="3" applyNumberFormat="1" applyFont="1" applyBorder="1" applyAlignment="1">
      <alignment horizontal="right" vertical="center" wrapText="1" readingOrder="1"/>
    </xf>
    <xf numFmtId="164" fontId="7" fillId="0" borderId="3" xfId="2" applyNumberFormat="1" applyFont="1" applyFill="1" applyBorder="1" applyAlignment="1">
      <alignment horizontal="right" vertical="center" readingOrder="1"/>
    </xf>
    <xf numFmtId="164" fontId="7" fillId="0" borderId="5" xfId="1" applyNumberFormat="1" applyFont="1" applyBorder="1" applyAlignment="1">
      <alignment horizontal="right" vertical="center" wrapText="1" readingOrder="1"/>
    </xf>
    <xf numFmtId="164" fontId="7" fillId="0" borderId="5" xfId="3" applyNumberFormat="1" applyFont="1" applyBorder="1" applyAlignment="1">
      <alignment horizontal="right" vertical="center" wrapText="1" readingOrder="1"/>
    </xf>
    <xf numFmtId="164" fontId="7" fillId="0" borderId="5" xfId="2" applyNumberFormat="1" applyFont="1" applyFill="1" applyBorder="1" applyAlignment="1">
      <alignment horizontal="right" vertical="center" readingOrder="1"/>
    </xf>
    <xf numFmtId="165" fontId="7" fillId="0" borderId="2" xfId="2" applyNumberFormat="1" applyFont="1" applyBorder="1" applyAlignment="1">
      <alignment horizontal="right" vertical="center" wrapText="1" readingOrder="1"/>
    </xf>
    <xf numFmtId="165" fontId="7" fillId="0" borderId="3" xfId="2" applyNumberFormat="1" applyFont="1" applyBorder="1" applyAlignment="1">
      <alignment horizontal="right" vertical="center" wrapText="1" readingOrder="1"/>
    </xf>
    <xf numFmtId="2" fontId="7" fillId="0" borderId="3" xfId="2" applyNumberFormat="1" applyFont="1" applyBorder="1" applyAlignment="1">
      <alignment horizontal="right" vertical="center" wrapText="1" readingOrder="1"/>
    </xf>
    <xf numFmtId="2" fontId="7" fillId="0" borderId="3" xfId="3" applyNumberFormat="1" applyFont="1" applyBorder="1" applyAlignment="1">
      <alignment horizontal="right" vertical="center" wrapText="1" readingOrder="1"/>
    </xf>
    <xf numFmtId="164" fontId="7" fillId="0" borderId="4" xfId="1" applyNumberFormat="1" applyFont="1" applyBorder="1" applyAlignment="1">
      <alignment horizontal="right" vertical="center" wrapText="1" readingOrder="1"/>
    </xf>
    <xf numFmtId="0" fontId="7" fillId="0" borderId="0" xfId="0" applyFont="1" applyAlignment="1">
      <alignment vertical="center" readingOrder="1"/>
    </xf>
    <xf numFmtId="166" fontId="3" fillId="0" borderId="0" xfId="0" applyNumberFormat="1" applyFont="1" applyAlignment="1">
      <alignment horizontal="center" vertical="center" readingOrder="1"/>
    </xf>
    <xf numFmtId="165" fontId="10" fillId="0" borderId="0" xfId="2" applyNumberFormat="1" applyFont="1" applyFill="1" applyBorder="1" applyAlignment="1">
      <alignment horizontal="right" vertical="center" readingOrder="1"/>
    </xf>
    <xf numFmtId="165" fontId="5" fillId="0" borderId="0" xfId="2" applyNumberFormat="1" applyFont="1" applyFill="1" applyBorder="1" applyAlignment="1">
      <alignment horizontal="right" vertical="center" readingOrder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9" fontId="11" fillId="0" borderId="2" xfId="2" applyFont="1" applyBorder="1" applyAlignment="1">
      <alignment horizontal="right" vertical="center" readingOrder="1"/>
    </xf>
    <xf numFmtId="9" fontId="11" fillId="0" borderId="3" xfId="2" applyFont="1" applyBorder="1" applyAlignment="1">
      <alignment horizontal="right" vertical="center" readingOrder="1"/>
    </xf>
    <xf numFmtId="9" fontId="11" fillId="0" borderId="4" xfId="2" applyFont="1" applyBorder="1" applyAlignment="1">
      <alignment horizontal="right" vertical="center" readingOrder="1"/>
    </xf>
    <xf numFmtId="9" fontId="9" fillId="0" borderId="2" xfId="2" applyFont="1" applyBorder="1" applyAlignment="1">
      <alignment horizontal="right" vertical="center" readingOrder="1"/>
    </xf>
    <xf numFmtId="9" fontId="9" fillId="0" borderId="4" xfId="2" applyFont="1" applyBorder="1" applyAlignment="1">
      <alignment horizontal="right" vertical="center" readingOrder="1"/>
    </xf>
    <xf numFmtId="9" fontId="9" fillId="0" borderId="3" xfId="2" applyFont="1" applyBorder="1" applyAlignment="1">
      <alignment horizontal="right" vertical="center" readingOrder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readingOrder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readingOrder="1"/>
    </xf>
    <xf numFmtId="0" fontId="13" fillId="0" borderId="6" xfId="0" applyFont="1" applyBorder="1" applyAlignment="1">
      <alignment horizontal="center" vertical="center" readingOrder="1"/>
    </xf>
    <xf numFmtId="0" fontId="12" fillId="0" borderId="3" xfId="3" applyFont="1" applyBorder="1" applyAlignment="1">
      <alignment vertical="center" wrapText="1" readingOrder="1"/>
    </xf>
    <xf numFmtId="0" fontId="12" fillId="0" borderId="2" xfId="3" applyFont="1" applyBorder="1" applyAlignment="1">
      <alignment vertical="center" wrapText="1" readingOrder="1"/>
    </xf>
    <xf numFmtId="0" fontId="12" fillId="0" borderId="4" xfId="3" applyFont="1" applyBorder="1" applyAlignment="1">
      <alignment vertical="center" wrapText="1" readingOrder="1"/>
    </xf>
    <xf numFmtId="0" fontId="12" fillId="0" borderId="0" xfId="0" applyFont="1" applyAlignment="1">
      <alignment vertical="center" readingOrder="1"/>
    </xf>
    <xf numFmtId="0" fontId="13" fillId="0" borderId="1" xfId="0" applyFont="1" applyBorder="1" applyAlignment="1">
      <alignment vertical="center" wrapText="1" readingOrder="1"/>
    </xf>
  </cellXfs>
  <cellStyles count="4">
    <cellStyle name="Comma" xfId="1" builtinId="3"/>
    <cellStyle name="Normal" xfId="0" builtinId="0"/>
    <cellStyle name="Normal_page_10_11" xfId="3" xr:uid="{38EDAB1D-8E76-4F73-9C00-E83D31F6F3F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5A58-B1EA-4627-99F1-2A45C74ABAE7}">
  <dimension ref="A1:Y39"/>
  <sheetViews>
    <sheetView tabSelected="1" workbookViewId="0">
      <selection activeCell="A3" sqref="A3"/>
    </sheetView>
  </sheetViews>
  <sheetFormatPr defaultRowHeight="15" x14ac:dyDescent="0.25"/>
  <cols>
    <col min="1" max="1" width="35.5703125" customWidth="1"/>
    <col min="2" max="9" width="7.7109375" customWidth="1"/>
    <col min="10" max="24" width="7.7109375" style="6" customWidth="1"/>
    <col min="25" max="25" width="9.140625" style="6"/>
  </cols>
  <sheetData>
    <row r="1" spans="1:25" s="5" customFormat="1" ht="18.75" x14ac:dyDescent="0.2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1"/>
      <c r="K1" s="1"/>
      <c r="L1" s="2"/>
      <c r="M1" s="2"/>
      <c r="N1" s="2"/>
      <c r="O1" s="2"/>
      <c r="P1" s="2"/>
      <c r="Q1" s="2"/>
      <c r="R1" s="2"/>
      <c r="S1" s="2"/>
      <c r="T1" s="3"/>
      <c r="U1" s="2"/>
      <c r="V1" s="2"/>
      <c r="W1" s="2"/>
      <c r="X1" s="2"/>
      <c r="Y1" s="4"/>
    </row>
    <row r="2" spans="1:25" ht="15.75" thickBot="1" x14ac:dyDescent="0.3"/>
    <row r="3" spans="1:25" s="8" customFormat="1" ht="27.75" thickBot="1" x14ac:dyDescent="0.3">
      <c r="A3" s="51" t="s">
        <v>0</v>
      </c>
      <c r="B3" s="7">
        <v>2002</v>
      </c>
      <c r="C3" s="7">
        <v>2003</v>
      </c>
      <c r="D3" s="7">
        <v>2004</v>
      </c>
      <c r="E3" s="7">
        <v>2005</v>
      </c>
      <c r="F3" s="7">
        <v>2006</v>
      </c>
      <c r="G3" s="7">
        <v>2007</v>
      </c>
      <c r="H3" s="7">
        <v>2008</v>
      </c>
      <c r="I3" s="7">
        <v>2009</v>
      </c>
      <c r="J3" s="7">
        <v>2010</v>
      </c>
      <c r="K3" s="7">
        <v>2011</v>
      </c>
      <c r="L3" s="7">
        <v>2012</v>
      </c>
      <c r="M3" s="7">
        <v>2013</v>
      </c>
      <c r="N3" s="7">
        <v>2014</v>
      </c>
      <c r="O3" s="7">
        <v>2015</v>
      </c>
      <c r="P3" s="7">
        <v>2016</v>
      </c>
      <c r="Q3" s="7">
        <v>2017</v>
      </c>
      <c r="R3" s="7">
        <v>2018</v>
      </c>
      <c r="S3" s="7">
        <v>2019</v>
      </c>
      <c r="T3" s="7">
        <v>2020</v>
      </c>
      <c r="U3" s="7">
        <v>2021</v>
      </c>
      <c r="V3" s="7">
        <v>2022</v>
      </c>
      <c r="W3" s="7">
        <v>2023</v>
      </c>
      <c r="X3" s="7">
        <v>2024</v>
      </c>
      <c r="Y3" s="7" t="s">
        <v>1</v>
      </c>
    </row>
    <row r="4" spans="1:25" s="5" customFormat="1" ht="13.5" thickBot="1" x14ac:dyDescent="0.3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s="5" customFormat="1" ht="12.75" x14ac:dyDescent="0.25">
      <c r="A5" s="42" t="s">
        <v>3</v>
      </c>
      <c r="B5" s="30">
        <v>1985.1230999999998</v>
      </c>
      <c r="C5" s="30">
        <v>2023.826</v>
      </c>
      <c r="D5" s="30">
        <v>1803.2530000000002</v>
      </c>
      <c r="E5" s="30">
        <v>645.79000000000008</v>
      </c>
      <c r="F5" s="30">
        <v>721.11299999999983</v>
      </c>
      <c r="G5" s="30">
        <v>582.33000000000004</v>
      </c>
      <c r="H5" s="30">
        <v>4480.4429999999993</v>
      </c>
      <c r="I5" s="30">
        <v>718.96</v>
      </c>
      <c r="J5" s="9">
        <v>830.98</v>
      </c>
      <c r="K5" s="9">
        <v>1115.44</v>
      </c>
      <c r="L5" s="10">
        <v>1601.66</v>
      </c>
      <c r="M5" s="10">
        <v>2119.3999999999996</v>
      </c>
      <c r="N5" s="10">
        <v>2314.09</v>
      </c>
      <c r="O5" s="10">
        <v>2323.5</v>
      </c>
      <c r="P5" s="10">
        <v>4159.8900000000003</v>
      </c>
      <c r="Q5" s="10">
        <v>5259.87</v>
      </c>
      <c r="R5" s="10">
        <v>6536.99</v>
      </c>
      <c r="S5" s="10">
        <v>6435.5800000000008</v>
      </c>
      <c r="T5" s="10">
        <v>6677.5700000000015</v>
      </c>
      <c r="U5" s="10">
        <v>8157.5850000000009</v>
      </c>
      <c r="V5" s="10">
        <v>13503.23</v>
      </c>
      <c r="W5" s="10">
        <v>12703.999999999998</v>
      </c>
      <c r="X5" s="10">
        <v>11902.35</v>
      </c>
      <c r="Y5" s="34">
        <f>(X5-B5)/B5</f>
        <v>4.9957742670970893</v>
      </c>
    </row>
    <row r="6" spans="1:25" s="5" customFormat="1" ht="12.75" x14ac:dyDescent="0.25">
      <c r="A6" s="43" t="s">
        <v>4</v>
      </c>
      <c r="B6" s="31">
        <v>2039.471</v>
      </c>
      <c r="C6" s="31">
        <v>1982.386</v>
      </c>
      <c r="D6" s="31">
        <v>1671.127</v>
      </c>
      <c r="E6" s="31">
        <v>794.1640000000001</v>
      </c>
      <c r="F6" s="31">
        <v>677.52</v>
      </c>
      <c r="G6" s="31">
        <v>698.47500000000002</v>
      </c>
      <c r="H6" s="31">
        <v>723.39600000000007</v>
      </c>
      <c r="I6" s="31">
        <v>747.5</v>
      </c>
      <c r="J6" s="11">
        <v>847.38000000000011</v>
      </c>
      <c r="K6" s="11">
        <v>1105.29</v>
      </c>
      <c r="L6" s="12">
        <v>1620.65</v>
      </c>
      <c r="M6" s="12">
        <v>2118.17</v>
      </c>
      <c r="N6" s="12">
        <v>2235.1100000000006</v>
      </c>
      <c r="O6" s="12">
        <v>2326.2400000000002</v>
      </c>
      <c r="P6" s="12">
        <v>4203.9299999999994</v>
      </c>
      <c r="Q6" s="12">
        <v>5255.2300000000005</v>
      </c>
      <c r="R6" s="12">
        <v>6325.51</v>
      </c>
      <c r="S6" s="12">
        <v>6633.81</v>
      </c>
      <c r="T6" s="12">
        <v>6717.0899999999992</v>
      </c>
      <c r="U6" s="12">
        <v>8020.0350000000008</v>
      </c>
      <c r="V6" s="12">
        <v>19022.989999999998</v>
      </c>
      <c r="W6" s="12">
        <v>13087.409999999996</v>
      </c>
      <c r="X6" s="12">
        <v>12229</v>
      </c>
      <c r="Y6" s="35">
        <f t="shared" ref="Y6:Y7" si="0">(X6-B6)/B6</f>
        <v>4.9961627304335297</v>
      </c>
    </row>
    <row r="7" spans="1:25" s="5" customFormat="1" ht="13.5" thickBot="1" x14ac:dyDescent="0.3">
      <c r="A7" s="44" t="s">
        <v>5</v>
      </c>
      <c r="B7" s="32">
        <v>29.491650257499998</v>
      </c>
      <c r="C7" s="32">
        <v>28.941161999999998</v>
      </c>
      <c r="D7" s="32">
        <v>26.094237000000003</v>
      </c>
      <c r="E7" s="32">
        <v>10.84955508</v>
      </c>
      <c r="F7" s="32">
        <v>10.010529</v>
      </c>
      <c r="G7" s="32">
        <v>10.221717999999999</v>
      </c>
      <c r="H7" s="32">
        <v>9.4003569999999996</v>
      </c>
      <c r="I7" s="32">
        <v>11.680000000000001</v>
      </c>
      <c r="J7" s="13">
        <v>13.5</v>
      </c>
      <c r="K7" s="13">
        <v>18.57</v>
      </c>
      <c r="L7" s="14">
        <v>27.619999999999997</v>
      </c>
      <c r="M7" s="14">
        <v>37.129999999999995</v>
      </c>
      <c r="N7" s="14">
        <v>39.049999999999997</v>
      </c>
      <c r="O7" s="14">
        <v>42.485999999999997</v>
      </c>
      <c r="P7" s="14">
        <v>84</v>
      </c>
      <c r="Q7" s="14">
        <v>111.22</v>
      </c>
      <c r="R7" s="14">
        <v>136.25</v>
      </c>
      <c r="S7" s="14">
        <v>155.57999999999998</v>
      </c>
      <c r="T7" s="14">
        <v>313.98</v>
      </c>
      <c r="U7" s="14">
        <v>243.78850000000003</v>
      </c>
      <c r="V7" s="14">
        <v>697.81000000000006</v>
      </c>
      <c r="W7" s="14">
        <v>493.80999999999989</v>
      </c>
      <c r="X7" s="14">
        <v>531.25</v>
      </c>
      <c r="Y7" s="36">
        <f t="shared" si="0"/>
        <v>17.013573176187325</v>
      </c>
    </row>
    <row r="8" spans="1:25" s="5" customFormat="1" ht="13.5" thickBot="1" x14ac:dyDescent="0.3">
      <c r="A8" s="45" t="s">
        <v>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</row>
    <row r="9" spans="1:25" s="5" customFormat="1" ht="12.75" x14ac:dyDescent="0.25">
      <c r="A9" s="43" t="s">
        <v>4</v>
      </c>
      <c r="B9" s="31">
        <v>7914.0559999999996</v>
      </c>
      <c r="C9" s="31">
        <v>7432.0450000000001</v>
      </c>
      <c r="D9" s="31">
        <v>7021.7870000000003</v>
      </c>
      <c r="E9" s="31">
        <v>6832.7749999999996</v>
      </c>
      <c r="F9" s="31">
        <v>6577.0530000000008</v>
      </c>
      <c r="G9" s="31">
        <v>7471.5409999999974</v>
      </c>
      <c r="H9" s="31">
        <v>8126.4160000000011</v>
      </c>
      <c r="I9" s="31">
        <v>10164.09</v>
      </c>
      <c r="J9" s="15">
        <v>11824.529999999999</v>
      </c>
      <c r="K9" s="16">
        <v>13699.089999999998</v>
      </c>
      <c r="L9" s="17">
        <v>16232.8</v>
      </c>
      <c r="M9" s="17">
        <v>12448.330000000002</v>
      </c>
      <c r="N9" s="17">
        <v>12378.009999999998</v>
      </c>
      <c r="O9" s="17">
        <v>9411.82</v>
      </c>
      <c r="P9" s="17">
        <v>8698.4599999999991</v>
      </c>
      <c r="Q9" s="17">
        <v>6987.21</v>
      </c>
      <c r="R9" s="18">
        <v>6694.3600000000006</v>
      </c>
      <c r="S9" s="17">
        <v>7267.93</v>
      </c>
      <c r="T9" s="17">
        <v>15252.24</v>
      </c>
      <c r="U9" s="17">
        <v>8832.619999999999</v>
      </c>
      <c r="V9" s="17">
        <v>19792.96</v>
      </c>
      <c r="W9" s="17">
        <v>1066.7249999999999</v>
      </c>
      <c r="X9" s="17">
        <v>4214.66</v>
      </c>
      <c r="Y9" s="37">
        <f>(X9-B9)/B9</f>
        <v>-0.46744627533593391</v>
      </c>
    </row>
    <row r="10" spans="1:25" s="5" customFormat="1" ht="13.5" thickBot="1" x14ac:dyDescent="0.3">
      <c r="A10" s="44" t="s">
        <v>5</v>
      </c>
      <c r="B10" s="33">
        <v>454.03455816999997</v>
      </c>
      <c r="C10" s="33">
        <v>3.7922350000000002</v>
      </c>
      <c r="D10" s="33">
        <v>5.7719609999999992</v>
      </c>
      <c r="E10" s="33">
        <v>13.75967037</v>
      </c>
      <c r="F10" s="33">
        <v>9.1570290000000014</v>
      </c>
      <c r="G10" s="33">
        <v>11.187457999999999</v>
      </c>
      <c r="H10" s="33">
        <v>4.9499560000000002</v>
      </c>
      <c r="I10" s="33">
        <v>460.97000000000008</v>
      </c>
      <c r="J10" s="18">
        <v>551.48</v>
      </c>
      <c r="K10" s="19">
        <v>643.30000000000007</v>
      </c>
      <c r="L10" s="20">
        <v>879.18999999999994</v>
      </c>
      <c r="M10" s="20">
        <v>677.13000000000011</v>
      </c>
      <c r="N10" s="20">
        <v>659.06999999999994</v>
      </c>
      <c r="O10" s="20">
        <v>506.61</v>
      </c>
      <c r="P10" s="20">
        <v>479.91000000000008</v>
      </c>
      <c r="Q10" s="20">
        <v>400.89</v>
      </c>
      <c r="R10" s="18">
        <v>380.49000000000007</v>
      </c>
      <c r="S10" s="20">
        <v>401.46999999999997</v>
      </c>
      <c r="T10" s="20">
        <v>234.46</v>
      </c>
      <c r="U10" s="20">
        <v>390.45069999999987</v>
      </c>
      <c r="V10" s="20">
        <v>749.54900000000009</v>
      </c>
      <c r="W10" s="20">
        <v>98.9328</v>
      </c>
      <c r="X10" s="20">
        <v>106.771631</v>
      </c>
      <c r="Y10" s="38">
        <f t="shared" ref="Y10" si="1">(X10-B10)/B10</f>
        <v>-0.76483809639877132</v>
      </c>
    </row>
    <row r="11" spans="1:25" s="5" customFormat="1" ht="13.5" thickBot="1" x14ac:dyDescent="0.3">
      <c r="A11" s="45" t="s">
        <v>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/>
    </row>
    <row r="12" spans="1:25" s="5" customFormat="1" ht="12.75" x14ac:dyDescent="0.25">
      <c r="A12" s="47" t="s">
        <v>8</v>
      </c>
      <c r="B12" s="18">
        <f t="shared" ref="B12:I12" si="2">B6+B9</f>
        <v>9953.527</v>
      </c>
      <c r="C12" s="18">
        <f t="shared" si="2"/>
        <v>9414.4310000000005</v>
      </c>
      <c r="D12" s="18">
        <f t="shared" si="2"/>
        <v>8692.9140000000007</v>
      </c>
      <c r="E12" s="18">
        <f t="shared" si="2"/>
        <v>7626.9389999999994</v>
      </c>
      <c r="F12" s="18">
        <f t="shared" si="2"/>
        <v>7254.5730000000003</v>
      </c>
      <c r="G12" s="18">
        <f t="shared" si="2"/>
        <v>8170.0159999999978</v>
      </c>
      <c r="H12" s="18">
        <f t="shared" si="2"/>
        <v>8849.8120000000017</v>
      </c>
      <c r="I12" s="18">
        <f t="shared" si="2"/>
        <v>10911.59</v>
      </c>
      <c r="J12" s="18">
        <f>J6+J9</f>
        <v>12671.91</v>
      </c>
      <c r="K12" s="18">
        <f t="shared" ref="K12:X13" si="3">K6+K9</f>
        <v>14804.379999999997</v>
      </c>
      <c r="L12" s="18">
        <f t="shared" si="3"/>
        <v>17853.45</v>
      </c>
      <c r="M12" s="18">
        <f t="shared" si="3"/>
        <v>14566.500000000002</v>
      </c>
      <c r="N12" s="18">
        <f t="shared" si="3"/>
        <v>14613.119999999999</v>
      </c>
      <c r="O12" s="18">
        <f t="shared" si="3"/>
        <v>11738.06</v>
      </c>
      <c r="P12" s="18">
        <f t="shared" si="3"/>
        <v>12902.39</v>
      </c>
      <c r="Q12" s="18">
        <f t="shared" si="3"/>
        <v>12242.44</v>
      </c>
      <c r="R12" s="18">
        <f t="shared" si="3"/>
        <v>13019.87</v>
      </c>
      <c r="S12" s="18">
        <f t="shared" si="3"/>
        <v>13901.740000000002</v>
      </c>
      <c r="T12" s="18">
        <f t="shared" si="3"/>
        <v>21969.329999999998</v>
      </c>
      <c r="U12" s="18">
        <f t="shared" si="3"/>
        <v>16852.654999999999</v>
      </c>
      <c r="V12" s="18">
        <f t="shared" si="3"/>
        <v>38815.949999999997</v>
      </c>
      <c r="W12" s="18">
        <f t="shared" si="3"/>
        <v>14154.134999999997</v>
      </c>
      <c r="X12" s="18">
        <f t="shared" si="3"/>
        <v>16443.66</v>
      </c>
      <c r="Y12" s="34">
        <f>(X12-B12)/B12</f>
        <v>0.6520435419525159</v>
      </c>
    </row>
    <row r="13" spans="1:25" s="5" customFormat="1" ht="13.5" thickBot="1" x14ac:dyDescent="0.3">
      <c r="A13" s="47" t="s">
        <v>9</v>
      </c>
      <c r="B13" s="18">
        <f t="shared" ref="B13:I13" si="4">B7+B10</f>
        <v>483.52620842749997</v>
      </c>
      <c r="C13" s="18">
        <f t="shared" si="4"/>
        <v>32.733396999999997</v>
      </c>
      <c r="D13" s="18">
        <f t="shared" si="4"/>
        <v>31.866198000000004</v>
      </c>
      <c r="E13" s="18">
        <f t="shared" si="4"/>
        <v>24.60922545</v>
      </c>
      <c r="F13" s="18">
        <f t="shared" si="4"/>
        <v>19.167558</v>
      </c>
      <c r="G13" s="18">
        <f t="shared" si="4"/>
        <v>21.409175999999999</v>
      </c>
      <c r="H13" s="18">
        <f t="shared" si="4"/>
        <v>14.350313</v>
      </c>
      <c r="I13" s="18">
        <f t="shared" si="4"/>
        <v>472.65000000000009</v>
      </c>
      <c r="J13" s="18">
        <f>J7+J10</f>
        <v>564.98</v>
      </c>
      <c r="K13" s="18">
        <f t="shared" si="3"/>
        <v>661.87000000000012</v>
      </c>
      <c r="L13" s="18">
        <f t="shared" si="3"/>
        <v>906.81</v>
      </c>
      <c r="M13" s="18">
        <f t="shared" si="3"/>
        <v>714.2600000000001</v>
      </c>
      <c r="N13" s="18">
        <f t="shared" si="3"/>
        <v>698.11999999999989</v>
      </c>
      <c r="O13" s="18">
        <f t="shared" si="3"/>
        <v>549.096</v>
      </c>
      <c r="P13" s="18">
        <f t="shared" si="3"/>
        <v>563.91000000000008</v>
      </c>
      <c r="Q13" s="18">
        <f t="shared" si="3"/>
        <v>512.11</v>
      </c>
      <c r="R13" s="18">
        <f t="shared" si="3"/>
        <v>516.74</v>
      </c>
      <c r="S13" s="18">
        <f t="shared" si="3"/>
        <v>557.04999999999995</v>
      </c>
      <c r="T13" s="18">
        <f t="shared" si="3"/>
        <v>548.44000000000005</v>
      </c>
      <c r="U13" s="18">
        <f t="shared" si="3"/>
        <v>634.23919999999987</v>
      </c>
      <c r="V13" s="18">
        <f t="shared" si="3"/>
        <v>1447.3590000000002</v>
      </c>
      <c r="W13" s="18">
        <f t="shared" si="3"/>
        <v>592.74279999999987</v>
      </c>
      <c r="X13" s="18">
        <f t="shared" si="3"/>
        <v>638.02163099999996</v>
      </c>
      <c r="Y13" s="36">
        <f t="shared" ref="Y13" si="5">(X13-B13)/B13</f>
        <v>0.31951819752427146</v>
      </c>
    </row>
    <row r="14" spans="1:25" s="5" customFormat="1" ht="13.5" thickBot="1" x14ac:dyDescent="0.3">
      <c r="A14" s="45" t="s">
        <v>10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6"/>
    </row>
    <row r="15" spans="1:25" s="5" customFormat="1" ht="22.5" x14ac:dyDescent="0.25">
      <c r="A15" s="48" t="s">
        <v>11</v>
      </c>
      <c r="B15" s="21">
        <f t="shared" ref="B15:I15" si="6">B5/B12</f>
        <v>0.19943916362511496</v>
      </c>
      <c r="C15" s="21">
        <f t="shared" si="6"/>
        <v>0.2149706126689972</v>
      </c>
      <c r="D15" s="21">
        <f t="shared" si="6"/>
        <v>0.20743941559757753</v>
      </c>
      <c r="E15" s="21">
        <f t="shared" si="6"/>
        <v>8.4672238757908011E-2</v>
      </c>
      <c r="F15" s="21">
        <f t="shared" si="6"/>
        <v>9.9401163927911373E-2</v>
      </c>
      <c r="G15" s="21">
        <f t="shared" si="6"/>
        <v>7.1276482200279684E-2</v>
      </c>
      <c r="H15" s="21">
        <f t="shared" si="6"/>
        <v>0.50627550054170622</v>
      </c>
      <c r="I15" s="21">
        <f t="shared" si="6"/>
        <v>6.5889572463774762E-2</v>
      </c>
      <c r="J15" s="21">
        <f>J5/J12</f>
        <v>6.5576538974787546E-2</v>
      </c>
      <c r="K15" s="21">
        <f t="shared" ref="K15:X15" si="7">K5/K12</f>
        <v>7.5345269440530452E-2</v>
      </c>
      <c r="L15" s="21">
        <f t="shared" si="7"/>
        <v>8.9711512340752073E-2</v>
      </c>
      <c r="M15" s="21">
        <f t="shared" si="7"/>
        <v>0.14549823224522015</v>
      </c>
      <c r="N15" s="21">
        <f t="shared" si="7"/>
        <v>0.15835701068628741</v>
      </c>
      <c r="O15" s="21">
        <f t="shared" si="7"/>
        <v>0.19794582750471543</v>
      </c>
      <c r="P15" s="21">
        <f t="shared" si="7"/>
        <v>0.32241235926057116</v>
      </c>
      <c r="Q15" s="21">
        <f t="shared" si="7"/>
        <v>0.42964229352972116</v>
      </c>
      <c r="R15" s="21">
        <f t="shared" si="7"/>
        <v>0.50207797773710483</v>
      </c>
      <c r="S15" s="21">
        <f t="shared" si="7"/>
        <v>0.46293341696794793</v>
      </c>
      <c r="T15" s="21">
        <f t="shared" si="7"/>
        <v>0.30394964252437384</v>
      </c>
      <c r="U15" s="21">
        <f t="shared" si="7"/>
        <v>0.48405340286144832</v>
      </c>
      <c r="V15" s="21">
        <f t="shared" si="7"/>
        <v>0.34787838504532287</v>
      </c>
      <c r="W15" s="21">
        <f t="shared" si="7"/>
        <v>0.8975469006053709</v>
      </c>
      <c r="X15" s="21">
        <f t="shared" si="7"/>
        <v>0.72382608251447678</v>
      </c>
      <c r="Y15" s="34">
        <f t="shared" ref="Y15:Y26" si="8">(X15-B15)/B15</f>
        <v>2.6293076513048859</v>
      </c>
    </row>
    <row r="16" spans="1:25" s="5" customFormat="1" ht="22.5" x14ac:dyDescent="0.25">
      <c r="A16" s="47" t="s">
        <v>12</v>
      </c>
      <c r="B16" s="22">
        <f t="shared" ref="B16:I16" si="9">B6/B5</f>
        <v>1.0273775968855534</v>
      </c>
      <c r="C16" s="22">
        <f t="shared" si="9"/>
        <v>0.97952393140517013</v>
      </c>
      <c r="D16" s="22">
        <f t="shared" si="9"/>
        <v>0.92672908349521654</v>
      </c>
      <c r="E16" s="22">
        <f t="shared" si="9"/>
        <v>1.2297558029700058</v>
      </c>
      <c r="F16" s="22">
        <f t="shared" si="9"/>
        <v>0.93954761597696912</v>
      </c>
      <c r="G16" s="22">
        <f t="shared" si="9"/>
        <v>1.1994487661635156</v>
      </c>
      <c r="H16" s="22">
        <f t="shared" si="9"/>
        <v>0.16145635598979838</v>
      </c>
      <c r="I16" s="22">
        <f t="shared" si="9"/>
        <v>1.0396962278847224</v>
      </c>
      <c r="J16" s="22">
        <f>J6/J5</f>
        <v>1.0197357337120028</v>
      </c>
      <c r="K16" s="22">
        <f t="shared" ref="K16:X17" si="10">K6/K5</f>
        <v>0.99090045183963271</v>
      </c>
      <c r="L16" s="22">
        <f t="shared" si="10"/>
        <v>1.0118564489342308</v>
      </c>
      <c r="M16" s="22">
        <f t="shared" si="10"/>
        <v>0.9994196470699257</v>
      </c>
      <c r="N16" s="22">
        <f t="shared" si="10"/>
        <v>0.96586995319974611</v>
      </c>
      <c r="O16" s="22">
        <f t="shared" si="10"/>
        <v>1.0011792554336132</v>
      </c>
      <c r="P16" s="22">
        <f t="shared" si="10"/>
        <v>1.0105868184014479</v>
      </c>
      <c r="Q16" s="22">
        <f t="shared" si="10"/>
        <v>0.9991178489202206</v>
      </c>
      <c r="R16" s="22">
        <f t="shared" si="10"/>
        <v>0.96764871905877181</v>
      </c>
      <c r="S16" s="22">
        <f t="shared" si="10"/>
        <v>1.030802196538618</v>
      </c>
      <c r="T16" s="22">
        <f t="shared" si="10"/>
        <v>1.0059183205866802</v>
      </c>
      <c r="U16" s="22">
        <f t="shared" si="10"/>
        <v>0.9831383920608856</v>
      </c>
      <c r="V16" s="22">
        <f t="shared" si="10"/>
        <v>1.4087733083121592</v>
      </c>
      <c r="W16" s="22">
        <f t="shared" si="10"/>
        <v>1.0301802581863979</v>
      </c>
      <c r="X16" s="22">
        <f t="shared" si="10"/>
        <v>1.0274441601868538</v>
      </c>
      <c r="Y16" s="35">
        <f t="shared" si="8"/>
        <v>6.4789519941038729E-5</v>
      </c>
    </row>
    <row r="17" spans="1:25" s="5" customFormat="1" ht="22.5" x14ac:dyDescent="0.25">
      <c r="A17" s="47" t="s">
        <v>13</v>
      </c>
      <c r="B17" s="23">
        <f t="shared" ref="B17:I17" si="11">B7/B6</f>
        <v>1.4460441093548278E-2</v>
      </c>
      <c r="C17" s="23">
        <f t="shared" si="11"/>
        <v>1.4599155764820775E-2</v>
      </c>
      <c r="D17" s="23">
        <f t="shared" si="11"/>
        <v>1.5614753995357626E-2</v>
      </c>
      <c r="E17" s="23">
        <f t="shared" si="11"/>
        <v>1.3661605260374431E-2</v>
      </c>
      <c r="F17" s="23">
        <f t="shared" si="11"/>
        <v>1.4775252391073327E-2</v>
      </c>
      <c r="G17" s="23">
        <f t="shared" si="11"/>
        <v>1.4634336232506531E-2</v>
      </c>
      <c r="H17" s="23">
        <f t="shared" si="11"/>
        <v>1.2994759440195963E-2</v>
      </c>
      <c r="I17" s="23">
        <f t="shared" si="11"/>
        <v>1.5625418060200669E-2</v>
      </c>
      <c r="J17" s="23">
        <f>J7/J6</f>
        <v>1.5931459321673863E-2</v>
      </c>
      <c r="K17" s="23">
        <f t="shared" si="10"/>
        <v>1.6801020546643869E-2</v>
      </c>
      <c r="L17" s="23">
        <f t="shared" si="10"/>
        <v>1.7042544658007586E-2</v>
      </c>
      <c r="M17" s="23">
        <f t="shared" si="10"/>
        <v>1.7529282352219129E-2</v>
      </c>
      <c r="N17" s="23">
        <f t="shared" si="10"/>
        <v>1.747117591527933E-2</v>
      </c>
      <c r="O17" s="23">
        <f t="shared" si="10"/>
        <v>1.8263807689662286E-2</v>
      </c>
      <c r="P17" s="23">
        <f t="shared" si="10"/>
        <v>1.9981303209140024E-2</v>
      </c>
      <c r="Q17" s="23">
        <f t="shared" si="10"/>
        <v>2.1163678849450925E-2</v>
      </c>
      <c r="R17" s="23">
        <f t="shared" si="10"/>
        <v>2.1539765173084858E-2</v>
      </c>
      <c r="S17" s="23">
        <f t="shared" si="10"/>
        <v>2.34525860704482E-2</v>
      </c>
      <c r="T17" s="23">
        <f t="shared" si="10"/>
        <v>4.67434558715158E-2</v>
      </c>
      <c r="U17" s="23">
        <f t="shared" si="10"/>
        <v>3.039743592141431E-2</v>
      </c>
      <c r="V17" s="23">
        <f t="shared" si="10"/>
        <v>3.6682456333100112E-2</v>
      </c>
      <c r="W17" s="23">
        <f t="shared" si="10"/>
        <v>3.7731682586546918E-2</v>
      </c>
      <c r="X17" s="23">
        <f t="shared" si="10"/>
        <v>4.3441818627851826E-2</v>
      </c>
      <c r="Y17" s="35">
        <f t="shared" si="8"/>
        <v>2.0041835063547255</v>
      </c>
    </row>
    <row r="18" spans="1:25" s="5" customFormat="1" ht="22.5" x14ac:dyDescent="0.25">
      <c r="A18" s="47" t="s">
        <v>14</v>
      </c>
      <c r="B18" s="22">
        <f t="shared" ref="B18:I18" si="12">B9/B12</f>
        <v>0.79510067134996465</v>
      </c>
      <c r="C18" s="22">
        <f t="shared" si="12"/>
        <v>0.78943114034188577</v>
      </c>
      <c r="D18" s="22">
        <f t="shared" si="12"/>
        <v>0.80775986050247361</v>
      </c>
      <c r="E18" s="22">
        <f t="shared" si="12"/>
        <v>0.8958738230370008</v>
      </c>
      <c r="F18" s="22">
        <f t="shared" si="12"/>
        <v>0.90660787340619509</v>
      </c>
      <c r="G18" s="22">
        <f t="shared" si="12"/>
        <v>0.9145075113683987</v>
      </c>
      <c r="H18" s="22">
        <f t="shared" si="12"/>
        <v>0.91825860255562486</v>
      </c>
      <c r="I18" s="22">
        <f t="shared" si="12"/>
        <v>0.93149486005247628</v>
      </c>
      <c r="J18" s="22">
        <f>J9/J12</f>
        <v>0.93312925991425122</v>
      </c>
      <c r="K18" s="22">
        <f t="shared" ref="K18:X19" si="13">K9/K12</f>
        <v>0.9253403384673996</v>
      </c>
      <c r="L18" s="22">
        <f t="shared" si="13"/>
        <v>0.90922482769436708</v>
      </c>
      <c r="M18" s="22">
        <f t="shared" si="13"/>
        <v>0.85458620808018404</v>
      </c>
      <c r="N18" s="22">
        <f t="shared" si="13"/>
        <v>0.84704772149958385</v>
      </c>
      <c r="O18" s="22">
        <f t="shared" si="13"/>
        <v>0.80182074380263857</v>
      </c>
      <c r="P18" s="22">
        <f t="shared" si="13"/>
        <v>0.67417431964155472</v>
      </c>
      <c r="Q18" s="22">
        <f t="shared" si="13"/>
        <v>0.570736715883435</v>
      </c>
      <c r="R18" s="22">
        <f t="shared" si="13"/>
        <v>0.51416488797507198</v>
      </c>
      <c r="S18" s="22">
        <f t="shared" si="13"/>
        <v>0.52280721693831123</v>
      </c>
      <c r="T18" s="22">
        <f t="shared" si="13"/>
        <v>0.69425148604896014</v>
      </c>
      <c r="U18" s="22">
        <f t="shared" si="13"/>
        <v>0.5241085158391956</v>
      </c>
      <c r="V18" s="22">
        <f t="shared" si="13"/>
        <v>0.50991821660940928</v>
      </c>
      <c r="W18" s="22">
        <f t="shared" si="13"/>
        <v>7.5364902199957839E-2</v>
      </c>
      <c r="X18" s="22">
        <f t="shared" si="13"/>
        <v>0.25630911852957311</v>
      </c>
      <c r="Y18" s="39">
        <f t="shared" si="8"/>
        <v>-0.67763941376832471</v>
      </c>
    </row>
    <row r="19" spans="1:25" s="5" customFormat="1" ht="33.75" x14ac:dyDescent="0.25">
      <c r="A19" s="47" t="s">
        <v>15</v>
      </c>
      <c r="B19" s="22">
        <f t="shared" ref="B19:I19" si="14">B10/B13</f>
        <v>0.93900713189175145</v>
      </c>
      <c r="C19" s="22">
        <f t="shared" si="14"/>
        <v>0.11585216774171042</v>
      </c>
      <c r="D19" s="22">
        <f t="shared" si="14"/>
        <v>0.18113114717984236</v>
      </c>
      <c r="E19" s="22">
        <f t="shared" si="14"/>
        <v>0.55912651123280277</v>
      </c>
      <c r="F19" s="22">
        <f t="shared" si="14"/>
        <v>0.47773581798996001</v>
      </c>
      <c r="G19" s="22">
        <f t="shared" si="14"/>
        <v>0.52255434772454579</v>
      </c>
      <c r="H19" s="22">
        <f t="shared" si="14"/>
        <v>0.34493714527341668</v>
      </c>
      <c r="I19" s="22">
        <f t="shared" si="14"/>
        <v>0.97528826827462178</v>
      </c>
      <c r="J19" s="22">
        <f>J10/J13</f>
        <v>0.97610534886190659</v>
      </c>
      <c r="K19" s="22">
        <f t="shared" si="13"/>
        <v>0.97194313082629513</v>
      </c>
      <c r="L19" s="22">
        <f t="shared" si="13"/>
        <v>0.96954157982377787</v>
      </c>
      <c r="M19" s="22">
        <f t="shared" si="13"/>
        <v>0.94801612858062889</v>
      </c>
      <c r="N19" s="22">
        <f t="shared" si="13"/>
        <v>0.94406405775511382</v>
      </c>
      <c r="O19" s="22">
        <f t="shared" si="13"/>
        <v>0.92262555181607586</v>
      </c>
      <c r="P19" s="22">
        <f t="shared" si="13"/>
        <v>0.85104005958397622</v>
      </c>
      <c r="Q19" s="22">
        <f t="shared" si="13"/>
        <v>0.78282009724473256</v>
      </c>
      <c r="R19" s="22">
        <f t="shared" si="13"/>
        <v>0.73632774702945403</v>
      </c>
      <c r="S19" s="22">
        <f t="shared" si="13"/>
        <v>0.72070729737007455</v>
      </c>
      <c r="T19" s="22">
        <f t="shared" si="13"/>
        <v>0.42750346437167236</v>
      </c>
      <c r="U19" s="22">
        <f t="shared" si="13"/>
        <v>0.61562057343664656</v>
      </c>
      <c r="V19" s="22">
        <f t="shared" si="13"/>
        <v>0.51787358906808889</v>
      </c>
      <c r="W19" s="22">
        <f t="shared" si="13"/>
        <v>0.16690679330056818</v>
      </c>
      <c r="X19" s="22">
        <f t="shared" si="13"/>
        <v>0.1673479797740588</v>
      </c>
      <c r="Y19" s="39">
        <f t="shared" si="8"/>
        <v>-0.82178199281946385</v>
      </c>
    </row>
    <row r="20" spans="1:25" s="5" customFormat="1" ht="22.5" x14ac:dyDescent="0.25">
      <c r="A20" s="47" t="s">
        <v>16</v>
      </c>
      <c r="B20" s="22">
        <f t="shared" ref="B20:I20" si="15">B6/B12</f>
        <v>0.2048993286500353</v>
      </c>
      <c r="C20" s="22">
        <f t="shared" si="15"/>
        <v>0.21056885965811423</v>
      </c>
      <c r="D20" s="22">
        <f t="shared" si="15"/>
        <v>0.19224013949752636</v>
      </c>
      <c r="E20" s="22">
        <f t="shared" si="15"/>
        <v>0.1041261769629992</v>
      </c>
      <c r="F20" s="22">
        <f t="shared" si="15"/>
        <v>9.3392126593805039E-2</v>
      </c>
      <c r="G20" s="22">
        <f t="shared" si="15"/>
        <v>8.5492488631601235E-2</v>
      </c>
      <c r="H20" s="22">
        <f t="shared" si="15"/>
        <v>8.1741397444375086E-2</v>
      </c>
      <c r="I20" s="22">
        <f t="shared" si="15"/>
        <v>6.8505139947523691E-2</v>
      </c>
      <c r="J20" s="22">
        <f t="shared" ref="J20:X20" si="16">J6/J12</f>
        <v>6.6870740085748726E-2</v>
      </c>
      <c r="K20" s="22">
        <f t="shared" si="16"/>
        <v>7.4659661532600494E-2</v>
      </c>
      <c r="L20" s="22">
        <f t="shared" si="16"/>
        <v>9.0775172305632812E-2</v>
      </c>
      <c r="M20" s="22">
        <f t="shared" si="16"/>
        <v>0.14541379191981602</v>
      </c>
      <c r="N20" s="22">
        <f t="shared" si="16"/>
        <v>0.15295227850041612</v>
      </c>
      <c r="O20" s="22">
        <f t="shared" si="16"/>
        <v>0.19817925619736143</v>
      </c>
      <c r="P20" s="22">
        <f t="shared" si="16"/>
        <v>0.32582568035844517</v>
      </c>
      <c r="Q20" s="22">
        <f t="shared" si="16"/>
        <v>0.429263284116565</v>
      </c>
      <c r="R20" s="22">
        <f t="shared" si="16"/>
        <v>0.48583511202492802</v>
      </c>
      <c r="S20" s="22">
        <f t="shared" si="16"/>
        <v>0.47719278306168866</v>
      </c>
      <c r="T20" s="22">
        <f t="shared" si="16"/>
        <v>0.30574851395103991</v>
      </c>
      <c r="U20" s="22">
        <f t="shared" si="16"/>
        <v>0.4758914841608044</v>
      </c>
      <c r="V20" s="22">
        <f t="shared" si="16"/>
        <v>0.49008178339059072</v>
      </c>
      <c r="W20" s="22">
        <f t="shared" si="16"/>
        <v>0.92463509780004216</v>
      </c>
      <c r="X20" s="22">
        <f t="shared" si="16"/>
        <v>0.74369088147042695</v>
      </c>
      <c r="Y20" s="35">
        <f t="shared" si="8"/>
        <v>2.6295427924053323</v>
      </c>
    </row>
    <row r="21" spans="1:25" s="5" customFormat="1" ht="22.5" x14ac:dyDescent="0.25">
      <c r="A21" s="47" t="s">
        <v>17</v>
      </c>
      <c r="B21" s="22">
        <f t="shared" ref="B21:I21" si="17">B7/B10</f>
        <v>6.4954637762303799E-2</v>
      </c>
      <c r="C21" s="22">
        <f t="shared" si="17"/>
        <v>7.6316900192103061</v>
      </c>
      <c r="D21" s="22">
        <f t="shared" si="17"/>
        <v>4.5208616274434297</v>
      </c>
      <c r="E21" s="22">
        <f t="shared" si="17"/>
        <v>0.78850399669857785</v>
      </c>
      <c r="F21" s="22">
        <f t="shared" si="17"/>
        <v>1.0932070871458415</v>
      </c>
      <c r="G21" s="22">
        <f t="shared" si="17"/>
        <v>0.91367654743374227</v>
      </c>
      <c r="H21" s="22">
        <f t="shared" si="17"/>
        <v>1.8990789009033613</v>
      </c>
      <c r="I21" s="22">
        <f t="shared" si="17"/>
        <v>2.5337874482070415E-2</v>
      </c>
      <c r="J21" s="22">
        <f t="shared" ref="J21:X21" si="18">J7/J10</f>
        <v>2.4479582215130195E-2</v>
      </c>
      <c r="K21" s="22">
        <f t="shared" si="18"/>
        <v>2.8866780662210476E-2</v>
      </c>
      <c r="L21" s="22">
        <f t="shared" si="18"/>
        <v>3.1415279973612077E-2</v>
      </c>
      <c r="M21" s="22">
        <f t="shared" si="18"/>
        <v>5.4834374492342665E-2</v>
      </c>
      <c r="N21" s="22">
        <f t="shared" si="18"/>
        <v>5.9250155522175191E-2</v>
      </c>
      <c r="O21" s="22">
        <f t="shared" si="18"/>
        <v>8.3863326819446901E-2</v>
      </c>
      <c r="P21" s="22">
        <f t="shared" si="18"/>
        <v>0.17503281865349751</v>
      </c>
      <c r="Q21" s="22">
        <f t="shared" si="18"/>
        <v>0.2774327122153209</v>
      </c>
      <c r="R21" s="22">
        <f t="shared" si="18"/>
        <v>0.35809088280900936</v>
      </c>
      <c r="S21" s="22">
        <f t="shared" si="18"/>
        <v>0.38752584252870698</v>
      </c>
      <c r="T21" s="22">
        <f t="shared" si="18"/>
        <v>1.3391623304614859</v>
      </c>
      <c r="U21" s="22">
        <f t="shared" si="18"/>
        <v>0.62437716208473981</v>
      </c>
      <c r="V21" s="22">
        <f t="shared" si="18"/>
        <v>0.9309731585259936</v>
      </c>
      <c r="W21" s="22">
        <f t="shared" si="18"/>
        <v>4.9913678779939499</v>
      </c>
      <c r="X21" s="22">
        <f t="shared" si="18"/>
        <v>4.9755725844442704</v>
      </c>
      <c r="Y21" s="35">
        <f t="shared" si="8"/>
        <v>75.60072869087459</v>
      </c>
    </row>
    <row r="22" spans="1:25" s="5" customFormat="1" ht="22.5" x14ac:dyDescent="0.25">
      <c r="A22" s="47" t="s">
        <v>18</v>
      </c>
      <c r="B22" s="24">
        <f t="shared" ref="B22:I22" si="19">B7/B6</f>
        <v>1.4460441093548278E-2</v>
      </c>
      <c r="C22" s="24">
        <f t="shared" si="19"/>
        <v>1.4599155764820775E-2</v>
      </c>
      <c r="D22" s="24">
        <f t="shared" si="19"/>
        <v>1.5614753995357626E-2</v>
      </c>
      <c r="E22" s="24">
        <f t="shared" si="19"/>
        <v>1.3661605260374431E-2</v>
      </c>
      <c r="F22" s="24">
        <f t="shared" si="19"/>
        <v>1.4775252391073327E-2</v>
      </c>
      <c r="G22" s="24">
        <f t="shared" si="19"/>
        <v>1.4634336232506531E-2</v>
      </c>
      <c r="H22" s="24">
        <f t="shared" si="19"/>
        <v>1.2994759440195963E-2</v>
      </c>
      <c r="I22" s="24">
        <f t="shared" si="19"/>
        <v>1.5625418060200669E-2</v>
      </c>
      <c r="J22" s="24">
        <f>J7/J6</f>
        <v>1.5931459321673863E-2</v>
      </c>
      <c r="K22" s="24">
        <f t="shared" ref="K22:X22" si="20">K7/K6</f>
        <v>1.6801020546643869E-2</v>
      </c>
      <c r="L22" s="24">
        <f t="shared" si="20"/>
        <v>1.7042544658007586E-2</v>
      </c>
      <c r="M22" s="24">
        <f t="shared" si="20"/>
        <v>1.7529282352219129E-2</v>
      </c>
      <c r="N22" s="24">
        <f t="shared" si="20"/>
        <v>1.747117591527933E-2</v>
      </c>
      <c r="O22" s="24">
        <f t="shared" si="20"/>
        <v>1.8263807689662286E-2</v>
      </c>
      <c r="P22" s="24">
        <f t="shared" si="20"/>
        <v>1.9981303209140024E-2</v>
      </c>
      <c r="Q22" s="24">
        <f t="shared" si="20"/>
        <v>2.1163678849450925E-2</v>
      </c>
      <c r="R22" s="24">
        <f t="shared" si="20"/>
        <v>2.1539765173084858E-2</v>
      </c>
      <c r="S22" s="24">
        <f t="shared" si="20"/>
        <v>2.34525860704482E-2</v>
      </c>
      <c r="T22" s="24">
        <f t="shared" si="20"/>
        <v>4.67434558715158E-2</v>
      </c>
      <c r="U22" s="24">
        <f t="shared" si="20"/>
        <v>3.039743592141431E-2</v>
      </c>
      <c r="V22" s="24">
        <f t="shared" si="20"/>
        <v>3.6682456333100112E-2</v>
      </c>
      <c r="W22" s="24">
        <f t="shared" si="20"/>
        <v>3.7731682586546918E-2</v>
      </c>
      <c r="X22" s="24">
        <f t="shared" si="20"/>
        <v>4.3441818627851826E-2</v>
      </c>
      <c r="Y22" s="35">
        <f t="shared" si="8"/>
        <v>2.0041835063547255</v>
      </c>
    </row>
    <row r="23" spans="1:25" s="5" customFormat="1" ht="33.75" x14ac:dyDescent="0.25">
      <c r="A23" s="47" t="s">
        <v>19</v>
      </c>
      <c r="B23" s="24">
        <f t="shared" ref="B23:I23" si="21">B10/B9</f>
        <v>5.7370652693132317E-2</v>
      </c>
      <c r="C23" s="24">
        <f t="shared" si="21"/>
        <v>5.1025457999783375E-4</v>
      </c>
      <c r="D23" s="24">
        <f t="shared" si="21"/>
        <v>8.2200741776986387E-4</v>
      </c>
      <c r="E23" s="24">
        <f t="shared" si="21"/>
        <v>2.0137748381879985E-3</v>
      </c>
      <c r="F23" s="24">
        <f t="shared" si="21"/>
        <v>1.3922693035923537E-3</v>
      </c>
      <c r="G23" s="24">
        <f t="shared" si="21"/>
        <v>1.4973427837711127E-3</v>
      </c>
      <c r="H23" s="24">
        <f t="shared" si="21"/>
        <v>6.0911919842646491E-4</v>
      </c>
      <c r="I23" s="24">
        <f t="shared" si="21"/>
        <v>4.5352805809472374E-2</v>
      </c>
      <c r="J23" s="24">
        <f>J10/J9</f>
        <v>4.6638640182738771E-2</v>
      </c>
      <c r="K23" s="24">
        <f t="shared" ref="K23:X23" si="22">K10/K9</f>
        <v>4.6959323575507583E-2</v>
      </c>
      <c r="L23" s="24">
        <f t="shared" si="22"/>
        <v>5.4161327682223648E-2</v>
      </c>
      <c r="M23" s="24">
        <f t="shared" si="22"/>
        <v>5.4395248197951052E-2</v>
      </c>
      <c r="N23" s="24">
        <f t="shared" si="22"/>
        <v>5.3245230856979436E-2</v>
      </c>
      <c r="O23" s="24">
        <f t="shared" si="22"/>
        <v>5.3826996266396941E-2</v>
      </c>
      <c r="P23" s="24">
        <f t="shared" si="22"/>
        <v>5.5171835014473841E-2</v>
      </c>
      <c r="Q23" s="24">
        <f t="shared" si="22"/>
        <v>5.7374832014495052E-2</v>
      </c>
      <c r="R23" s="24">
        <f t="shared" si="22"/>
        <v>5.6837397450988598E-2</v>
      </c>
      <c r="S23" s="24">
        <f t="shared" si="22"/>
        <v>5.5238561736285288E-2</v>
      </c>
      <c r="T23" s="24">
        <f t="shared" si="22"/>
        <v>1.5372168284789645E-2</v>
      </c>
      <c r="U23" s="24">
        <f t="shared" si="22"/>
        <v>4.4205535843271859E-2</v>
      </c>
      <c r="V23" s="24">
        <f t="shared" si="22"/>
        <v>3.7869474803162342E-2</v>
      </c>
      <c r="W23" s="24">
        <f t="shared" si="22"/>
        <v>9.2744428039091623E-2</v>
      </c>
      <c r="X23" s="24">
        <f t="shared" si="22"/>
        <v>2.5333391305585741E-2</v>
      </c>
      <c r="Y23" s="39">
        <f t="shared" si="8"/>
        <v>-0.55842595270633322</v>
      </c>
    </row>
    <row r="24" spans="1:25" s="5" customFormat="1" ht="22.5" x14ac:dyDescent="0.25">
      <c r="A24" s="47" t="s">
        <v>20</v>
      </c>
      <c r="B24" s="24">
        <f t="shared" ref="B24:I24" si="23">B13/B12</f>
        <v>4.8578379144146588E-2</v>
      </c>
      <c r="C24" s="24">
        <f t="shared" si="23"/>
        <v>3.4769384363218547E-3</v>
      </c>
      <c r="D24" s="24">
        <f t="shared" si="23"/>
        <v>3.6657670833968909E-3</v>
      </c>
      <c r="E24" s="24">
        <f t="shared" si="23"/>
        <v>3.2266188899635886E-3</v>
      </c>
      <c r="F24" s="24">
        <f t="shared" si="23"/>
        <v>2.6421345543011284E-3</v>
      </c>
      <c r="G24" s="24">
        <f t="shared" si="23"/>
        <v>2.6204570468405454E-3</v>
      </c>
      <c r="H24" s="24">
        <f t="shared" si="23"/>
        <v>1.6215387400319913E-3</v>
      </c>
      <c r="I24" s="24">
        <f t="shared" si="23"/>
        <v>4.3316326951434218E-2</v>
      </c>
      <c r="J24" s="24">
        <f>J13/J12</f>
        <v>4.4585228272612416E-2</v>
      </c>
      <c r="K24" s="24">
        <f t="shared" ref="K24:X24" si="24">K13/K12</f>
        <v>4.470771487897502E-2</v>
      </c>
      <c r="L24" s="24">
        <f t="shared" si="24"/>
        <v>5.0791863757425032E-2</v>
      </c>
      <c r="M24" s="24">
        <f t="shared" si="24"/>
        <v>4.9034428311536746E-2</v>
      </c>
      <c r="N24" s="24">
        <f t="shared" si="24"/>
        <v>4.7773507642447331E-2</v>
      </c>
      <c r="O24" s="24">
        <f t="shared" si="24"/>
        <v>4.6779110006253163E-2</v>
      </c>
      <c r="P24" s="24">
        <f t="shared" si="24"/>
        <v>4.3705856046825441E-2</v>
      </c>
      <c r="Q24" s="24">
        <f t="shared" si="24"/>
        <v>4.1830713485220265E-2</v>
      </c>
      <c r="R24" s="24">
        <f t="shared" si="24"/>
        <v>3.9688568319038511E-2</v>
      </c>
      <c r="S24" s="24">
        <f t="shared" si="24"/>
        <v>4.0070523545973374E-2</v>
      </c>
      <c r="T24" s="24">
        <f t="shared" si="24"/>
        <v>2.4963892845161872E-2</v>
      </c>
      <c r="U24" s="24">
        <f t="shared" si="24"/>
        <v>3.7634378678018388E-2</v>
      </c>
      <c r="V24" s="24">
        <f t="shared" si="24"/>
        <v>3.7287738674436674E-2</v>
      </c>
      <c r="W24" s="24">
        <f t="shared" si="24"/>
        <v>4.1877712767329121E-2</v>
      </c>
      <c r="X24" s="24">
        <f t="shared" si="24"/>
        <v>3.8800463582924966E-2</v>
      </c>
      <c r="Y24" s="39">
        <f t="shared" si="8"/>
        <v>-0.20128122291210296</v>
      </c>
    </row>
    <row r="25" spans="1:25" s="5" customFormat="1" ht="12.75" x14ac:dyDescent="0.25">
      <c r="A25" s="47" t="s">
        <v>21</v>
      </c>
      <c r="B25" s="15">
        <v>12671.93</v>
      </c>
      <c r="C25" s="15">
        <v>12671.93</v>
      </c>
      <c r="D25" s="15">
        <v>12671.93</v>
      </c>
      <c r="E25" s="15">
        <v>12671.93</v>
      </c>
      <c r="F25" s="15">
        <v>12671.93</v>
      </c>
      <c r="G25" s="15">
        <v>12671.93</v>
      </c>
      <c r="H25" s="15">
        <v>12671.93</v>
      </c>
      <c r="I25" s="15">
        <v>12671.93</v>
      </c>
      <c r="J25" s="15">
        <v>12671.93</v>
      </c>
      <c r="K25" s="15">
        <v>14804.36</v>
      </c>
      <c r="L25" s="15">
        <v>17853.45</v>
      </c>
      <c r="M25" s="15">
        <v>14566.58</v>
      </c>
      <c r="N25" s="15">
        <v>14613.1</v>
      </c>
      <c r="O25" s="15">
        <v>11738.06</v>
      </c>
      <c r="P25" s="15">
        <v>12902.39</v>
      </c>
      <c r="Q25" s="15">
        <v>12242.439999999999</v>
      </c>
      <c r="R25" s="15">
        <v>13019.858999999999</v>
      </c>
      <c r="S25" s="15">
        <v>13901.729999999998</v>
      </c>
      <c r="T25" s="15">
        <v>21969.329999999998</v>
      </c>
      <c r="U25" s="15">
        <v>16852.654999999999</v>
      </c>
      <c r="V25" s="15">
        <v>38815.949999999997</v>
      </c>
      <c r="W25" s="15">
        <v>14154.134999999997</v>
      </c>
      <c r="X25" s="15">
        <v>16443.66</v>
      </c>
      <c r="Y25" s="35">
        <f t="shared" si="8"/>
        <v>0.29764447878105382</v>
      </c>
    </row>
    <row r="26" spans="1:25" s="5" customFormat="1" ht="13.5" thickBot="1" x14ac:dyDescent="0.3">
      <c r="A26" s="49" t="s">
        <v>22</v>
      </c>
      <c r="B26" s="25">
        <v>564.99</v>
      </c>
      <c r="C26" s="25">
        <v>564.99</v>
      </c>
      <c r="D26" s="25">
        <v>564.99</v>
      </c>
      <c r="E26" s="25">
        <v>564.99</v>
      </c>
      <c r="F26" s="25">
        <v>564.99</v>
      </c>
      <c r="G26" s="25">
        <v>564.99</v>
      </c>
      <c r="H26" s="25">
        <v>564.99</v>
      </c>
      <c r="I26" s="25">
        <v>564.99</v>
      </c>
      <c r="J26" s="25">
        <v>564.99</v>
      </c>
      <c r="K26" s="25">
        <v>661.87</v>
      </c>
      <c r="L26" s="25">
        <v>906.82</v>
      </c>
      <c r="M26" s="25">
        <v>714.23</v>
      </c>
      <c r="N26" s="25">
        <v>698.08999999999992</v>
      </c>
      <c r="O26" s="25">
        <v>549.12</v>
      </c>
      <c r="P26" s="25">
        <v>563.94000000000005</v>
      </c>
      <c r="Q26" s="25">
        <v>512.10299999999995</v>
      </c>
      <c r="R26" s="25">
        <v>516.69290000000001</v>
      </c>
      <c r="S26" s="25">
        <v>557.00599999999997</v>
      </c>
      <c r="T26" s="25">
        <v>548.44000000000005</v>
      </c>
      <c r="U26" s="25">
        <v>634.23919999999987</v>
      </c>
      <c r="V26" s="25">
        <v>1447.3590000000002</v>
      </c>
      <c r="W26" s="25">
        <v>592.74279999999987</v>
      </c>
      <c r="X26" s="25">
        <v>638.02163099999996</v>
      </c>
      <c r="Y26" s="36">
        <f t="shared" si="8"/>
        <v>0.12926181171348156</v>
      </c>
    </row>
    <row r="27" spans="1:25" s="5" customFormat="1" ht="12.75" x14ac:dyDescent="0.25">
      <c r="A27" s="50" t="s">
        <v>23</v>
      </c>
      <c r="B27" s="26"/>
      <c r="C27" s="26"/>
      <c r="D27" s="26"/>
      <c r="E27" s="26"/>
      <c r="F27" s="26"/>
      <c r="G27" s="26"/>
      <c r="H27" s="26"/>
      <c r="I27" s="26"/>
      <c r="K27" s="27"/>
      <c r="U27" s="27"/>
      <c r="W27" s="28"/>
    </row>
    <row r="28" spans="1:25" s="5" customFormat="1" ht="12.75" x14ac:dyDescent="0.25">
      <c r="A28" s="50" t="s">
        <v>24</v>
      </c>
      <c r="B28" s="26"/>
      <c r="C28" s="26"/>
      <c r="D28" s="26"/>
      <c r="E28" s="26"/>
      <c r="F28" s="26"/>
      <c r="G28" s="26"/>
      <c r="H28" s="26"/>
      <c r="I28" s="26"/>
      <c r="K28" s="27"/>
      <c r="U28" s="27"/>
      <c r="W28" s="29"/>
    </row>
    <row r="30" spans="1:25" x14ac:dyDescent="0.25">
      <c r="Y30"/>
    </row>
    <row r="31" spans="1:25" x14ac:dyDescent="0.25">
      <c r="Y31"/>
    </row>
    <row r="32" spans="1:25" x14ac:dyDescent="0.25">
      <c r="Y32"/>
    </row>
    <row r="33" spans="25:25" x14ac:dyDescent="0.25">
      <c r="Y33"/>
    </row>
    <row r="34" spans="25:25" x14ac:dyDescent="0.25">
      <c r="Y34"/>
    </row>
    <row r="35" spans="25:25" x14ac:dyDescent="0.25">
      <c r="Y35"/>
    </row>
    <row r="36" spans="25:25" x14ac:dyDescent="0.25">
      <c r="Y36"/>
    </row>
    <row r="37" spans="25:25" x14ac:dyDescent="0.25">
      <c r="Y37"/>
    </row>
    <row r="38" spans="25:25" x14ac:dyDescent="0.25">
      <c r="Y38"/>
    </row>
    <row r="39" spans="25:25" x14ac:dyDescent="0.25">
      <c r="Y39"/>
    </row>
  </sheetData>
  <mergeCells count="4">
    <mergeCell ref="A4:Y4"/>
    <mergeCell ref="A8:Y8"/>
    <mergeCell ref="A11:Y11"/>
    <mergeCell ref="A14:Y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 Régie Tabacs (2002-2024)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2025-12-16T09:38:38Z</dcterms:created>
  <dcterms:modified xsi:type="dcterms:W3CDTF">2026-01-15T12:10:01Z</dcterms:modified>
</cp:coreProperties>
</file>