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8_{91F5A5D8-C666-4C4C-BFC2-530D1A0615E6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33.Consolidated Bal. Sh.(17-25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J67" i="1"/>
  <c r="B23" i="1"/>
  <c r="B67" i="1"/>
  <c r="K67" i="1"/>
  <c r="J11" i="1"/>
  <c r="J14" i="1"/>
  <c r="J32" i="1"/>
  <c r="J35" i="1"/>
  <c r="J65" i="1"/>
  <c r="B11" i="1"/>
  <c r="B14" i="1"/>
  <c r="B32" i="1"/>
  <c r="B35" i="1"/>
  <c r="B65" i="1"/>
  <c r="K65" i="1"/>
  <c r="J64" i="1"/>
  <c r="B64" i="1"/>
  <c r="K64" i="1"/>
  <c r="J45" i="1"/>
  <c r="J62" i="1"/>
  <c r="B45" i="1"/>
  <c r="B62" i="1"/>
  <c r="K62" i="1"/>
  <c r="J38" i="1"/>
  <c r="J58" i="1"/>
  <c r="B38" i="1"/>
  <c r="B58" i="1"/>
  <c r="K58" i="1"/>
  <c r="J59" i="1"/>
  <c r="B59" i="1"/>
  <c r="K59" i="1"/>
  <c r="J60" i="1"/>
  <c r="B60" i="1"/>
  <c r="K60" i="1"/>
  <c r="J57" i="1"/>
  <c r="B57" i="1"/>
  <c r="K57" i="1"/>
  <c r="J55" i="1"/>
  <c r="B55" i="1"/>
  <c r="K55" i="1"/>
  <c r="J54" i="1"/>
  <c r="B54" i="1"/>
  <c r="K54" i="1"/>
  <c r="J7" i="1"/>
  <c r="J51" i="1"/>
  <c r="B7" i="1"/>
  <c r="B51" i="1"/>
  <c r="K51" i="1"/>
  <c r="J52" i="1"/>
  <c r="B52" i="1"/>
  <c r="K52" i="1"/>
  <c r="J50" i="1"/>
  <c r="B50" i="1"/>
  <c r="K5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30" i="1"/>
  <c r="K6" i="1"/>
  <c r="K7" i="1"/>
  <c r="K8" i="1"/>
  <c r="K9" i="1"/>
  <c r="K10" i="1"/>
  <c r="K11" i="1"/>
  <c r="K12" i="1"/>
  <c r="K13" i="1"/>
  <c r="K14" i="1"/>
  <c r="K15" i="1"/>
  <c r="K16" i="1"/>
  <c r="J17" i="1"/>
  <c r="B17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5" i="1"/>
  <c r="C38" i="1"/>
  <c r="D38" i="1"/>
  <c r="E38" i="1"/>
  <c r="F38" i="1"/>
  <c r="G38" i="1"/>
  <c r="H38" i="1"/>
  <c r="I38" i="1"/>
  <c r="C35" i="1"/>
  <c r="D35" i="1"/>
  <c r="E35" i="1"/>
  <c r="F35" i="1"/>
  <c r="G35" i="1"/>
  <c r="H35" i="1"/>
  <c r="I35" i="1"/>
  <c r="C32" i="1"/>
  <c r="D32" i="1"/>
  <c r="E32" i="1"/>
  <c r="F32" i="1"/>
  <c r="G32" i="1"/>
  <c r="H32" i="1"/>
  <c r="I32" i="1"/>
  <c r="C23" i="1"/>
  <c r="D23" i="1"/>
  <c r="E23" i="1"/>
  <c r="F23" i="1"/>
  <c r="G23" i="1"/>
  <c r="H23" i="1"/>
  <c r="I23" i="1"/>
  <c r="C17" i="1"/>
  <c r="D17" i="1"/>
  <c r="E17" i="1"/>
  <c r="F17" i="1"/>
  <c r="G17" i="1"/>
  <c r="H17" i="1"/>
  <c r="I17" i="1"/>
  <c r="C14" i="1"/>
  <c r="D14" i="1"/>
  <c r="E14" i="1"/>
  <c r="F14" i="1"/>
  <c r="G14" i="1"/>
  <c r="H14" i="1"/>
  <c r="I14" i="1"/>
  <c r="C11" i="1"/>
  <c r="D11" i="1"/>
  <c r="E11" i="1"/>
  <c r="F11" i="1"/>
  <c r="G11" i="1"/>
  <c r="H11" i="1"/>
  <c r="I11" i="1"/>
  <c r="C7" i="1"/>
  <c r="D7" i="1"/>
  <c r="E7" i="1"/>
  <c r="F7" i="1"/>
  <c r="G7" i="1"/>
  <c r="H7" i="1"/>
  <c r="I7" i="1"/>
  <c r="C64" i="1"/>
  <c r="D64" i="1"/>
  <c r="E64" i="1"/>
  <c r="F64" i="1"/>
  <c r="G64" i="1"/>
  <c r="H64" i="1"/>
  <c r="I64" i="1"/>
  <c r="C54" i="1"/>
  <c r="D54" i="1"/>
  <c r="E54" i="1"/>
  <c r="F54" i="1"/>
  <c r="G54" i="1"/>
  <c r="H54" i="1"/>
  <c r="I54" i="1"/>
  <c r="C52" i="1"/>
  <c r="D52" i="1"/>
  <c r="E52" i="1"/>
  <c r="F52" i="1"/>
  <c r="G52" i="1"/>
  <c r="H52" i="1"/>
  <c r="I52" i="1"/>
  <c r="C45" i="1"/>
  <c r="C62" i="1"/>
  <c r="D45" i="1"/>
  <c r="D62" i="1"/>
  <c r="E45" i="1"/>
  <c r="E62" i="1"/>
  <c r="F45" i="1"/>
  <c r="F62" i="1"/>
  <c r="G45" i="1"/>
  <c r="G62" i="1"/>
  <c r="H45" i="1"/>
  <c r="H62" i="1"/>
  <c r="I45" i="1"/>
  <c r="I62" i="1"/>
  <c r="C67" i="1"/>
  <c r="D67" i="1"/>
  <c r="E67" i="1"/>
  <c r="F67" i="1"/>
  <c r="G67" i="1"/>
  <c r="H67" i="1"/>
  <c r="I67" i="1"/>
  <c r="H65" i="1"/>
  <c r="C51" i="1"/>
  <c r="D51" i="1"/>
  <c r="E51" i="1"/>
  <c r="F51" i="1"/>
  <c r="G51" i="1"/>
  <c r="H51" i="1"/>
  <c r="I51" i="1"/>
  <c r="C50" i="1"/>
  <c r="C65" i="1"/>
  <c r="I50" i="1"/>
  <c r="I65" i="1"/>
  <c r="G50" i="1"/>
  <c r="G65" i="1"/>
  <c r="F50" i="1"/>
  <c r="F65" i="1"/>
  <c r="E65" i="1"/>
  <c r="D50" i="1"/>
  <c r="D65" i="1"/>
  <c r="H59" i="1"/>
  <c r="H58" i="1"/>
  <c r="E50" i="1"/>
  <c r="C59" i="1"/>
  <c r="C58" i="1"/>
  <c r="D59" i="1"/>
  <c r="D58" i="1"/>
  <c r="H60" i="1"/>
  <c r="E58" i="1"/>
  <c r="E59" i="1"/>
  <c r="G60" i="1"/>
  <c r="F59" i="1"/>
  <c r="F58" i="1"/>
  <c r="F60" i="1"/>
  <c r="G59" i="1"/>
  <c r="G58" i="1"/>
  <c r="E60" i="1"/>
  <c r="C60" i="1"/>
  <c r="I60" i="1"/>
  <c r="D60" i="1"/>
  <c r="I59" i="1"/>
  <c r="I58" i="1"/>
  <c r="G55" i="1"/>
  <c r="G57" i="1"/>
  <c r="F55" i="1"/>
  <c r="F57" i="1"/>
  <c r="E55" i="1"/>
  <c r="E57" i="1"/>
  <c r="D57" i="1"/>
  <c r="D55" i="1"/>
  <c r="C57" i="1"/>
  <c r="C55" i="1"/>
  <c r="I57" i="1"/>
  <c r="I55" i="1"/>
  <c r="H57" i="1"/>
  <c r="H55" i="1"/>
  <c r="H50" i="1"/>
</calcChain>
</file>

<file path=xl/sharedStrings.xml><?xml version="1.0" encoding="utf-8"?>
<sst xmlns="http://schemas.openxmlformats.org/spreadsheetml/2006/main" count="69" uniqueCount="68">
  <si>
    <t>Year</t>
  </si>
  <si>
    <t>Source: Central Bank of Lebanon</t>
  </si>
  <si>
    <t>Billion LBP</t>
  </si>
  <si>
    <t>CURRENCY AND DEPOSITS WITH BANQUE DU LIBAN</t>
  </si>
  <si>
    <t>Deposits with Banque du Liban</t>
  </si>
  <si>
    <t>Vault Cash in LBP</t>
  </si>
  <si>
    <t>CURRENCY AND DEPOSITS WITH OTHER CENTRAL BANKS-NON-RESIDENT</t>
  </si>
  <si>
    <t>Claims on Resident Customers in LBP</t>
  </si>
  <si>
    <t>Claims on Resident Customers in Foreign Currencies</t>
  </si>
  <si>
    <t>Claims on Non-Resident Customers in LBP</t>
  </si>
  <si>
    <t>Claims on Non-Resident Customers in Foreign Currencies</t>
  </si>
  <si>
    <t>Claims on Resident Financial Sector in Foreign Currencies</t>
  </si>
  <si>
    <t>RESIDENT SECURITIES PORTFOLIO</t>
  </si>
  <si>
    <t>Other Securities</t>
  </si>
  <si>
    <t>Lebanese Republic Sovereign Eurobonds</t>
  </si>
  <si>
    <t>Lebanese Treasury Bills</t>
  </si>
  <si>
    <t>NON RESIDENT SECURITIES PORTFOLIO</t>
  </si>
  <si>
    <t>TANGIBLE ASSETS</t>
  </si>
  <si>
    <t>INTANGIBLE ASSETS</t>
  </si>
  <si>
    <t>OTHER FOREIGN ASSETS</t>
  </si>
  <si>
    <t>OTHER ASSETS</t>
  </si>
  <si>
    <t>TOTAL ASSETS</t>
  </si>
  <si>
    <t>Resident Customers Deposits in Foreign Currencies</t>
  </si>
  <si>
    <t>Resident Customers Deposits in LBP</t>
  </si>
  <si>
    <t>DEBT SECURITIES ISSUED-RESIDENT</t>
  </si>
  <si>
    <t>DEBT SECURITIES ISSUED-NON RESIDENT</t>
  </si>
  <si>
    <t>CAPITAL ACCOUNTS</t>
  </si>
  <si>
    <t>Core Capital</t>
  </si>
  <si>
    <t>Supplementary Capital</t>
  </si>
  <si>
    <t>OTHER LIABILITIES</t>
  </si>
  <si>
    <t>TOTAL LIABILITIES</t>
  </si>
  <si>
    <t>Indicators</t>
  </si>
  <si>
    <t>Table (Time Series &amp; Indicators) made by CAS</t>
  </si>
  <si>
    <t>Claims on Customers Ratio [(CLAIMS ON RESIDENT CUSTOMERS+CLAIMS ON NON RESIDENT CUSTOMERS)/Total Assets]</t>
  </si>
  <si>
    <t>Central Bank Exposure Ratio (CURRENCY AND DEPOSITS WITH BANQUE DU LIBAN/TOTAL ASSETS)</t>
  </si>
  <si>
    <t>Claims on Resident Financial Sector in LBP</t>
  </si>
  <si>
    <t>Foreign Assets Ratio [(OTHER FOREIGN ASSETS+CURRENCY AND DEPOSITS WITH OTHER CENTRAL BANKS-NON-RESIDENT)/TOTAL ASSETS]</t>
  </si>
  <si>
    <t>Currency Risk Indicators (LBP vs Foreign Currency)</t>
  </si>
  <si>
    <t>Dollarization of Assets [Foreign Currency Claims (Customers+Financial Sector)/Total Assets]</t>
  </si>
  <si>
    <t>Funding Structure Indicators</t>
  </si>
  <si>
    <t>Non Resident Customers Deposits in Foreign Currencies</t>
  </si>
  <si>
    <t>Non Resident Customers Deposits in LBP</t>
  </si>
  <si>
    <t>Resident Financial Sector Liabilities in Foreign Currencies</t>
  </si>
  <si>
    <t>Resident Financial Sector Liabilities in LBP</t>
  </si>
  <si>
    <t>Dollarizationof Deposits [Resident Customers Deposits in Foreign Currencies+Non Resident Customers Deposits in Foreign Currencies)/Total Customers Deposits]</t>
  </si>
  <si>
    <t>Deposit Funding Ratio [(Resident Customers Deposits+Non Resident Customers Deposits)/Total Liabilities]</t>
  </si>
  <si>
    <t>Non-Resident Funding Ratio [(Non Resident Customer Deposits+Non Resident Financial Sector Liabilities)/Total Liabilities]</t>
  </si>
  <si>
    <t>Financial Sector Dependency Ratio [(Resident Financial Sector Liabilities+Non Resident Financial Sector Liabilities)/Total Liabilities]</t>
  </si>
  <si>
    <t>Capital Adequacy &amp; Leverage Indicators</t>
  </si>
  <si>
    <t>Capital to Assets Ratio (Leverage Ratio) (Capital Accounts/Total Assets)</t>
  </si>
  <si>
    <t>Asset-Liability Matchnig Indicators</t>
  </si>
  <si>
    <t>Foreign Currency Coverage Ratio (Foreign Currency Assets/Foreign Currency Liabilities)</t>
  </si>
  <si>
    <t>Loan-To-Deposit Ratio (Total Claims on Customers/Total Customers Deposits)</t>
  </si>
  <si>
    <t>Securities Exposure Indicators</t>
  </si>
  <si>
    <t>Resident vs Non-Resident Securities Split [Resident Securities Portfolio/(Resident Securities Portfolio+Non Resident Securities Portfolio)]</t>
  </si>
  <si>
    <t>Balance-Sheet Structure Indicators - Asset Composition Ratios</t>
  </si>
  <si>
    <t>Claims on Resident Customers</t>
  </si>
  <si>
    <t>Claims on Non Resident Customers</t>
  </si>
  <si>
    <t>Claims on Resident Financial Sector</t>
  </si>
  <si>
    <t>Claims on Non Resident Financial Sector</t>
  </si>
  <si>
    <t>Claims on Public Sector</t>
  </si>
  <si>
    <t>Resident Customers Deposists</t>
  </si>
  <si>
    <t>Non Resident Customers Deposists</t>
  </si>
  <si>
    <t>Resident Financial Sector Liabilities</t>
  </si>
  <si>
    <t>Non Resident Financial Sector Liabilities</t>
  </si>
  <si>
    <t>Public Sector Deposits</t>
  </si>
  <si>
    <t>33. Consolidated Balance Sheet of Commercial Banks. End of Period (2017-2025)</t>
  </si>
  <si>
    <t>Change 2025/2017.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</si>
</sst>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9" fontId="9" fillId="0" borderId="2" xfId="2" applyFont="1" applyBorder="1" applyAlignment="1">
      <alignment horizontal="right" vertical="center" wrapText="1"/>
    </xf>
    <xf numFmtId="9" fontId="9" fillId="0" borderId="4" xfId="2" applyFont="1" applyBorder="1" applyAlignment="1">
      <alignment horizontal="right" vertical="center" wrapText="1"/>
    </xf>
    <xf numFmtId="165" fontId="8" fillId="0" borderId="6" xfId="1" applyNumberFormat="1" applyFont="1" applyBorder="1" applyAlignment="1">
      <alignment horizontal="left" vertical="center" wrapText="1"/>
    </xf>
    <xf numFmtId="9" fontId="9" fillId="0" borderId="6" xfId="2" applyFont="1" applyBorder="1" applyAlignment="1">
      <alignment horizontal="right" vertical="center" wrapText="1"/>
    </xf>
    <xf numFmtId="165" fontId="8" fillId="0" borderId="7" xfId="1" applyNumberFormat="1" applyFont="1" applyBorder="1" applyAlignment="1">
      <alignment horizontal="left" vertical="center" wrapText="1"/>
    </xf>
    <xf numFmtId="9" fontId="9" fillId="0" borderId="7" xfId="2" applyFont="1" applyBorder="1" applyAlignment="1">
      <alignment horizontal="right" vertical="center" wrapText="1"/>
    </xf>
    <xf numFmtId="165" fontId="8" fillId="0" borderId="5" xfId="1" applyNumberFormat="1" applyFont="1" applyBorder="1" applyAlignment="1">
      <alignment horizontal="left" vertical="center" wrapText="1"/>
    </xf>
    <xf numFmtId="9" fontId="9" fillId="0" borderId="5" xfId="2" applyFont="1" applyBorder="1" applyAlignment="1">
      <alignment horizontal="right" vertical="center" wrapText="1"/>
    </xf>
    <xf numFmtId="166" fontId="5" fillId="0" borderId="7" xfId="1" applyNumberFormat="1" applyFont="1" applyBorder="1" applyAlignment="1">
      <alignment horizontal="right" vertical="center" wrapText="1"/>
    </xf>
    <xf numFmtId="166" fontId="5" fillId="0" borderId="6" xfId="1" applyNumberFormat="1" applyFont="1" applyBorder="1" applyAlignment="1">
      <alignment horizontal="right" vertical="center" wrapText="1"/>
    </xf>
    <xf numFmtId="166" fontId="5" fillId="0" borderId="5" xfId="1" applyNumberFormat="1" applyFont="1" applyBorder="1" applyAlignment="1">
      <alignment horizontal="right" vertical="center" wrapText="1"/>
    </xf>
    <xf numFmtId="0" fontId="8" fillId="0" borderId="7" xfId="1" applyNumberFormat="1" applyFont="1" applyBorder="1" applyAlignment="1">
      <alignment horizontal="left" vertical="center" wrapText="1"/>
    </xf>
    <xf numFmtId="0" fontId="8" fillId="0" borderId="6" xfId="1" applyNumberFormat="1" applyFont="1" applyBorder="1" applyAlignment="1">
      <alignment horizontal="left" vertical="center" wrapText="1"/>
    </xf>
    <xf numFmtId="3" fontId="5" fillId="0" borderId="5" xfId="1" applyNumberFormat="1" applyFont="1" applyBorder="1" applyAlignment="1">
      <alignment horizontal="right" vertical="center" wrapText="1"/>
    </xf>
    <xf numFmtId="9" fontId="9" fillId="0" borderId="0" xfId="2" applyFont="1" applyBorder="1" applyAlignment="1">
      <alignment horizontal="right" vertical="center" wrapText="1"/>
    </xf>
    <xf numFmtId="165" fontId="8" fillId="0" borderId="11" xfId="1" applyNumberFormat="1" applyFont="1" applyBorder="1" applyAlignment="1">
      <alignment horizontal="left" vertical="center" wrapText="1"/>
    </xf>
    <xf numFmtId="166" fontId="5" fillId="0" borderId="11" xfId="1" applyNumberFormat="1" applyFont="1" applyBorder="1" applyAlignment="1">
      <alignment horizontal="right" vertical="center" wrapText="1"/>
    </xf>
    <xf numFmtId="9" fontId="9" fillId="0" borderId="11" xfId="2" applyFont="1" applyBorder="1" applyAlignment="1">
      <alignment horizontal="righ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166" fontId="5" fillId="0" borderId="8" xfId="1" applyNumberFormat="1" applyFont="1" applyBorder="1" applyAlignment="1">
      <alignment horizontal="right" vertical="center" wrapText="1"/>
    </xf>
    <xf numFmtId="166" fontId="5" fillId="0" borderId="10" xfId="1" applyNumberFormat="1" applyFont="1" applyBorder="1" applyAlignment="1">
      <alignment horizontal="right" vertical="center" wrapText="1"/>
    </xf>
    <xf numFmtId="0" fontId="5" fillId="0" borderId="11" xfId="1" applyNumberFormat="1" applyFont="1" applyBorder="1" applyAlignment="1">
      <alignment horizontal="right" vertical="center" wrapText="1"/>
    </xf>
    <xf numFmtId="9" fontId="9" fillId="0" borderId="1" xfId="2" applyFont="1" applyBorder="1" applyAlignment="1">
      <alignment horizontal="right" vertical="center" wrapText="1"/>
    </xf>
    <xf numFmtId="165" fontId="7" fillId="0" borderId="1" xfId="1" applyNumberFormat="1" applyFont="1" applyBorder="1" applyAlignment="1">
      <alignment horizontal="left" vertical="center" wrapText="1"/>
    </xf>
    <xf numFmtId="166" fontId="4" fillId="0" borderId="1" xfId="1" applyNumberFormat="1" applyFont="1" applyBorder="1" applyAlignment="1">
      <alignment horizontal="right" vertical="center" wrapText="1"/>
    </xf>
    <xf numFmtId="0" fontId="8" fillId="0" borderId="0" xfId="1" applyNumberFormat="1" applyFont="1" applyBorder="1" applyAlignment="1">
      <alignment horizontal="left" vertical="center" wrapText="1"/>
    </xf>
    <xf numFmtId="166" fontId="5" fillId="0" borderId="0" xfId="1" applyNumberFormat="1" applyFont="1" applyBorder="1" applyAlignment="1">
      <alignment horizontal="right" vertical="center" wrapText="1"/>
    </xf>
    <xf numFmtId="9" fontId="10" fillId="0" borderId="7" xfId="2" applyFont="1" applyBorder="1" applyAlignment="1">
      <alignment horizontal="right" vertical="center" wrapText="1"/>
    </xf>
    <xf numFmtId="166" fontId="8" fillId="0" borderId="7" xfId="1" applyNumberFormat="1" applyFont="1" applyBorder="1" applyAlignment="1">
      <alignment horizontal="left" vertical="center" wrapText="1"/>
    </xf>
    <xf numFmtId="0" fontId="8" fillId="0" borderId="9" xfId="1" applyNumberFormat="1" applyFont="1" applyBorder="1" applyAlignment="1">
      <alignment horizontal="left" vertical="center" wrapText="1"/>
    </xf>
    <xf numFmtId="0" fontId="8" fillId="0" borderId="5" xfId="1" applyNumberFormat="1" applyFont="1" applyBorder="1" applyAlignment="1">
      <alignment horizontal="left" vertical="center" wrapText="1"/>
    </xf>
    <xf numFmtId="4" fontId="5" fillId="0" borderId="7" xfId="1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9" fontId="10" fillId="0" borderId="2" xfId="2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/>
    </xf>
    <xf numFmtId="2" fontId="13" fillId="0" borderId="2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left" vertical="center" wrapText="1"/>
    </xf>
    <xf numFmtId="2" fontId="13" fillId="0" borderId="4" xfId="0" applyNumberFormat="1" applyFont="1" applyBorder="1" applyAlignment="1">
      <alignment horizontal="right" vertical="center"/>
    </xf>
    <xf numFmtId="165" fontId="8" fillId="0" borderId="3" xfId="1" applyNumberFormat="1" applyFont="1" applyBorder="1" applyAlignment="1">
      <alignment horizontal="left" vertical="center"/>
    </xf>
    <xf numFmtId="2" fontId="5" fillId="0" borderId="3" xfId="1" applyNumberFormat="1" applyFont="1" applyBorder="1" applyAlignment="1">
      <alignment horizontal="right" vertical="center" wrapText="1"/>
    </xf>
    <xf numFmtId="9" fontId="10" fillId="0" borderId="3" xfId="2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9" fontId="10" fillId="0" borderId="1" xfId="2" applyFont="1" applyBorder="1" applyAlignment="1">
      <alignment horizontal="right" vertical="center" wrapText="1"/>
    </xf>
    <xf numFmtId="166" fontId="5" fillId="0" borderId="9" xfId="1" applyNumberFormat="1" applyFont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right" vertical="center" wrapText="1"/>
    </xf>
    <xf numFmtId="166" fontId="5" fillId="0" borderId="2" xfId="1" applyNumberFormat="1" applyFont="1" applyBorder="1" applyAlignment="1">
      <alignment horizontal="right" vertical="center" wrapText="1"/>
    </xf>
    <xf numFmtId="1" fontId="5" fillId="0" borderId="9" xfId="1" applyNumberFormat="1" applyFont="1" applyBorder="1" applyAlignment="1">
      <alignment horizontal="right" vertical="center" wrapText="1"/>
    </xf>
    <xf numFmtId="9" fontId="10" fillId="0" borderId="0" xfId="2" applyFont="1" applyBorder="1" applyAlignment="1">
      <alignment horizontal="right" vertical="center" wrapText="1"/>
    </xf>
    <xf numFmtId="0" fontId="8" fillId="0" borderId="8" xfId="1" applyNumberFormat="1" applyFont="1" applyFill="1" applyBorder="1" applyAlignment="1">
      <alignment horizontal="left" vertical="center" wrapText="1"/>
    </xf>
    <xf numFmtId="0" fontId="5" fillId="0" borderId="8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readingOrder="1"/>
    </xf>
    <xf numFmtId="9" fontId="9" fillId="0" borderId="3" xfId="2" applyFont="1" applyBorder="1" applyAlignment="1">
      <alignment horizontal="right" vertical="center" wrapText="1"/>
    </xf>
    <xf numFmtId="9" fontId="10" fillId="0" borderId="6" xfId="2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/>
    </xf>
    <xf numFmtId="167" fontId="13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K82"/>
  <sheetViews>
    <sheetView tabSelected="1" zoomScale="110" zoomScaleNormal="110" workbookViewId="0"/>
  </sheetViews>
  <sheetFormatPr defaultColWidth="9.14453125" defaultRowHeight="15" x14ac:dyDescent="0.2"/>
  <cols>
    <col min="1" max="1" width="85.15234375" style="46" bestFit="1" customWidth="1"/>
    <col min="2" max="11" width="12.64453125" style="47" customWidth="1"/>
    <col min="12" max="16384" width="9.14453125" style="48"/>
  </cols>
  <sheetData>
    <row r="1" spans="1:11" s="1" customFormat="1" ht="13.5" x14ac:dyDescent="0.2">
      <c r="A1" s="10" t="s">
        <v>66</v>
      </c>
      <c r="B1" s="6"/>
      <c r="C1" s="6"/>
      <c r="D1" s="6"/>
      <c r="E1" s="8"/>
      <c r="F1" s="6"/>
      <c r="G1" s="6"/>
      <c r="H1" s="6"/>
      <c r="I1" s="6"/>
      <c r="J1" s="6"/>
      <c r="K1" s="8"/>
    </row>
    <row r="2" spans="1:11" ht="9.9499999999999993" customHeight="1" thickBot="1" x14ac:dyDescent="0.25"/>
    <row r="3" spans="1:11" s="3" customFormat="1" ht="14.25" thickBot="1" x14ac:dyDescent="0.25">
      <c r="A3" s="9" t="s">
        <v>0</v>
      </c>
      <c r="B3" s="2">
        <v>2017</v>
      </c>
      <c r="C3" s="2">
        <v>2018</v>
      </c>
      <c r="D3" s="2">
        <v>2019</v>
      </c>
      <c r="E3" s="2">
        <v>2020</v>
      </c>
      <c r="F3" s="2">
        <v>2021</v>
      </c>
      <c r="G3" s="2">
        <v>2022</v>
      </c>
      <c r="H3" s="2">
        <v>2023</v>
      </c>
      <c r="I3" s="2">
        <v>2024</v>
      </c>
      <c r="J3" s="2">
        <v>2025</v>
      </c>
      <c r="K3" s="2" t="s">
        <v>67</v>
      </c>
    </row>
    <row r="4" spans="1:11" ht="15.75" thickBot="1" x14ac:dyDescent="0.25">
      <c r="A4" s="74" t="s">
        <v>2</v>
      </c>
      <c r="B4" s="74"/>
      <c r="C4" s="74"/>
      <c r="D4" s="74"/>
      <c r="E4" s="74"/>
      <c r="F4" s="74"/>
      <c r="G4" s="74"/>
      <c r="H4" s="74"/>
      <c r="I4" s="74"/>
      <c r="J4" s="75"/>
      <c r="K4" s="74"/>
    </row>
    <row r="5" spans="1:11" s="4" customFormat="1" ht="14.1" customHeight="1" x14ac:dyDescent="0.2">
      <c r="A5" s="17" t="s">
        <v>4</v>
      </c>
      <c r="B5" s="21">
        <v>155893.29999999999</v>
      </c>
      <c r="C5" s="21">
        <v>196287.7</v>
      </c>
      <c r="D5" s="21">
        <v>177467.8</v>
      </c>
      <c r="E5" s="21">
        <v>166477.1</v>
      </c>
      <c r="F5" s="21">
        <v>164277.29999999999</v>
      </c>
      <c r="G5" s="21">
        <v>158984.4</v>
      </c>
      <c r="H5" s="21">
        <v>1254355.6000000001</v>
      </c>
      <c r="I5" s="21">
        <v>7122390.9000000004</v>
      </c>
      <c r="J5" s="63">
        <v>6928481</v>
      </c>
      <c r="K5" s="18">
        <f>(J5-B5)/B5</f>
        <v>43.443738120881399</v>
      </c>
    </row>
    <row r="6" spans="1:11" s="4" customFormat="1" ht="14.1" customHeight="1" x14ac:dyDescent="0.2">
      <c r="A6" s="15" t="s">
        <v>5</v>
      </c>
      <c r="B6" s="22">
        <v>773.5</v>
      </c>
      <c r="C6" s="22">
        <v>850.3</v>
      </c>
      <c r="D6" s="22">
        <v>740.7</v>
      </c>
      <c r="E6" s="22">
        <v>1664.4</v>
      </c>
      <c r="F6" s="22">
        <v>4224</v>
      </c>
      <c r="G6" s="22">
        <v>6551.8</v>
      </c>
      <c r="H6" s="22">
        <v>7388.1</v>
      </c>
      <c r="I6" s="22">
        <v>7179.8</v>
      </c>
      <c r="J6" s="61">
        <v>6297.8</v>
      </c>
      <c r="K6" s="27">
        <f t="shared" ref="K6:K29" si="0">(J6-B6)/B6</f>
        <v>7.1419521654815776</v>
      </c>
    </row>
    <row r="7" spans="1:11" s="4" customFormat="1" ht="14.1" customHeight="1" x14ac:dyDescent="0.2">
      <c r="A7" s="19" t="s">
        <v>3</v>
      </c>
      <c r="B7" s="23">
        <f>SUM(B5:B6)</f>
        <v>156666.79999999999</v>
      </c>
      <c r="C7" s="23">
        <f t="shared" ref="C7:J7" si="1">SUM(C5:C6)</f>
        <v>197138</v>
      </c>
      <c r="D7" s="23">
        <f t="shared" si="1"/>
        <v>178208.5</v>
      </c>
      <c r="E7" s="23">
        <f t="shared" si="1"/>
        <v>168141.5</v>
      </c>
      <c r="F7" s="23">
        <f t="shared" si="1"/>
        <v>168501.3</v>
      </c>
      <c r="G7" s="23">
        <f t="shared" si="1"/>
        <v>165536.19999999998</v>
      </c>
      <c r="H7" s="23">
        <f t="shared" si="1"/>
        <v>1261743.7000000002</v>
      </c>
      <c r="I7" s="23">
        <f t="shared" si="1"/>
        <v>7129570.7000000002</v>
      </c>
      <c r="J7" s="23">
        <f t="shared" si="1"/>
        <v>6934778.7999999998</v>
      </c>
      <c r="K7" s="20">
        <f t="shared" si="0"/>
        <v>43.264507859993316</v>
      </c>
    </row>
    <row r="8" spans="1:11" s="4" customFormat="1" ht="16.5" customHeight="1" x14ac:dyDescent="0.2">
      <c r="A8" s="19" t="s">
        <v>6</v>
      </c>
      <c r="B8" s="23">
        <v>1574.9</v>
      </c>
      <c r="C8" s="23">
        <v>1487.2</v>
      </c>
      <c r="D8" s="23">
        <v>887.1</v>
      </c>
      <c r="E8" s="23">
        <v>870.7</v>
      </c>
      <c r="F8" s="23">
        <v>1562.5</v>
      </c>
      <c r="G8" s="23">
        <v>1212.7</v>
      </c>
      <c r="H8" s="23">
        <v>11056</v>
      </c>
      <c r="I8" s="23">
        <v>56072.800000000003</v>
      </c>
      <c r="J8" s="40">
        <v>51071.1</v>
      </c>
      <c r="K8" s="20">
        <f t="shared" si="0"/>
        <v>31.428154168518631</v>
      </c>
    </row>
    <row r="9" spans="1:11" s="4" customFormat="1" ht="14.1" customHeight="1" x14ac:dyDescent="0.2">
      <c r="A9" s="24" t="s">
        <v>7</v>
      </c>
      <c r="B9" s="21">
        <v>26217.9</v>
      </c>
      <c r="C9" s="21">
        <v>24621.8</v>
      </c>
      <c r="D9" s="21">
        <v>20720.599999999999</v>
      </c>
      <c r="E9" s="21">
        <v>19564.099999999999</v>
      </c>
      <c r="F9" s="21">
        <v>16368.6</v>
      </c>
      <c r="G9" s="21">
        <v>13716.9</v>
      </c>
      <c r="H9" s="21">
        <v>11070.9</v>
      </c>
      <c r="I9" s="21">
        <v>11195.3</v>
      </c>
      <c r="J9" s="33">
        <v>10014.299999999999</v>
      </c>
      <c r="K9" s="41">
        <f t="shared" si="0"/>
        <v>-0.61803576945521954</v>
      </c>
    </row>
    <row r="10" spans="1:11" s="4" customFormat="1" ht="14.1" customHeight="1" x14ac:dyDescent="0.2">
      <c r="A10" s="25" t="s">
        <v>8</v>
      </c>
      <c r="B10" s="22">
        <v>54355</v>
      </c>
      <c r="C10" s="22">
        <v>53463.9</v>
      </c>
      <c r="D10" s="22">
        <v>45477.3</v>
      </c>
      <c r="E10" s="22">
        <v>28322.5</v>
      </c>
      <c r="F10" s="22">
        <v>20845.099999999999</v>
      </c>
      <c r="G10" s="22">
        <v>13169.2</v>
      </c>
      <c r="H10" s="22">
        <v>96247.9</v>
      </c>
      <c r="I10" s="22">
        <v>432303.4</v>
      </c>
      <c r="J10" s="61">
        <v>364815.5</v>
      </c>
      <c r="K10" s="27">
        <f t="shared" si="0"/>
        <v>5.7117192530585958</v>
      </c>
    </row>
    <row r="11" spans="1:11" s="4" customFormat="1" ht="14.1" customHeight="1" x14ac:dyDescent="0.2">
      <c r="A11" s="19" t="s">
        <v>56</v>
      </c>
      <c r="B11" s="26">
        <f>SUM(B9:B10)</f>
        <v>80572.899999999994</v>
      </c>
      <c r="C11" s="26">
        <f t="shared" ref="C11:J11" si="2">SUM(C9:C10)</f>
        <v>78085.7</v>
      </c>
      <c r="D11" s="26">
        <f t="shared" si="2"/>
        <v>66197.899999999994</v>
      </c>
      <c r="E11" s="26">
        <f t="shared" si="2"/>
        <v>47886.6</v>
      </c>
      <c r="F11" s="26">
        <f t="shared" si="2"/>
        <v>37213.699999999997</v>
      </c>
      <c r="G11" s="26">
        <f t="shared" si="2"/>
        <v>26886.1</v>
      </c>
      <c r="H11" s="26">
        <f t="shared" si="2"/>
        <v>107318.79999999999</v>
      </c>
      <c r="I11" s="26">
        <f t="shared" si="2"/>
        <v>443498.7</v>
      </c>
      <c r="J11" s="26">
        <f t="shared" si="2"/>
        <v>374829.8</v>
      </c>
      <c r="K11" s="20">
        <f t="shared" si="0"/>
        <v>3.6520579500055237</v>
      </c>
    </row>
    <row r="12" spans="1:11" s="4" customFormat="1" ht="14.1" customHeight="1" x14ac:dyDescent="0.2">
      <c r="A12" s="17" t="s">
        <v>9</v>
      </c>
      <c r="B12" s="21">
        <v>1818.7</v>
      </c>
      <c r="C12" s="21">
        <v>2711</v>
      </c>
      <c r="D12" s="21">
        <v>2593.1</v>
      </c>
      <c r="E12" s="21">
        <v>2355.9</v>
      </c>
      <c r="F12" s="21">
        <v>1822.4</v>
      </c>
      <c r="G12" s="21">
        <v>1128</v>
      </c>
      <c r="H12" s="21">
        <v>176</v>
      </c>
      <c r="I12" s="21">
        <v>146.6</v>
      </c>
      <c r="J12" s="33">
        <v>141.5</v>
      </c>
      <c r="K12" s="41">
        <f t="shared" si="0"/>
        <v>-0.9221971738054654</v>
      </c>
    </row>
    <row r="13" spans="1:11" s="4" customFormat="1" ht="14.1" customHeight="1" x14ac:dyDescent="0.2">
      <c r="A13" s="15" t="s">
        <v>10</v>
      </c>
      <c r="B13" s="22">
        <v>7333.4</v>
      </c>
      <c r="C13" s="22">
        <v>8017.3</v>
      </c>
      <c r="D13" s="22">
        <v>5806.5</v>
      </c>
      <c r="E13" s="22">
        <v>3879.2</v>
      </c>
      <c r="F13" s="22">
        <v>2452.6</v>
      </c>
      <c r="G13" s="22">
        <v>1950.1</v>
      </c>
      <c r="H13" s="22">
        <v>14538.1</v>
      </c>
      <c r="I13" s="22">
        <v>77842.7</v>
      </c>
      <c r="J13" s="61">
        <v>82718.899999999994</v>
      </c>
      <c r="K13" s="27">
        <f t="shared" si="0"/>
        <v>10.279747456841301</v>
      </c>
    </row>
    <row r="14" spans="1:11" s="4" customFormat="1" ht="14.1" customHeight="1" x14ac:dyDescent="0.2">
      <c r="A14" s="19" t="s">
        <v>57</v>
      </c>
      <c r="B14" s="23">
        <f>SUM(B12:B13)</f>
        <v>9152.1</v>
      </c>
      <c r="C14" s="23">
        <f t="shared" ref="C14:J14" si="3">SUM(C12:C13)</f>
        <v>10728.3</v>
      </c>
      <c r="D14" s="23">
        <f t="shared" si="3"/>
        <v>8399.6</v>
      </c>
      <c r="E14" s="23">
        <f t="shared" si="3"/>
        <v>6235.1</v>
      </c>
      <c r="F14" s="23">
        <f t="shared" si="3"/>
        <v>4275</v>
      </c>
      <c r="G14" s="23">
        <f t="shared" si="3"/>
        <v>3078.1</v>
      </c>
      <c r="H14" s="23">
        <f t="shared" si="3"/>
        <v>14714.1</v>
      </c>
      <c r="I14" s="23">
        <f t="shared" si="3"/>
        <v>77989.3</v>
      </c>
      <c r="J14" s="23">
        <f t="shared" si="3"/>
        <v>82860.399999999994</v>
      </c>
      <c r="K14" s="20">
        <f t="shared" si="0"/>
        <v>8.0537035215961357</v>
      </c>
    </row>
    <row r="15" spans="1:11" s="4" customFormat="1" ht="14.1" customHeight="1" x14ac:dyDescent="0.2">
      <c r="A15" s="24" t="s">
        <v>11</v>
      </c>
      <c r="B15" s="21">
        <v>68.7</v>
      </c>
      <c r="C15" s="21">
        <v>481.8</v>
      </c>
      <c r="D15" s="21">
        <v>267</v>
      </c>
      <c r="E15" s="21">
        <v>291.10000000000002</v>
      </c>
      <c r="F15" s="21">
        <v>205.8</v>
      </c>
      <c r="G15" s="21">
        <v>203</v>
      </c>
      <c r="H15" s="21">
        <v>2645</v>
      </c>
      <c r="I15" s="21">
        <v>10382.799999999999</v>
      </c>
      <c r="J15" s="33">
        <v>7407.2</v>
      </c>
      <c r="K15" s="18">
        <f t="shared" si="0"/>
        <v>106.81950509461426</v>
      </c>
    </row>
    <row r="16" spans="1:11" s="4" customFormat="1" ht="14.1" customHeight="1" x14ac:dyDescent="0.2">
      <c r="A16" s="25" t="s">
        <v>35</v>
      </c>
      <c r="B16" s="22">
        <v>182.6</v>
      </c>
      <c r="C16" s="22">
        <v>228.3</v>
      </c>
      <c r="D16" s="22">
        <v>162.19999999999999</v>
      </c>
      <c r="E16" s="22">
        <v>110.3</v>
      </c>
      <c r="F16" s="22">
        <v>86.3</v>
      </c>
      <c r="G16" s="22">
        <v>60.7</v>
      </c>
      <c r="H16" s="22">
        <v>141.6</v>
      </c>
      <c r="I16" s="22">
        <v>237.8</v>
      </c>
      <c r="J16" s="61">
        <v>266.10000000000002</v>
      </c>
      <c r="K16" s="27">
        <f t="shared" si="0"/>
        <v>0.45728368017524662</v>
      </c>
    </row>
    <row r="17" spans="1:11" s="4" customFormat="1" ht="14.1" customHeight="1" x14ac:dyDescent="0.2">
      <c r="A17" s="28" t="s">
        <v>58</v>
      </c>
      <c r="B17" s="29">
        <f>SUM(B15:B16)</f>
        <v>251.3</v>
      </c>
      <c r="C17" s="29">
        <f t="shared" ref="C17:J17" si="4">SUM(C15:C16)</f>
        <v>710.1</v>
      </c>
      <c r="D17" s="29">
        <f t="shared" si="4"/>
        <v>429.2</v>
      </c>
      <c r="E17" s="29">
        <f t="shared" si="4"/>
        <v>401.40000000000003</v>
      </c>
      <c r="F17" s="29">
        <f t="shared" si="4"/>
        <v>292.10000000000002</v>
      </c>
      <c r="G17" s="29">
        <f t="shared" si="4"/>
        <v>263.7</v>
      </c>
      <c r="H17" s="29">
        <f t="shared" si="4"/>
        <v>2786.6</v>
      </c>
      <c r="I17" s="29">
        <f t="shared" si="4"/>
        <v>10620.599999999999</v>
      </c>
      <c r="J17" s="29">
        <f t="shared" si="4"/>
        <v>7673.3</v>
      </c>
      <c r="K17" s="20">
        <f t="shared" si="0"/>
        <v>29.534421010744129</v>
      </c>
    </row>
    <row r="18" spans="1:11" s="4" customFormat="1" ht="14.1" customHeight="1" x14ac:dyDescent="0.2">
      <c r="A18" s="19" t="s">
        <v>59</v>
      </c>
      <c r="B18" s="23">
        <v>17035.099999999999</v>
      </c>
      <c r="C18" s="23">
        <v>18074.2</v>
      </c>
      <c r="D18" s="23">
        <v>15988.4</v>
      </c>
      <c r="E18" s="23">
        <v>10201.6</v>
      </c>
      <c r="F18" s="23">
        <v>7109.8</v>
      </c>
      <c r="G18" s="23">
        <v>6919.3</v>
      </c>
      <c r="H18" s="23">
        <v>6332.9</v>
      </c>
      <c r="I18" s="23">
        <v>66906.3</v>
      </c>
      <c r="J18" s="29">
        <v>482636.3</v>
      </c>
      <c r="K18" s="20">
        <f t="shared" si="0"/>
        <v>27.331873602150857</v>
      </c>
    </row>
    <row r="19" spans="1:11" s="4" customFormat="1" ht="14.1" customHeight="1" x14ac:dyDescent="0.2">
      <c r="A19" s="28" t="s">
        <v>60</v>
      </c>
      <c r="B19" s="29">
        <v>234</v>
      </c>
      <c r="C19" s="29">
        <v>275.10000000000002</v>
      </c>
      <c r="D19" s="29">
        <v>342.6</v>
      </c>
      <c r="E19" s="29">
        <v>321.7</v>
      </c>
      <c r="F19" s="29">
        <v>295.7</v>
      </c>
      <c r="G19" s="29">
        <v>252.9</v>
      </c>
      <c r="H19" s="29">
        <v>578.6</v>
      </c>
      <c r="I19" s="29">
        <v>1822.7</v>
      </c>
      <c r="J19" s="29">
        <v>1223.5999999999999</v>
      </c>
      <c r="K19" s="20">
        <f t="shared" si="0"/>
        <v>4.2290598290598282</v>
      </c>
    </row>
    <row r="20" spans="1:11" s="4" customFormat="1" ht="14.1" customHeight="1" x14ac:dyDescent="0.2">
      <c r="A20" s="31" t="s">
        <v>13</v>
      </c>
      <c r="B20" s="33">
        <v>2355.1999999999998</v>
      </c>
      <c r="C20" s="33">
        <v>2670.9</v>
      </c>
      <c r="D20" s="33">
        <v>2412.5</v>
      </c>
      <c r="E20" s="33">
        <v>2445.3000000000002</v>
      </c>
      <c r="F20" s="33">
        <v>2953.8</v>
      </c>
      <c r="G20" s="33">
        <v>4210.3999999999996</v>
      </c>
      <c r="H20" s="33">
        <v>44323.6</v>
      </c>
      <c r="I20" s="33">
        <v>352724</v>
      </c>
      <c r="J20" s="33">
        <v>261457.8</v>
      </c>
      <c r="K20" s="18">
        <f t="shared" si="0"/>
        <v>110.01299252717391</v>
      </c>
    </row>
    <row r="21" spans="1:11" s="4" customFormat="1" ht="14.1" customHeight="1" x14ac:dyDescent="0.2">
      <c r="A21" s="24" t="s">
        <v>14</v>
      </c>
      <c r="B21" s="21">
        <v>21373.4</v>
      </c>
      <c r="C21" s="21">
        <v>24178.2</v>
      </c>
      <c r="D21" s="21">
        <v>20826.7</v>
      </c>
      <c r="E21" s="21">
        <v>14157.5</v>
      </c>
      <c r="F21" s="21">
        <v>6661.2</v>
      </c>
      <c r="G21" s="21">
        <v>4422.8999999999996</v>
      </c>
      <c r="H21" s="21">
        <v>32872.5</v>
      </c>
      <c r="I21" s="21">
        <v>197756.3</v>
      </c>
      <c r="J21" s="62">
        <v>208689.9</v>
      </c>
      <c r="K21" s="18">
        <f t="shared" si="0"/>
        <v>8.7640010480316644</v>
      </c>
    </row>
    <row r="22" spans="1:11" s="4" customFormat="1" ht="14.1" customHeight="1" x14ac:dyDescent="0.2">
      <c r="A22" s="32" t="s">
        <v>15</v>
      </c>
      <c r="B22" s="34">
        <v>26555.7</v>
      </c>
      <c r="C22" s="34">
        <v>26197.7</v>
      </c>
      <c r="D22" s="34">
        <v>22070.7</v>
      </c>
      <c r="E22" s="34">
        <v>17266</v>
      </c>
      <c r="F22" s="34">
        <v>18257.900000000001</v>
      </c>
      <c r="G22" s="34">
        <v>12706.9</v>
      </c>
      <c r="H22" s="34">
        <v>11435.7</v>
      </c>
      <c r="I22" s="34">
        <v>8778.5</v>
      </c>
      <c r="J22" s="61">
        <v>7356.9</v>
      </c>
      <c r="K22" s="65">
        <f t="shared" si="0"/>
        <v>-0.72296343157966092</v>
      </c>
    </row>
    <row r="23" spans="1:11" s="4" customFormat="1" ht="14.1" customHeight="1" x14ac:dyDescent="0.2">
      <c r="A23" s="19" t="s">
        <v>12</v>
      </c>
      <c r="B23" s="23">
        <f>SUM(B20:B22)</f>
        <v>50284.3</v>
      </c>
      <c r="C23" s="23">
        <f t="shared" ref="C23:J23" si="5">SUM(C20:C22)</f>
        <v>53046.8</v>
      </c>
      <c r="D23" s="23">
        <f t="shared" si="5"/>
        <v>45309.9</v>
      </c>
      <c r="E23" s="23">
        <f t="shared" si="5"/>
        <v>33868.800000000003</v>
      </c>
      <c r="F23" s="23">
        <f t="shared" si="5"/>
        <v>27872.9</v>
      </c>
      <c r="G23" s="23">
        <f t="shared" si="5"/>
        <v>21340.199999999997</v>
      </c>
      <c r="H23" s="23">
        <f t="shared" si="5"/>
        <v>88631.8</v>
      </c>
      <c r="I23" s="23">
        <f t="shared" si="5"/>
        <v>559258.80000000005</v>
      </c>
      <c r="J23" s="23">
        <f t="shared" si="5"/>
        <v>477504.6</v>
      </c>
      <c r="K23" s="20">
        <f t="shared" si="0"/>
        <v>8.49609719136987</v>
      </c>
    </row>
    <row r="24" spans="1:11" s="4" customFormat="1" ht="14.1" customHeight="1" x14ac:dyDescent="0.2">
      <c r="A24" s="19" t="s">
        <v>16</v>
      </c>
      <c r="B24" s="23">
        <v>1407.7</v>
      </c>
      <c r="C24" s="23">
        <v>1604.5</v>
      </c>
      <c r="D24" s="23">
        <v>935.3</v>
      </c>
      <c r="E24" s="23">
        <v>734.6</v>
      </c>
      <c r="F24" s="23">
        <v>787.8</v>
      </c>
      <c r="G24" s="23">
        <v>803.5</v>
      </c>
      <c r="H24" s="23">
        <v>9572.6</v>
      </c>
      <c r="I24" s="23">
        <v>72056.7</v>
      </c>
      <c r="J24" s="23">
        <v>126539.3</v>
      </c>
      <c r="K24" s="20">
        <f t="shared" si="0"/>
        <v>88.890814804290684</v>
      </c>
    </row>
    <row r="25" spans="1:11" s="4" customFormat="1" ht="14.1" customHeight="1" x14ac:dyDescent="0.2">
      <c r="A25" s="19" t="s">
        <v>17</v>
      </c>
      <c r="B25" s="23">
        <v>5136.3999999999996</v>
      </c>
      <c r="C25" s="23">
        <v>5352</v>
      </c>
      <c r="D25" s="23">
        <v>5614.8</v>
      </c>
      <c r="E25" s="23">
        <v>5490.1</v>
      </c>
      <c r="F25" s="23">
        <v>5467.1</v>
      </c>
      <c r="G25" s="23">
        <v>15366.8</v>
      </c>
      <c r="H25" s="23">
        <v>86079.2</v>
      </c>
      <c r="I25" s="23">
        <v>107746.8</v>
      </c>
      <c r="J25" s="23">
        <v>220792.2</v>
      </c>
      <c r="K25" s="20">
        <f t="shared" si="0"/>
        <v>41.98578771123745</v>
      </c>
    </row>
    <row r="26" spans="1:11" s="4" customFormat="1" ht="14.1" customHeight="1" x14ac:dyDescent="0.2">
      <c r="A26" s="19" t="s">
        <v>18</v>
      </c>
      <c r="B26" s="26">
        <v>1994.6</v>
      </c>
      <c r="C26" s="26">
        <v>2284.3000000000002</v>
      </c>
      <c r="D26" s="26">
        <v>2309.8000000000002</v>
      </c>
      <c r="E26" s="26">
        <v>2103.6</v>
      </c>
      <c r="F26" s="26">
        <v>1888.8</v>
      </c>
      <c r="G26" s="26">
        <v>5323.5</v>
      </c>
      <c r="H26" s="26">
        <v>30792.799999999999</v>
      </c>
      <c r="I26" s="26">
        <v>114803.9</v>
      </c>
      <c r="J26" s="26">
        <v>132402.9</v>
      </c>
      <c r="K26" s="20">
        <f t="shared" si="0"/>
        <v>65.38067783014138</v>
      </c>
    </row>
    <row r="27" spans="1:11" s="4" customFormat="1" ht="14.1" customHeight="1" x14ac:dyDescent="0.2">
      <c r="A27" s="19" t="s">
        <v>19</v>
      </c>
      <c r="B27" s="23">
        <v>6409.4</v>
      </c>
      <c r="C27" s="23">
        <v>6097.4</v>
      </c>
      <c r="D27" s="23">
        <v>6110.6</v>
      </c>
      <c r="E27" s="23">
        <v>6190.1</v>
      </c>
      <c r="F27" s="23">
        <v>4707.8999999999996</v>
      </c>
      <c r="G27" s="23">
        <v>3757.3</v>
      </c>
      <c r="H27" s="23">
        <v>37037.5</v>
      </c>
      <c r="I27" s="23">
        <v>222810</v>
      </c>
      <c r="J27" s="23">
        <v>249073.2</v>
      </c>
      <c r="K27" s="20">
        <f t="shared" si="0"/>
        <v>37.860610977626614</v>
      </c>
    </row>
    <row r="28" spans="1:11" s="4" customFormat="1" ht="14.1" customHeight="1" thickBot="1" x14ac:dyDescent="0.25">
      <c r="A28" s="28" t="s">
        <v>20</v>
      </c>
      <c r="B28" s="35">
        <v>713.2</v>
      </c>
      <c r="C28" s="35">
        <v>1213.9000000000001</v>
      </c>
      <c r="D28" s="35">
        <v>1850.4</v>
      </c>
      <c r="E28" s="35">
        <v>4119.7</v>
      </c>
      <c r="F28" s="35">
        <v>3762.6</v>
      </c>
      <c r="G28" s="35">
        <v>4699.1000000000004</v>
      </c>
      <c r="H28" s="35">
        <v>11521.8</v>
      </c>
      <c r="I28" s="35">
        <v>15325.8</v>
      </c>
      <c r="J28" s="35">
        <v>14723.1</v>
      </c>
      <c r="K28" s="30">
        <f t="shared" si="0"/>
        <v>19.643718452047111</v>
      </c>
    </row>
    <row r="29" spans="1:11" s="4" customFormat="1" ht="14.1" customHeight="1" thickBot="1" x14ac:dyDescent="0.25">
      <c r="A29" s="37" t="s">
        <v>21</v>
      </c>
      <c r="B29" s="38">
        <v>331432.8</v>
      </c>
      <c r="C29" s="38">
        <v>376097.2</v>
      </c>
      <c r="D29" s="38">
        <v>326797.40000000002</v>
      </c>
      <c r="E29" s="38">
        <v>283473.59999999998</v>
      </c>
      <c r="F29" s="38">
        <v>263546.59999999998</v>
      </c>
      <c r="G29" s="38">
        <v>254853</v>
      </c>
      <c r="H29" s="38">
        <v>1728739.7</v>
      </c>
      <c r="I29" s="38">
        <v>9231603.5999999996</v>
      </c>
      <c r="J29" s="38">
        <v>9156108.4000000004</v>
      </c>
      <c r="K29" s="36">
        <f t="shared" si="0"/>
        <v>26.625836670359721</v>
      </c>
    </row>
    <row r="30" spans="1:11" s="4" customFormat="1" ht="14.1" customHeight="1" x14ac:dyDescent="0.2">
      <c r="A30" s="24" t="s">
        <v>22</v>
      </c>
      <c r="B30" s="21">
        <v>127849.1</v>
      </c>
      <c r="C30" s="21">
        <v>134134.5</v>
      </c>
      <c r="D30" s="21">
        <v>136506.79999999999</v>
      </c>
      <c r="E30" s="21">
        <v>129350.8</v>
      </c>
      <c r="F30" s="21">
        <v>119812.7</v>
      </c>
      <c r="G30" s="21">
        <v>110286.2</v>
      </c>
      <c r="H30" s="21">
        <v>1042611.8</v>
      </c>
      <c r="I30" s="21">
        <v>5936728.7999999998</v>
      </c>
      <c r="J30" s="21">
        <v>5746500.5</v>
      </c>
      <c r="K30" s="13">
        <f>(J30-B30)/B30</f>
        <v>43.947524073302041</v>
      </c>
    </row>
    <row r="31" spans="1:11" s="4" customFormat="1" ht="14.1" customHeight="1" x14ac:dyDescent="0.2">
      <c r="A31" s="39" t="s">
        <v>23</v>
      </c>
      <c r="B31" s="40">
        <v>73007.199999999997</v>
      </c>
      <c r="C31" s="40">
        <v>70062</v>
      </c>
      <c r="D31" s="40">
        <v>51972.800000000003</v>
      </c>
      <c r="E31" s="40">
        <v>36831.699999999997</v>
      </c>
      <c r="F31" s="40">
        <v>36083.300000000003</v>
      </c>
      <c r="G31" s="40">
        <v>40704</v>
      </c>
      <c r="H31" s="40">
        <v>46516.6</v>
      </c>
      <c r="I31" s="40">
        <v>62140.2</v>
      </c>
      <c r="J31" s="40">
        <v>75626.2</v>
      </c>
      <c r="K31" s="16">
        <f t="shared" ref="K31:K47" si="6">(J31-B31)/B31</f>
        <v>3.5873174152686309E-2</v>
      </c>
    </row>
    <row r="32" spans="1:11" s="4" customFormat="1" ht="14.1" customHeight="1" x14ac:dyDescent="0.2">
      <c r="A32" s="19" t="s">
        <v>61</v>
      </c>
      <c r="B32" s="23">
        <f>SUM(B30:B31)</f>
        <v>200856.3</v>
      </c>
      <c r="C32" s="23">
        <f t="shared" ref="C32:J32" si="7">SUM(C30:C31)</f>
        <v>204196.5</v>
      </c>
      <c r="D32" s="23">
        <f t="shared" si="7"/>
        <v>188479.59999999998</v>
      </c>
      <c r="E32" s="23">
        <f t="shared" si="7"/>
        <v>166182.5</v>
      </c>
      <c r="F32" s="23">
        <f t="shared" si="7"/>
        <v>155896</v>
      </c>
      <c r="G32" s="23">
        <f t="shared" si="7"/>
        <v>150990.20000000001</v>
      </c>
      <c r="H32" s="23">
        <f t="shared" si="7"/>
        <v>1089128.4000000001</v>
      </c>
      <c r="I32" s="23">
        <f t="shared" si="7"/>
        <v>5998869</v>
      </c>
      <c r="J32" s="23">
        <f t="shared" si="7"/>
        <v>5822126.7000000002</v>
      </c>
      <c r="K32" s="20">
        <f t="shared" si="6"/>
        <v>27.986527681730674</v>
      </c>
    </row>
    <row r="33" spans="1:11" s="4" customFormat="1" ht="14.1" customHeight="1" x14ac:dyDescent="0.2">
      <c r="A33" s="42" t="s">
        <v>40</v>
      </c>
      <c r="B33" s="21">
        <v>46557.9</v>
      </c>
      <c r="C33" s="21">
        <v>50369.1</v>
      </c>
      <c r="D33" s="21">
        <v>44187</v>
      </c>
      <c r="E33" s="21">
        <v>37830.5</v>
      </c>
      <c r="F33" s="21">
        <v>33924</v>
      </c>
      <c r="G33" s="21">
        <v>32232.799999999999</v>
      </c>
      <c r="H33" s="21">
        <v>314196.09999999998</v>
      </c>
      <c r="I33" s="21">
        <v>1868958.6</v>
      </c>
      <c r="J33" s="33">
        <v>1912986.6</v>
      </c>
      <c r="K33" s="18">
        <f t="shared" si="6"/>
        <v>40.08833516975637</v>
      </c>
    </row>
    <row r="34" spans="1:11" s="4" customFormat="1" ht="14.1" customHeight="1" x14ac:dyDescent="0.2">
      <c r="A34" s="42" t="s">
        <v>41</v>
      </c>
      <c r="B34" s="21">
        <v>6439.8</v>
      </c>
      <c r="C34" s="21">
        <v>6500.8</v>
      </c>
      <c r="D34" s="21">
        <v>4733</v>
      </c>
      <c r="E34" s="21">
        <v>3402.8</v>
      </c>
      <c r="F34" s="21">
        <v>3071.8</v>
      </c>
      <c r="G34" s="21">
        <v>3037.6</v>
      </c>
      <c r="H34" s="21">
        <v>2852.2</v>
      </c>
      <c r="I34" s="21">
        <v>2717.8</v>
      </c>
      <c r="J34" s="61">
        <v>3248</v>
      </c>
      <c r="K34" s="70">
        <f t="shared" si="6"/>
        <v>-0.49563651045063511</v>
      </c>
    </row>
    <row r="35" spans="1:11" s="4" customFormat="1" ht="14.1" customHeight="1" x14ac:dyDescent="0.2">
      <c r="A35" s="28" t="s">
        <v>62</v>
      </c>
      <c r="B35" s="29">
        <f>SUM(B33:B34)</f>
        <v>52997.700000000004</v>
      </c>
      <c r="C35" s="29">
        <f t="shared" ref="C35:J35" si="8">SUM(C33:C34)</f>
        <v>56869.9</v>
      </c>
      <c r="D35" s="29">
        <f t="shared" si="8"/>
        <v>48920</v>
      </c>
      <c r="E35" s="29">
        <f t="shared" si="8"/>
        <v>41233.300000000003</v>
      </c>
      <c r="F35" s="29">
        <f t="shared" si="8"/>
        <v>36995.800000000003</v>
      </c>
      <c r="G35" s="29">
        <f t="shared" si="8"/>
        <v>35270.400000000001</v>
      </c>
      <c r="H35" s="29">
        <f t="shared" si="8"/>
        <v>317048.3</v>
      </c>
      <c r="I35" s="29">
        <f t="shared" si="8"/>
        <v>1871676.4000000001</v>
      </c>
      <c r="J35" s="29">
        <f t="shared" si="8"/>
        <v>1916234.6</v>
      </c>
      <c r="K35" s="20">
        <f t="shared" si="6"/>
        <v>35.156938886027127</v>
      </c>
    </row>
    <row r="36" spans="1:11" s="68" customFormat="1" ht="14.1" customHeight="1" x14ac:dyDescent="0.2">
      <c r="A36" s="66" t="s">
        <v>42</v>
      </c>
      <c r="B36" s="67">
        <v>314.60000000000002</v>
      </c>
      <c r="C36" s="67">
        <v>1028.4000000000001</v>
      </c>
      <c r="D36" s="67">
        <v>1372</v>
      </c>
      <c r="E36" s="67">
        <v>1389.7</v>
      </c>
      <c r="F36" s="67">
        <v>1266.4000000000001</v>
      </c>
      <c r="G36" s="67">
        <v>1626.1</v>
      </c>
      <c r="H36" s="67">
        <v>12397.6</v>
      </c>
      <c r="I36" s="67">
        <v>60254.2</v>
      </c>
      <c r="J36" s="67">
        <v>59036.2</v>
      </c>
      <c r="K36" s="18">
        <f t="shared" si="6"/>
        <v>186.65479974570883</v>
      </c>
    </row>
    <row r="37" spans="1:11" s="4" customFormat="1" ht="14.1" customHeight="1" x14ac:dyDescent="0.2">
      <c r="A37" s="43" t="s">
        <v>43</v>
      </c>
      <c r="B37" s="64">
        <v>92.6</v>
      </c>
      <c r="C37" s="64">
        <v>634</v>
      </c>
      <c r="D37" s="64">
        <v>714.1</v>
      </c>
      <c r="E37" s="64">
        <v>947.3</v>
      </c>
      <c r="F37" s="64">
        <v>1015.8</v>
      </c>
      <c r="G37" s="64">
        <v>1632.1</v>
      </c>
      <c r="H37" s="64">
        <v>2680.9</v>
      </c>
      <c r="I37" s="64">
        <v>3036.6</v>
      </c>
      <c r="J37" s="64">
        <v>6098.1</v>
      </c>
      <c r="K37" s="16">
        <f t="shared" si="6"/>
        <v>64.854211663066963</v>
      </c>
    </row>
    <row r="38" spans="1:11" s="4" customFormat="1" ht="14.1" customHeight="1" x14ac:dyDescent="0.2">
      <c r="A38" s="44" t="s">
        <v>63</v>
      </c>
      <c r="B38" s="23">
        <f>SUM(B36:B37)</f>
        <v>407.20000000000005</v>
      </c>
      <c r="C38" s="23">
        <f t="shared" ref="C38:J38" si="9">SUM(C36:C37)</f>
        <v>1662.4</v>
      </c>
      <c r="D38" s="23">
        <f t="shared" si="9"/>
        <v>2086.1</v>
      </c>
      <c r="E38" s="23">
        <f t="shared" si="9"/>
        <v>2337</v>
      </c>
      <c r="F38" s="23">
        <f t="shared" si="9"/>
        <v>2282.1999999999998</v>
      </c>
      <c r="G38" s="23">
        <f t="shared" si="9"/>
        <v>3258.2</v>
      </c>
      <c r="H38" s="23">
        <f t="shared" si="9"/>
        <v>15078.5</v>
      </c>
      <c r="I38" s="23">
        <f t="shared" si="9"/>
        <v>63290.799999999996</v>
      </c>
      <c r="J38" s="23">
        <f t="shared" si="9"/>
        <v>65134.299999999996</v>
      </c>
      <c r="K38" s="20">
        <f t="shared" si="6"/>
        <v>158.95653241650294</v>
      </c>
    </row>
    <row r="39" spans="1:11" s="4" customFormat="1" ht="14.1" customHeight="1" x14ac:dyDescent="0.2">
      <c r="A39" s="19" t="s">
        <v>64</v>
      </c>
      <c r="B39" s="23">
        <v>11278.1</v>
      </c>
      <c r="C39" s="23">
        <v>13961.4</v>
      </c>
      <c r="D39" s="23">
        <v>13309.9</v>
      </c>
      <c r="E39" s="23">
        <v>9924.1</v>
      </c>
      <c r="F39" s="23">
        <v>7343.5</v>
      </c>
      <c r="G39" s="23">
        <v>6501</v>
      </c>
      <c r="H39" s="23">
        <v>43269.7</v>
      </c>
      <c r="I39" s="23">
        <v>224294.6</v>
      </c>
      <c r="J39" s="23">
        <v>199449.7</v>
      </c>
      <c r="K39" s="20">
        <f t="shared" si="6"/>
        <v>16.684689797040281</v>
      </c>
    </row>
    <row r="40" spans="1:11" s="4" customFormat="1" ht="14.1" customHeight="1" x14ac:dyDescent="0.2">
      <c r="A40" s="19" t="s">
        <v>65</v>
      </c>
      <c r="B40" s="23">
        <v>6484</v>
      </c>
      <c r="C40" s="23">
        <v>6444.7</v>
      </c>
      <c r="D40" s="23">
        <v>7379</v>
      </c>
      <c r="E40" s="23">
        <v>8263.9</v>
      </c>
      <c r="F40" s="23">
        <v>7538.5</v>
      </c>
      <c r="G40" s="23">
        <v>7054.6</v>
      </c>
      <c r="H40" s="23">
        <v>18272.400000000001</v>
      </c>
      <c r="I40" s="23">
        <v>51576</v>
      </c>
      <c r="J40" s="23">
        <v>68188.3</v>
      </c>
      <c r="K40" s="20">
        <f t="shared" si="6"/>
        <v>9.5163942011104261</v>
      </c>
    </row>
    <row r="41" spans="1:11" s="4" customFormat="1" ht="14.1" customHeight="1" x14ac:dyDescent="0.2">
      <c r="A41" s="28" t="s">
        <v>24</v>
      </c>
      <c r="B41" s="29">
        <v>276.5</v>
      </c>
      <c r="C41" s="29">
        <v>236.1</v>
      </c>
      <c r="D41" s="29">
        <v>410.1</v>
      </c>
      <c r="E41" s="29">
        <v>501.1</v>
      </c>
      <c r="F41" s="29">
        <v>325.3</v>
      </c>
      <c r="G41" s="29">
        <v>368.6</v>
      </c>
      <c r="H41" s="29">
        <v>3965.6</v>
      </c>
      <c r="I41" s="29">
        <v>32808.800000000003</v>
      </c>
      <c r="J41" s="29">
        <v>29657.5</v>
      </c>
      <c r="K41" s="20">
        <f t="shared" si="6"/>
        <v>106.26039783001808</v>
      </c>
    </row>
    <row r="42" spans="1:11" s="4" customFormat="1" ht="14.1" customHeight="1" x14ac:dyDescent="0.2">
      <c r="A42" s="19" t="s">
        <v>25</v>
      </c>
      <c r="B42" s="23">
        <v>139.1</v>
      </c>
      <c r="C42" s="23">
        <v>87.6</v>
      </c>
      <c r="D42" s="23">
        <v>206.7</v>
      </c>
      <c r="E42" s="23">
        <v>312.39999999999998</v>
      </c>
      <c r="F42" s="23">
        <v>269.8</v>
      </c>
      <c r="G42" s="23">
        <v>48.7</v>
      </c>
      <c r="H42" s="23">
        <v>429.4</v>
      </c>
      <c r="I42" s="23">
        <v>13425</v>
      </c>
      <c r="J42" s="23">
        <v>2117</v>
      </c>
      <c r="K42" s="20">
        <f t="shared" si="6"/>
        <v>14.219266714593818</v>
      </c>
    </row>
    <row r="43" spans="1:11" s="4" customFormat="1" ht="14.1" customHeight="1" x14ac:dyDescent="0.2">
      <c r="A43" s="24" t="s">
        <v>27</v>
      </c>
      <c r="B43" s="21">
        <v>26954.9</v>
      </c>
      <c r="C43" s="21">
        <v>28234.7</v>
      </c>
      <c r="D43" s="21">
        <v>29278.400000000001</v>
      </c>
      <c r="E43" s="21">
        <v>28026</v>
      </c>
      <c r="F43" s="21">
        <v>25320.9</v>
      </c>
      <c r="G43" s="21">
        <v>20925</v>
      </c>
      <c r="H43" s="21">
        <v>53759.3</v>
      </c>
      <c r="I43" s="21">
        <v>394917.1</v>
      </c>
      <c r="J43" s="21">
        <v>402451.6</v>
      </c>
      <c r="K43" s="18">
        <f t="shared" si="6"/>
        <v>13.930554370448414</v>
      </c>
    </row>
    <row r="44" spans="1:11" s="4" customFormat="1" ht="14.1" customHeight="1" x14ac:dyDescent="0.2">
      <c r="A44" s="25" t="s">
        <v>28</v>
      </c>
      <c r="B44" s="22">
        <v>1876.3</v>
      </c>
      <c r="C44" s="22">
        <v>2147.8000000000002</v>
      </c>
      <c r="D44" s="22">
        <v>1961.6</v>
      </c>
      <c r="E44" s="22">
        <v>2018.8</v>
      </c>
      <c r="F44" s="22">
        <v>1490.1</v>
      </c>
      <c r="G44" s="22">
        <v>6643.5</v>
      </c>
      <c r="H44" s="22">
        <v>22614.7</v>
      </c>
      <c r="I44" s="22">
        <v>33619.199999999997</v>
      </c>
      <c r="J44" s="22">
        <v>38086.6</v>
      </c>
      <c r="K44" s="16">
        <f t="shared" si="6"/>
        <v>19.298779512871075</v>
      </c>
    </row>
    <row r="45" spans="1:11" s="4" customFormat="1" ht="14.1" customHeight="1" x14ac:dyDescent="0.2">
      <c r="A45" s="19" t="s">
        <v>26</v>
      </c>
      <c r="B45" s="23">
        <f>SUM(B43:B44)</f>
        <v>28831.200000000001</v>
      </c>
      <c r="C45" s="23">
        <f t="shared" ref="C45:J45" si="10">SUM(C43:C44)</f>
        <v>30382.5</v>
      </c>
      <c r="D45" s="23">
        <f t="shared" si="10"/>
        <v>31240</v>
      </c>
      <c r="E45" s="23">
        <f t="shared" si="10"/>
        <v>30044.799999999999</v>
      </c>
      <c r="F45" s="23">
        <f t="shared" si="10"/>
        <v>26811</v>
      </c>
      <c r="G45" s="23">
        <f t="shared" si="10"/>
        <v>27568.5</v>
      </c>
      <c r="H45" s="23">
        <f t="shared" si="10"/>
        <v>76374</v>
      </c>
      <c r="I45" s="23">
        <f t="shared" si="10"/>
        <v>428536.3</v>
      </c>
      <c r="J45" s="23">
        <f t="shared" si="10"/>
        <v>440538.19999999995</v>
      </c>
      <c r="K45" s="20">
        <f t="shared" si="6"/>
        <v>14.279912039734729</v>
      </c>
    </row>
    <row r="46" spans="1:11" s="4" customFormat="1" ht="14.1" customHeight="1" thickBot="1" x14ac:dyDescent="0.25">
      <c r="A46" s="19" t="s">
        <v>29</v>
      </c>
      <c r="B46" s="23">
        <v>30162.7</v>
      </c>
      <c r="C46" s="23">
        <v>62256.1</v>
      </c>
      <c r="D46" s="23">
        <v>34766.1</v>
      </c>
      <c r="E46" s="23">
        <v>24674.7</v>
      </c>
      <c r="F46" s="23">
        <v>26084.6</v>
      </c>
      <c r="G46" s="23">
        <v>23792.7</v>
      </c>
      <c r="H46" s="23">
        <v>165173.29999999999</v>
      </c>
      <c r="I46" s="23">
        <v>547126.80000000005</v>
      </c>
      <c r="J46" s="23">
        <v>612662.1</v>
      </c>
      <c r="K46" s="20">
        <f t="shared" si="6"/>
        <v>19.311911732039903</v>
      </c>
    </row>
    <row r="47" spans="1:11" s="4" customFormat="1" ht="14.1" customHeight="1" thickBot="1" x14ac:dyDescent="0.25">
      <c r="A47" s="37" t="s">
        <v>30</v>
      </c>
      <c r="B47" s="38">
        <v>331432.8</v>
      </c>
      <c r="C47" s="38">
        <v>376097.2</v>
      </c>
      <c r="D47" s="38">
        <v>326797.40000000002</v>
      </c>
      <c r="E47" s="38">
        <v>283473.59999999998</v>
      </c>
      <c r="F47" s="38">
        <v>263546.59999999998</v>
      </c>
      <c r="G47" s="38">
        <v>254853</v>
      </c>
      <c r="H47" s="38">
        <v>1728739.7</v>
      </c>
      <c r="I47" s="38">
        <v>9231603.5999999996</v>
      </c>
      <c r="J47" s="38">
        <v>9156108.4000000004</v>
      </c>
      <c r="K47" s="18">
        <f t="shared" si="6"/>
        <v>26.625836670359721</v>
      </c>
    </row>
    <row r="48" spans="1:11" ht="15.75" thickBot="1" x14ac:dyDescent="0.25">
      <c r="A48" s="74" t="s">
        <v>31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</row>
    <row r="49" spans="1:11" s="4" customFormat="1" ht="14.1" customHeight="1" thickBot="1" x14ac:dyDescent="0.25">
      <c r="A49" s="73" t="s">
        <v>55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</row>
    <row r="50" spans="1:11" s="4" customFormat="1" ht="12.75" customHeight="1" x14ac:dyDescent="0.2">
      <c r="A50" s="17" t="s">
        <v>33</v>
      </c>
      <c r="B50" s="45">
        <f t="shared" ref="B50:I50" si="11">(B11+B14)/B29</f>
        <v>0.27071852876359853</v>
      </c>
      <c r="C50" s="45">
        <f t="shared" si="11"/>
        <v>0.23614640045179811</v>
      </c>
      <c r="D50" s="45">
        <f t="shared" si="11"/>
        <v>0.22826833995619303</v>
      </c>
      <c r="E50" s="45">
        <f t="shared" si="11"/>
        <v>0.19092324646810144</v>
      </c>
      <c r="F50" s="45">
        <f t="shared" si="11"/>
        <v>0.15742453137319928</v>
      </c>
      <c r="G50" s="45">
        <f t="shared" si="11"/>
        <v>0.1175744448760658</v>
      </c>
      <c r="H50" s="45">
        <f t="shared" si="11"/>
        <v>7.0590673656652878E-2</v>
      </c>
      <c r="I50" s="45">
        <f t="shared" si="11"/>
        <v>5.6489427254003848E-2</v>
      </c>
      <c r="J50" s="45">
        <f t="shared" ref="J50" si="12">(J11+J14)/J29</f>
        <v>4.9987416051124944E-2</v>
      </c>
      <c r="K50" s="51">
        <f>(J50-B50)/B50</f>
        <v>-0.81535280839688729</v>
      </c>
    </row>
    <row r="51" spans="1:11" s="4" customFormat="1" ht="14.1" customHeight="1" x14ac:dyDescent="0.2">
      <c r="A51" s="17" t="s">
        <v>34</v>
      </c>
      <c r="B51" s="45">
        <f t="shared" ref="B51:I51" si="13">B7/B29</f>
        <v>0.47269552078128657</v>
      </c>
      <c r="C51" s="45">
        <f t="shared" si="13"/>
        <v>0.52416768856561546</v>
      </c>
      <c r="D51" s="45">
        <f t="shared" si="13"/>
        <v>0.54531798600600856</v>
      </c>
      <c r="E51" s="45">
        <f t="shared" si="13"/>
        <v>0.59314694560622228</v>
      </c>
      <c r="F51" s="45">
        <f t="shared" si="13"/>
        <v>0.63936055331391106</v>
      </c>
      <c r="G51" s="45">
        <f t="shared" si="13"/>
        <v>0.64953600703150438</v>
      </c>
      <c r="H51" s="45">
        <f t="shared" si="13"/>
        <v>0.72986332181762248</v>
      </c>
      <c r="I51" s="45">
        <f t="shared" si="13"/>
        <v>0.77230035093794547</v>
      </c>
      <c r="J51" s="45">
        <f t="shared" ref="J51" si="14">J7/J29</f>
        <v>0.75739369796015077</v>
      </c>
      <c r="K51" s="14">
        <f t="shared" ref="K51:K52" si="15">(J51-B51)/B51</f>
        <v>0.60228659816430197</v>
      </c>
    </row>
    <row r="52" spans="1:11" s="4" customFormat="1" ht="30" customHeight="1" thickBot="1" x14ac:dyDescent="0.15">
      <c r="A52" s="17" t="s">
        <v>36</v>
      </c>
      <c r="B52" s="45">
        <f t="shared" ref="B52:I52" si="16">(B27+B8)/B29</f>
        <v>2.4090252986427411E-2</v>
      </c>
      <c r="C52" s="45">
        <f t="shared" si="16"/>
        <v>2.0166595231232775E-2</v>
      </c>
      <c r="D52" s="45">
        <f t="shared" si="16"/>
        <v>2.1412961057829714E-2</v>
      </c>
      <c r="E52" s="45">
        <f t="shared" si="16"/>
        <v>2.4908139593951609E-2</v>
      </c>
      <c r="F52" s="45">
        <f t="shared" si="16"/>
        <v>2.3792376756141039E-2</v>
      </c>
      <c r="G52" s="45">
        <f t="shared" si="16"/>
        <v>1.9501438083915041E-2</v>
      </c>
      <c r="H52" s="45">
        <f t="shared" si="16"/>
        <v>2.7819977756049684E-2</v>
      </c>
      <c r="I52" s="45">
        <f t="shared" si="16"/>
        <v>3.0209572690057879E-2</v>
      </c>
      <c r="J52" s="45">
        <f t="shared" ref="J52" si="17">(J27+J8)/J29</f>
        <v>3.2780771796017613E-2</v>
      </c>
      <c r="K52" s="69">
        <f t="shared" si="15"/>
        <v>0.36074834143445861</v>
      </c>
    </row>
    <row r="53" spans="1:11" s="4" customFormat="1" ht="14.1" customHeight="1" thickBot="1" x14ac:dyDescent="0.25">
      <c r="A53" s="73" t="s">
        <v>37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</row>
    <row r="54" spans="1:11" s="4" customFormat="1" ht="14.1" customHeight="1" x14ac:dyDescent="0.2">
      <c r="A54" s="49" t="s">
        <v>38</v>
      </c>
      <c r="B54" s="53">
        <f t="shared" ref="B54:I54" si="18">(B10+B13+B15)/B29</f>
        <v>0.18633370022520401</v>
      </c>
      <c r="C54" s="53">
        <f t="shared" si="18"/>
        <v>0.16475262246036398</v>
      </c>
      <c r="D54" s="53">
        <f t="shared" si="18"/>
        <v>0.1577454410592006</v>
      </c>
      <c r="E54" s="53">
        <f t="shared" si="18"/>
        <v>0.11462372510173788</v>
      </c>
      <c r="F54" s="53">
        <f t="shared" si="18"/>
        <v>8.918157168409685E-2</v>
      </c>
      <c r="G54" s="53">
        <f t="shared" si="18"/>
        <v>6.0122109608283993E-2</v>
      </c>
      <c r="H54" s="53">
        <f t="shared" si="18"/>
        <v>6.5614852253349648E-2</v>
      </c>
      <c r="I54" s="53">
        <f t="shared" si="18"/>
        <v>5.638553414490198E-2</v>
      </c>
      <c r="J54" s="53">
        <f t="shared" ref="J54" si="19">(J10+J13+J15)/J29</f>
        <v>4.9687223012781286E-2</v>
      </c>
      <c r="K54" s="51">
        <f>(J54-B54)/B54</f>
        <v>-0.733342798684677</v>
      </c>
    </row>
    <row r="55" spans="1:11" s="4" customFormat="1" ht="27.75" customHeight="1" thickBot="1" x14ac:dyDescent="0.15">
      <c r="A55" s="50" t="s">
        <v>44</v>
      </c>
      <c r="B55" s="71">
        <f t="shared" ref="B55:I55" si="20">(B30+B33)/(B32+B35)</f>
        <v>0.68703664310981905</v>
      </c>
      <c r="C55" s="71">
        <f t="shared" si="20"/>
        <v>0.70673054824366521</v>
      </c>
      <c r="D55" s="71">
        <f t="shared" si="20"/>
        <v>0.76113776097348107</v>
      </c>
      <c r="E55" s="71">
        <f t="shared" si="20"/>
        <v>0.80602008140170611</v>
      </c>
      <c r="F55" s="71">
        <f t="shared" si="20"/>
        <v>0.79701003360433165</v>
      </c>
      <c r="G55" s="71">
        <f t="shared" si="20"/>
        <v>0.76515913725178597</v>
      </c>
      <c r="H55" s="71">
        <f t="shared" si="20"/>
        <v>0.96489146776503953</v>
      </c>
      <c r="I55" s="71">
        <f t="shared" si="20"/>
        <v>0.99175940208667113</v>
      </c>
      <c r="J55" s="71">
        <f t="shared" ref="J55" si="21">(J30+J33)/(J32+J35)</f>
        <v>0.98980737691841802</v>
      </c>
      <c r="K55" s="69">
        <f>(J55-B55)/B55</f>
        <v>0.44069080862722299</v>
      </c>
    </row>
    <row r="56" spans="1:11" s="4" customFormat="1" ht="14.1" customHeight="1" thickBot="1" x14ac:dyDescent="0.25">
      <c r="A56" s="73" t="s">
        <v>39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</row>
    <row r="57" spans="1:11" s="4" customFormat="1" ht="14.1" customHeight="1" x14ac:dyDescent="0.2">
      <c r="A57" s="52" t="s">
        <v>45</v>
      </c>
      <c r="B57" s="53">
        <f>(B32+B35)/B47</f>
        <v>0.76592902090559534</v>
      </c>
      <c r="C57" s="53">
        <f t="shared" ref="C57:I57" si="22">(C13+C16+C18)/C32</f>
        <v>0.12889447174657745</v>
      </c>
      <c r="D57" s="53">
        <f t="shared" si="22"/>
        <v>0.11649589663815077</v>
      </c>
      <c r="E57" s="53">
        <f t="shared" si="22"/>
        <v>8.5394671520767837E-2</v>
      </c>
      <c r="F57" s="53">
        <f t="shared" si="22"/>
        <v>6.1891902293836919E-2</v>
      </c>
      <c r="G57" s="53">
        <f t="shared" si="22"/>
        <v>5.9143573556429491E-2</v>
      </c>
      <c r="H57" s="53">
        <f t="shared" si="22"/>
        <v>1.9293042032509661E-2</v>
      </c>
      <c r="I57" s="53">
        <f t="shared" si="22"/>
        <v>2.4169022527413084E-2</v>
      </c>
      <c r="J57" s="53">
        <f t="shared" ref="J57" si="23">(J13+J16+J18)/J32</f>
        <v>9.7150290460013528E-2</v>
      </c>
      <c r="K57" s="51">
        <f>(J57-B57)/B57</f>
        <v>-0.87316019133842449</v>
      </c>
    </row>
    <row r="58" spans="1:11" s="4" customFormat="1" ht="27.75" customHeight="1" x14ac:dyDescent="0.1">
      <c r="A58" s="54" t="s">
        <v>44</v>
      </c>
      <c r="B58" s="55">
        <f t="shared" ref="B58:I58" si="24">(B33+B36)/(B35+B38)</f>
        <v>0.87768163595475324</v>
      </c>
      <c r="C58" s="55">
        <f t="shared" si="24"/>
        <v>0.87810490959692333</v>
      </c>
      <c r="D58" s="55">
        <f t="shared" si="24"/>
        <v>0.89320689094049532</v>
      </c>
      <c r="E58" s="55">
        <f t="shared" si="24"/>
        <v>0.90015905330006896</v>
      </c>
      <c r="F58" s="55">
        <f t="shared" si="24"/>
        <v>0.89593156474362246</v>
      </c>
      <c r="G58" s="55">
        <f t="shared" si="24"/>
        <v>0.87879912584417819</v>
      </c>
      <c r="H58" s="55">
        <f t="shared" si="24"/>
        <v>0.98334039890788694</v>
      </c>
      <c r="I58" s="55">
        <f t="shared" si="24"/>
        <v>0.99702609946049725</v>
      </c>
      <c r="J58" s="55">
        <f t="shared" ref="J58" si="25">(J33+J36)/(J35+J38)</f>
        <v>0.99528300863105301</v>
      </c>
      <c r="K58" s="14">
        <f t="shared" ref="K58:K60" si="26">(J58-B58)/B58</f>
        <v>0.13399092319890174</v>
      </c>
    </row>
    <row r="59" spans="1:11" s="4" customFormat="1" ht="14.1" customHeight="1" x14ac:dyDescent="0.2">
      <c r="A59" s="54" t="s">
        <v>46</v>
      </c>
      <c r="B59" s="55">
        <f t="shared" ref="B59:I59" si="27">(B35+B39)/B47</f>
        <v>0.19393312912904218</v>
      </c>
      <c r="C59" s="55">
        <f t="shared" si="27"/>
        <v>0.18833243108430481</v>
      </c>
      <c r="D59" s="55">
        <f t="shared" si="27"/>
        <v>0.19042348562136663</v>
      </c>
      <c r="E59" s="55">
        <f t="shared" si="27"/>
        <v>0.18046618803303024</v>
      </c>
      <c r="F59" s="55">
        <f t="shared" si="27"/>
        <v>0.16824083482769273</v>
      </c>
      <c r="G59" s="55">
        <f t="shared" si="27"/>
        <v>0.16390389754093537</v>
      </c>
      <c r="H59" s="55">
        <f t="shared" si="27"/>
        <v>0.20842813987554054</v>
      </c>
      <c r="I59" s="55">
        <f t="shared" si="27"/>
        <v>0.22704300258299656</v>
      </c>
      <c r="J59" s="55">
        <f t="shared" ref="J59" si="28">(J35+J39)/J47</f>
        <v>0.23106807036054752</v>
      </c>
      <c r="K59" s="14">
        <f t="shared" si="26"/>
        <v>0.19148322619389044</v>
      </c>
    </row>
    <row r="60" spans="1:11" s="4" customFormat="1" ht="14.1" customHeight="1" thickBot="1" x14ac:dyDescent="0.25">
      <c r="A60" s="56" t="s">
        <v>47</v>
      </c>
      <c r="B60" s="57">
        <f t="shared" ref="B60:I60" si="29">(B38+B39)/B47</f>
        <v>3.5256920859975241E-2</v>
      </c>
      <c r="C60" s="57">
        <f t="shared" si="29"/>
        <v>4.1541920546071601E-2</v>
      </c>
      <c r="D60" s="57">
        <f t="shared" si="29"/>
        <v>4.7111757927082651E-2</v>
      </c>
      <c r="E60" s="57">
        <f t="shared" si="29"/>
        <v>4.3253057780336515E-2</v>
      </c>
      <c r="F60" s="57">
        <f t="shared" si="29"/>
        <v>3.6523711556134673E-2</v>
      </c>
      <c r="G60" s="57">
        <f t="shared" si="29"/>
        <v>3.8293447595280417E-2</v>
      </c>
      <c r="H60" s="57">
        <f t="shared" si="29"/>
        <v>3.3751871377744144E-2</v>
      </c>
      <c r="I60" s="57">
        <f t="shared" si="29"/>
        <v>3.115226914639186E-2</v>
      </c>
      <c r="J60" s="57">
        <f t="shared" ref="J60" si="30">(J38+J39)/J47</f>
        <v>2.8896992962643385E-2</v>
      </c>
      <c r="K60" s="58">
        <f t="shared" si="26"/>
        <v>-0.18038806969532739</v>
      </c>
    </row>
    <row r="61" spans="1:11" s="4" customFormat="1" ht="14.1" customHeight="1" thickBot="1" x14ac:dyDescent="0.25">
      <c r="A61" s="73" t="s">
        <v>48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</row>
    <row r="62" spans="1:11" s="4" customFormat="1" ht="14.1" customHeight="1" thickBot="1" x14ac:dyDescent="0.25">
      <c r="A62" s="52" t="s">
        <v>49</v>
      </c>
      <c r="B62" s="53">
        <f>B45/B29</f>
        <v>8.6989579788119956E-2</v>
      </c>
      <c r="C62" s="53">
        <f t="shared" ref="C62:J62" si="31">C45/C29</f>
        <v>8.0783637846811945E-2</v>
      </c>
      <c r="D62" s="53">
        <f t="shared" si="31"/>
        <v>9.5594395793846584E-2</v>
      </c>
      <c r="E62" s="53">
        <f t="shared" si="31"/>
        <v>0.10598800029350176</v>
      </c>
      <c r="F62" s="53">
        <f t="shared" si="31"/>
        <v>0.10173153438519034</v>
      </c>
      <c r="G62" s="53">
        <f t="shared" si="31"/>
        <v>0.10817412390672269</v>
      </c>
      <c r="H62" s="53">
        <f t="shared" si="31"/>
        <v>4.417900508676928E-2</v>
      </c>
      <c r="I62" s="53">
        <f t="shared" si="31"/>
        <v>4.642056987802206E-2</v>
      </c>
      <c r="J62" s="53">
        <f t="shared" si="31"/>
        <v>4.8114131108364766E-2</v>
      </c>
      <c r="K62" s="51">
        <f>(J62-B62)/B62</f>
        <v>-0.44689776378324747</v>
      </c>
    </row>
    <row r="63" spans="1:11" s="4" customFormat="1" ht="14.1" customHeight="1" thickBot="1" x14ac:dyDescent="0.25">
      <c r="A63" s="73" t="s">
        <v>50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</row>
    <row r="64" spans="1:11" s="4" customFormat="1" ht="14.1" customHeight="1" x14ac:dyDescent="0.2">
      <c r="A64" s="52" t="s">
        <v>51</v>
      </c>
      <c r="B64" s="53">
        <f t="shared" ref="B64:I64" si="32">(B10+B13+B15+B27)/(B30+B33+B36)</f>
        <v>0.39014351974798767</v>
      </c>
      <c r="C64" s="53">
        <f t="shared" si="32"/>
        <v>0.36683914365176901</v>
      </c>
      <c r="D64" s="53">
        <f t="shared" si="32"/>
        <v>0.31670637758436787</v>
      </c>
      <c r="E64" s="53">
        <f t="shared" si="32"/>
        <v>0.22947541392054388</v>
      </c>
      <c r="F64" s="53">
        <f t="shared" si="32"/>
        <v>0.18200539215022146</v>
      </c>
      <c r="G64" s="53">
        <f t="shared" si="32"/>
        <v>0.13236384726223785</v>
      </c>
      <c r="H64" s="53">
        <f t="shared" si="32"/>
        <v>0.10989475283293852</v>
      </c>
      <c r="I64" s="53">
        <f t="shared" si="32"/>
        <v>9.4500943154726694E-2</v>
      </c>
      <c r="J64" s="53">
        <f t="shared" ref="J64" si="33">(J10+J13+J15+J27)/(J30+J33+J36)</f>
        <v>9.1211074014636975E-2</v>
      </c>
      <c r="K64" s="51">
        <f>(J64-B64)/B64</f>
        <v>-0.76621148526687166</v>
      </c>
    </row>
    <row r="65" spans="1:11" s="4" customFormat="1" ht="11.25" thickBot="1" x14ac:dyDescent="0.25">
      <c r="A65" s="54" t="s">
        <v>52</v>
      </c>
      <c r="B65" s="55">
        <f t="shared" ref="B65:I65" si="34">(B11+B14)/(B32+B35)</f>
        <v>0.35345119635696109</v>
      </c>
      <c r="C65" s="55">
        <f t="shared" si="34"/>
        <v>0.34019697670784138</v>
      </c>
      <c r="D65" s="55">
        <f t="shared" si="34"/>
        <v>0.31422757241376992</v>
      </c>
      <c r="E65" s="55">
        <f t="shared" si="34"/>
        <v>0.26093335223256858</v>
      </c>
      <c r="F65" s="55">
        <f t="shared" si="34"/>
        <v>0.21508794049306398</v>
      </c>
      <c r="G65" s="55">
        <f t="shared" si="34"/>
        <v>0.16087245504416928</v>
      </c>
      <c r="H65" s="55">
        <f t="shared" si="34"/>
        <v>8.6783474651514259E-2</v>
      </c>
      <c r="I65" s="55">
        <f t="shared" si="34"/>
        <v>6.6258178245182348E-2</v>
      </c>
      <c r="J65" s="55">
        <f t="shared" ref="J65" si="35">(J11+J14)/(J32+J35)</f>
        <v>5.9145622988681069E-2</v>
      </c>
      <c r="K65" s="58">
        <f>(J65-B65)/B65</f>
        <v>-0.83266254691369579</v>
      </c>
    </row>
    <row r="66" spans="1:11" s="4" customFormat="1" ht="14.1" customHeight="1" thickBot="1" x14ac:dyDescent="0.25">
      <c r="A66" s="73" t="s">
        <v>53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7" spans="1:11" s="4" customFormat="1" ht="11.25" thickBot="1" x14ac:dyDescent="0.25">
      <c r="A67" s="59" t="s">
        <v>54</v>
      </c>
      <c r="B67" s="72">
        <f>B23/(B23+B24)</f>
        <v>0.9727675462353943</v>
      </c>
      <c r="C67" s="72">
        <f t="shared" ref="C67:J67" si="36">C23/(C23+C24)</f>
        <v>0.97064113753927173</v>
      </c>
      <c r="D67" s="72">
        <f t="shared" si="36"/>
        <v>0.97977519829084958</v>
      </c>
      <c r="E67" s="72">
        <f t="shared" si="36"/>
        <v>0.97877087222642867</v>
      </c>
      <c r="F67" s="72">
        <f t="shared" si="36"/>
        <v>0.97251288349551823</v>
      </c>
      <c r="G67" s="72">
        <f t="shared" si="36"/>
        <v>0.96371428442401219</v>
      </c>
      <c r="H67" s="72">
        <f t="shared" si="36"/>
        <v>0.9025237158416527</v>
      </c>
      <c r="I67" s="72">
        <f t="shared" si="36"/>
        <v>0.88586261544346689</v>
      </c>
      <c r="J67" s="72">
        <f t="shared" si="36"/>
        <v>0.79051307363587309</v>
      </c>
      <c r="K67" s="60">
        <f>(J67-B67)/B67</f>
        <v>-0.18735665401754523</v>
      </c>
    </row>
    <row r="68" spans="1:11" s="4" customFormat="1" ht="10.5" x14ac:dyDescent="0.2">
      <c r="A68" s="11" t="s">
        <v>1</v>
      </c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s="4" customFormat="1" ht="10.5" x14ac:dyDescent="0.2">
      <c r="A69" s="11" t="s">
        <v>32</v>
      </c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s="4" customFormat="1" ht="10.5" x14ac:dyDescent="0.2">
      <c r="A70" s="12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s="4" customFormat="1" ht="10.5" x14ac:dyDescent="0.2">
      <c r="A71" s="12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s="1" customFormat="1" ht="13.5" x14ac:dyDescent="0.2">
      <c r="A72" s="12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s="1" customFormat="1" ht="13.5" x14ac:dyDescent="0.2">
      <c r="A73" s="12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s="1" customFormat="1" ht="13.5" x14ac:dyDescent="0.2">
      <c r="A74" s="12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s="1" customFormat="1" ht="13.5" x14ac:dyDescent="0.2">
      <c r="A75" s="12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s="1" customFormat="1" ht="13.5" x14ac:dyDescent="0.2">
      <c r="A76" s="12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s="1" customFormat="1" ht="13.5" x14ac:dyDescent="0.2">
      <c r="A77" s="12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s="1" customFormat="1" ht="13.5" x14ac:dyDescent="0.2">
      <c r="A78" s="12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s="1" customFormat="1" ht="13.5" x14ac:dyDescent="0.2">
      <c r="A79" s="12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s="1" customFormat="1" ht="13.5" x14ac:dyDescent="0.2">
      <c r="A80" s="12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s="1" customFormat="1" ht="13.5" x14ac:dyDescent="0.2">
      <c r="A81" s="12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s="1" customFormat="1" ht="13.5" x14ac:dyDescent="0.2">
      <c r="A82" s="5"/>
      <c r="B82" s="7"/>
      <c r="C82" s="7"/>
      <c r="D82" s="7"/>
      <c r="E82" s="7"/>
      <c r="F82" s="7"/>
      <c r="G82" s="7"/>
      <c r="H82" s="7"/>
      <c r="I82" s="7"/>
      <c r="J82" s="7"/>
      <c r="K82" s="7"/>
    </row>
  </sheetData>
  <mergeCells count="8">
    <mergeCell ref="A61:K61"/>
    <mergeCell ref="A63:K63"/>
    <mergeCell ref="A66:K66"/>
    <mergeCell ref="A4:K4"/>
    <mergeCell ref="A48:K48"/>
    <mergeCell ref="A49:K49"/>
    <mergeCell ref="A53:K53"/>
    <mergeCell ref="A56:K5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33.Consolidated Bal. Sh.(17-25)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2026-02-26T13:24:24Z</cp:lastPrinted>
  <dcterms:created xsi:type="dcterms:W3CDTF">2025-12-19T12:55:21Z</dcterms:created>
  <dcterms:modified xsi:type="dcterms:W3CDTF">2026-07-01T14:55:42Z</dcterms:modified>
</cp:coreProperties>
</file>