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0A57B62A-EF9C-4308-A0B0-01A1C7304E5F}" xr6:coauthVersionLast="47" xr6:coauthVersionMax="47" xr10:uidLastSave="{00000000-0000-0000-0000-000000000000}"/>
  <bookViews>
    <workbookView xWindow="-120" yWindow="-120" windowWidth="29040" windowHeight="15840" xr2:uid="{E9E345E5-14C5-4DC0-A85A-1586D0AE075D}"/>
  </bookViews>
  <sheets>
    <sheet name="3.Arrivals &amp; Departures (96-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49" i="1" l="1"/>
  <c r="AF47" i="1"/>
  <c r="AF46" i="1"/>
  <c r="AF45" i="1"/>
  <c r="AF44" i="1"/>
  <c r="AF43" i="1"/>
  <c r="AF42" i="1"/>
  <c r="AF41" i="1"/>
  <c r="AF39" i="1"/>
  <c r="AF38" i="1"/>
  <c r="AF37" i="1"/>
  <c r="AF36" i="1"/>
  <c r="AF35" i="1"/>
  <c r="AF34" i="1"/>
  <c r="AF33" i="1"/>
  <c r="AF31" i="1"/>
  <c r="AF30" i="1"/>
  <c r="AF29" i="1"/>
  <c r="AF28" i="1"/>
  <c r="AF27" i="1"/>
  <c r="AF26" i="1"/>
  <c r="AF25" i="1"/>
  <c r="AF23" i="1"/>
  <c r="AF22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5" i="1"/>
  <c r="AE31" i="1"/>
  <c r="AE30" i="1"/>
  <c r="AE29" i="1"/>
  <c r="AE28" i="1"/>
  <c r="AE27" i="1"/>
  <c r="AE26" i="1"/>
  <c r="AE25" i="1"/>
  <c r="AE20" i="1"/>
  <c r="AE41" i="1" s="1"/>
  <c r="AE12" i="1"/>
  <c r="AE43" i="1" l="1"/>
  <c r="AE47" i="1"/>
  <c r="AE22" i="1"/>
  <c r="AE42" i="1"/>
  <c r="AE44" i="1"/>
  <c r="AE45" i="1"/>
  <c r="AE46" i="1"/>
  <c r="AE37" i="1"/>
  <c r="AE23" i="1"/>
  <c r="AE33" i="1"/>
  <c r="AE34" i="1"/>
  <c r="AE35" i="1"/>
  <c r="AE36" i="1"/>
  <c r="AE38" i="1"/>
  <c r="AE39" i="1"/>
  <c r="AE49" i="1"/>
  <c r="B41" i="1" l="1"/>
  <c r="E41" i="1"/>
  <c r="F41" i="1"/>
  <c r="I41" i="1"/>
  <c r="J41" i="1"/>
  <c r="M41" i="1"/>
  <c r="N41" i="1"/>
  <c r="B43" i="1"/>
  <c r="E43" i="1"/>
  <c r="F43" i="1"/>
  <c r="I43" i="1"/>
  <c r="J43" i="1"/>
  <c r="M43" i="1"/>
  <c r="N43" i="1"/>
  <c r="D44" i="1"/>
  <c r="L44" i="1"/>
  <c r="B45" i="1"/>
  <c r="E45" i="1"/>
  <c r="F45" i="1"/>
  <c r="I45" i="1"/>
  <c r="J45" i="1"/>
  <c r="M45" i="1"/>
  <c r="N45" i="1"/>
  <c r="H46" i="1"/>
  <c r="B47" i="1"/>
  <c r="E47" i="1"/>
  <c r="F47" i="1"/>
  <c r="I47" i="1"/>
  <c r="J47" i="1"/>
  <c r="M47" i="1"/>
  <c r="N47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B20" i="1"/>
  <c r="B42" i="1" s="1"/>
  <c r="C20" i="1"/>
  <c r="C43" i="1" s="1"/>
  <c r="D20" i="1"/>
  <c r="E20" i="1"/>
  <c r="E44" i="1" s="1"/>
  <c r="F20" i="1"/>
  <c r="F44" i="1" s="1"/>
  <c r="G20" i="1"/>
  <c r="G41" i="1" s="1"/>
  <c r="H20" i="1"/>
  <c r="H42" i="1" s="1"/>
  <c r="I20" i="1"/>
  <c r="I42" i="1" s="1"/>
  <c r="J20" i="1"/>
  <c r="J42" i="1" s="1"/>
  <c r="K20" i="1"/>
  <c r="K43" i="1" s="1"/>
  <c r="L20" i="1"/>
  <c r="M20" i="1"/>
  <c r="M44" i="1" s="1"/>
  <c r="N20" i="1"/>
  <c r="N44" i="1" s="1"/>
  <c r="O20" i="1"/>
  <c r="O41" i="1" s="1"/>
  <c r="H41" i="1" l="1"/>
  <c r="H45" i="1"/>
  <c r="H44" i="1"/>
  <c r="H43" i="1"/>
  <c r="H47" i="1"/>
  <c r="L43" i="1"/>
  <c r="L47" i="1"/>
  <c r="L42" i="1"/>
  <c r="L46" i="1"/>
  <c r="L41" i="1"/>
  <c r="L45" i="1"/>
  <c r="D43" i="1"/>
  <c r="D47" i="1"/>
  <c r="D42" i="1"/>
  <c r="D46" i="1"/>
  <c r="D41" i="1"/>
  <c r="D45" i="1"/>
  <c r="O46" i="1"/>
  <c r="G46" i="1"/>
  <c r="K44" i="1"/>
  <c r="C44" i="1"/>
  <c r="O42" i="1"/>
  <c r="G42" i="1"/>
  <c r="N46" i="1"/>
  <c r="F46" i="1"/>
  <c r="J44" i="1"/>
  <c r="B44" i="1"/>
  <c r="N42" i="1"/>
  <c r="F42" i="1"/>
  <c r="O47" i="1"/>
  <c r="G47" i="1"/>
  <c r="M46" i="1"/>
  <c r="E46" i="1"/>
  <c r="K45" i="1"/>
  <c r="C45" i="1"/>
  <c r="I44" i="1"/>
  <c r="O43" i="1"/>
  <c r="G43" i="1"/>
  <c r="M42" i="1"/>
  <c r="E42" i="1"/>
  <c r="K41" i="1"/>
  <c r="C41" i="1"/>
  <c r="K46" i="1"/>
  <c r="C46" i="1"/>
  <c r="O44" i="1"/>
  <c r="G44" i="1"/>
  <c r="K42" i="1"/>
  <c r="C42" i="1"/>
  <c r="J46" i="1"/>
  <c r="B46" i="1"/>
  <c r="K47" i="1"/>
  <c r="C47" i="1"/>
  <c r="I46" i="1"/>
  <c r="O45" i="1"/>
  <c r="G45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F49" i="1" l="1"/>
  <c r="F33" i="1"/>
  <c r="F37" i="1"/>
  <c r="F35" i="1"/>
  <c r="F39" i="1"/>
  <c r="F22" i="1"/>
  <c r="F36" i="1"/>
  <c r="F34" i="1"/>
  <c r="F38" i="1"/>
  <c r="F23" i="1"/>
  <c r="E49" i="1"/>
  <c r="E33" i="1"/>
  <c r="E37" i="1"/>
  <c r="E36" i="1"/>
  <c r="E23" i="1"/>
  <c r="E35" i="1"/>
  <c r="E39" i="1"/>
  <c r="E22" i="1"/>
  <c r="E34" i="1"/>
  <c r="E38" i="1"/>
  <c r="D36" i="1"/>
  <c r="D23" i="1"/>
  <c r="D34" i="1"/>
  <c r="D38" i="1"/>
  <c r="D49" i="1"/>
  <c r="D39" i="1"/>
  <c r="D37" i="1"/>
  <c r="D35" i="1"/>
  <c r="D33" i="1"/>
  <c r="D22" i="1"/>
  <c r="K36" i="1"/>
  <c r="K23" i="1"/>
  <c r="K35" i="1"/>
  <c r="K22" i="1"/>
  <c r="K39" i="1"/>
  <c r="K34" i="1"/>
  <c r="K38" i="1"/>
  <c r="K49" i="1"/>
  <c r="K33" i="1"/>
  <c r="K37" i="1"/>
  <c r="C36" i="1"/>
  <c r="C23" i="1"/>
  <c r="C35" i="1"/>
  <c r="C39" i="1"/>
  <c r="C22" i="1"/>
  <c r="C34" i="1"/>
  <c r="C38" i="1"/>
  <c r="C49" i="1"/>
  <c r="C33" i="1"/>
  <c r="C37" i="1"/>
  <c r="J35" i="1"/>
  <c r="J39" i="1"/>
  <c r="J22" i="1"/>
  <c r="J49" i="1"/>
  <c r="J33" i="1"/>
  <c r="J37" i="1"/>
  <c r="J38" i="1"/>
  <c r="J36" i="1"/>
  <c r="J34" i="1"/>
  <c r="J23" i="1"/>
  <c r="B35" i="1"/>
  <c r="B39" i="1"/>
  <c r="B22" i="1"/>
  <c r="B49" i="1"/>
  <c r="B33" i="1"/>
  <c r="B37" i="1"/>
  <c r="B34" i="1"/>
  <c r="B23" i="1"/>
  <c r="B38" i="1"/>
  <c r="B36" i="1"/>
  <c r="H34" i="1"/>
  <c r="H38" i="1"/>
  <c r="H49" i="1"/>
  <c r="H36" i="1"/>
  <c r="H23" i="1"/>
  <c r="H22" i="1"/>
  <c r="H39" i="1"/>
  <c r="H37" i="1"/>
  <c r="H35" i="1"/>
  <c r="H33" i="1"/>
  <c r="O34" i="1"/>
  <c r="O38" i="1"/>
  <c r="O49" i="1"/>
  <c r="O37" i="1"/>
  <c r="O33" i="1"/>
  <c r="O36" i="1"/>
  <c r="O23" i="1"/>
  <c r="O35" i="1"/>
  <c r="O39" i="1"/>
  <c r="O22" i="1"/>
  <c r="G34" i="1"/>
  <c r="G38" i="1"/>
  <c r="G49" i="1"/>
  <c r="G33" i="1"/>
  <c r="G37" i="1"/>
  <c r="G36" i="1"/>
  <c r="G23" i="1"/>
  <c r="G35" i="1"/>
  <c r="G39" i="1"/>
  <c r="G22" i="1"/>
  <c r="M49" i="1"/>
  <c r="M33" i="1"/>
  <c r="M37" i="1"/>
  <c r="M36" i="1"/>
  <c r="M23" i="1"/>
  <c r="M35" i="1"/>
  <c r="M39" i="1"/>
  <c r="M22" i="1"/>
  <c r="M34" i="1"/>
  <c r="M38" i="1"/>
  <c r="I35" i="1"/>
  <c r="I39" i="1"/>
  <c r="I22" i="1"/>
  <c r="I34" i="1"/>
  <c r="I38" i="1"/>
  <c r="I49" i="1"/>
  <c r="I33" i="1"/>
  <c r="I37" i="1"/>
  <c r="I36" i="1"/>
  <c r="I23" i="1"/>
  <c r="N49" i="1"/>
  <c r="N33" i="1"/>
  <c r="N37" i="1"/>
  <c r="N35" i="1"/>
  <c r="N39" i="1"/>
  <c r="N22" i="1"/>
  <c r="N38" i="1"/>
  <c r="N36" i="1"/>
  <c r="N23" i="1"/>
  <c r="N34" i="1"/>
  <c r="L36" i="1"/>
  <c r="L23" i="1"/>
  <c r="L34" i="1"/>
  <c r="L38" i="1"/>
  <c r="L22" i="1"/>
  <c r="L39" i="1"/>
  <c r="L35" i="1"/>
  <c r="L49" i="1"/>
  <c r="L37" i="1"/>
  <c r="L33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D20" i="1"/>
  <c r="AC20" i="1"/>
  <c r="AC47" i="1" s="1"/>
  <c r="AB20" i="1"/>
  <c r="AB47" i="1" s="1"/>
  <c r="AA20" i="1"/>
  <c r="AA47" i="1" s="1"/>
  <c r="Z20" i="1"/>
  <c r="Z47" i="1" s="1"/>
  <c r="Y20" i="1"/>
  <c r="Y46" i="1" s="1"/>
  <c r="X20" i="1"/>
  <c r="X47" i="1" s="1"/>
  <c r="W20" i="1"/>
  <c r="W47" i="1" s="1"/>
  <c r="V20" i="1"/>
  <c r="V47" i="1" s="1"/>
  <c r="U20" i="1"/>
  <c r="U47" i="1" s="1"/>
  <c r="T20" i="1"/>
  <c r="T47" i="1" s="1"/>
  <c r="S20" i="1"/>
  <c r="S47" i="1" s="1"/>
  <c r="R20" i="1"/>
  <c r="R47" i="1" s="1"/>
  <c r="Q20" i="1"/>
  <c r="Q46" i="1" s="1"/>
  <c r="P20" i="1"/>
  <c r="P47" i="1" s="1"/>
  <c r="AD12" i="1"/>
  <c r="AC12" i="1"/>
  <c r="AC49" i="1" s="1"/>
  <c r="AB12" i="1"/>
  <c r="AB49" i="1" s="1"/>
  <c r="AA12" i="1"/>
  <c r="AA49" i="1" s="1"/>
  <c r="Z12" i="1"/>
  <c r="Z39" i="1" s="1"/>
  <c r="Y12" i="1"/>
  <c r="Y38" i="1" s="1"/>
  <c r="X12" i="1"/>
  <c r="X49" i="1" s="1"/>
  <c r="W12" i="1"/>
  <c r="W37" i="1" s="1"/>
  <c r="V12" i="1"/>
  <c r="V49" i="1" s="1"/>
  <c r="U12" i="1"/>
  <c r="U49" i="1" s="1"/>
  <c r="T12" i="1"/>
  <c r="T49" i="1" s="1"/>
  <c r="S12" i="1"/>
  <c r="S36" i="1" s="1"/>
  <c r="R12" i="1"/>
  <c r="R35" i="1" s="1"/>
  <c r="Q12" i="1"/>
  <c r="Q34" i="1" s="1"/>
  <c r="P49" i="1"/>
  <c r="AD47" i="1" l="1"/>
  <c r="AD49" i="1"/>
  <c r="Q35" i="1"/>
  <c r="Y36" i="1"/>
  <c r="AA36" i="1"/>
  <c r="Q37" i="1"/>
  <c r="Q38" i="1"/>
  <c r="Y39" i="1"/>
  <c r="S34" i="1"/>
  <c r="Q49" i="1"/>
  <c r="Y34" i="1"/>
  <c r="S49" i="1"/>
  <c r="Y33" i="1"/>
  <c r="Z37" i="1"/>
  <c r="W38" i="1"/>
  <c r="AA38" i="1"/>
  <c r="W35" i="1"/>
  <c r="R33" i="1"/>
  <c r="W33" i="1"/>
  <c r="W49" i="1"/>
  <c r="Q33" i="1"/>
  <c r="R34" i="1"/>
  <c r="S35" i="1"/>
  <c r="W36" i="1"/>
  <c r="Y37" i="1"/>
  <c r="Z38" i="1"/>
  <c r="AA39" i="1"/>
  <c r="S33" i="1"/>
  <c r="W34" i="1"/>
  <c r="Y35" i="1"/>
  <c r="Z36" i="1"/>
  <c r="AA37" i="1"/>
  <c r="Q39" i="1"/>
  <c r="R49" i="1"/>
  <c r="Z35" i="1"/>
  <c r="R39" i="1"/>
  <c r="Z34" i="1"/>
  <c r="AA35" i="1"/>
  <c r="R38" i="1"/>
  <c r="S39" i="1"/>
  <c r="Z33" i="1"/>
  <c r="AA34" i="1"/>
  <c r="Q36" i="1"/>
  <c r="R37" i="1"/>
  <c r="S38" i="1"/>
  <c r="W39" i="1"/>
  <c r="Y49" i="1"/>
  <c r="AA33" i="1"/>
  <c r="R36" i="1"/>
  <c r="S37" i="1"/>
  <c r="Z49" i="1"/>
  <c r="Y22" i="1"/>
  <c r="Q41" i="1"/>
  <c r="Q43" i="1"/>
  <c r="Q44" i="1"/>
  <c r="Y45" i="1"/>
  <c r="P22" i="1"/>
  <c r="X22" i="1"/>
  <c r="P23" i="1"/>
  <c r="X23" i="1"/>
  <c r="P33" i="1"/>
  <c r="X33" i="1"/>
  <c r="P34" i="1"/>
  <c r="X34" i="1"/>
  <c r="P35" i="1"/>
  <c r="X35" i="1"/>
  <c r="P36" i="1"/>
  <c r="X36" i="1"/>
  <c r="P37" i="1"/>
  <c r="X37" i="1"/>
  <c r="P38" i="1"/>
  <c r="X38" i="1"/>
  <c r="P39" i="1"/>
  <c r="X39" i="1"/>
  <c r="P41" i="1"/>
  <c r="X41" i="1"/>
  <c r="P42" i="1"/>
  <c r="X42" i="1"/>
  <c r="P43" i="1"/>
  <c r="X43" i="1"/>
  <c r="P44" i="1"/>
  <c r="X44" i="1"/>
  <c r="P45" i="1"/>
  <c r="X45" i="1"/>
  <c r="P46" i="1"/>
  <c r="X46" i="1"/>
  <c r="Q22" i="1"/>
  <c r="Y42" i="1"/>
  <c r="Q45" i="1"/>
  <c r="R22" i="1"/>
  <c r="Z22" i="1"/>
  <c r="R23" i="1"/>
  <c r="Z23" i="1"/>
  <c r="R41" i="1"/>
  <c r="Z41" i="1"/>
  <c r="R42" i="1"/>
  <c r="Z42" i="1"/>
  <c r="R43" i="1"/>
  <c r="Z43" i="1"/>
  <c r="R44" i="1"/>
  <c r="Z44" i="1"/>
  <c r="R45" i="1"/>
  <c r="Z45" i="1"/>
  <c r="R46" i="1"/>
  <c r="Z46" i="1"/>
  <c r="Y23" i="1"/>
  <c r="S22" i="1"/>
  <c r="AA22" i="1"/>
  <c r="S23" i="1"/>
  <c r="AA23" i="1"/>
  <c r="S41" i="1"/>
  <c r="AA41" i="1"/>
  <c r="S42" i="1"/>
  <c r="AA42" i="1"/>
  <c r="S43" i="1"/>
  <c r="AA43" i="1"/>
  <c r="S44" i="1"/>
  <c r="AA44" i="1"/>
  <c r="S45" i="1"/>
  <c r="AA45" i="1"/>
  <c r="S46" i="1"/>
  <c r="AA46" i="1"/>
  <c r="Y47" i="1"/>
  <c r="T22" i="1"/>
  <c r="AB22" i="1"/>
  <c r="T23" i="1"/>
  <c r="AB23" i="1"/>
  <c r="T33" i="1"/>
  <c r="AB33" i="1"/>
  <c r="T34" i="1"/>
  <c r="AB34" i="1"/>
  <c r="T35" i="1"/>
  <c r="AB35" i="1"/>
  <c r="T36" i="1"/>
  <c r="AB36" i="1"/>
  <c r="T37" i="1"/>
  <c r="AB37" i="1"/>
  <c r="T38" i="1"/>
  <c r="AB38" i="1"/>
  <c r="T39" i="1"/>
  <c r="AB39" i="1"/>
  <c r="T41" i="1"/>
  <c r="AB41" i="1"/>
  <c r="T42" i="1"/>
  <c r="AB42" i="1"/>
  <c r="T43" i="1"/>
  <c r="AB43" i="1"/>
  <c r="T44" i="1"/>
  <c r="AB44" i="1"/>
  <c r="T45" i="1"/>
  <c r="AB45" i="1"/>
  <c r="T46" i="1"/>
  <c r="AB46" i="1"/>
  <c r="Q23" i="1"/>
  <c r="Y41" i="1"/>
  <c r="Q47" i="1"/>
  <c r="U22" i="1"/>
  <c r="AC22" i="1"/>
  <c r="U23" i="1"/>
  <c r="AC23" i="1"/>
  <c r="U33" i="1"/>
  <c r="AC33" i="1"/>
  <c r="U34" i="1"/>
  <c r="AC34" i="1"/>
  <c r="U35" i="1"/>
  <c r="AC35" i="1"/>
  <c r="U36" i="1"/>
  <c r="AC36" i="1"/>
  <c r="U37" i="1"/>
  <c r="AC37" i="1"/>
  <c r="U38" i="1"/>
  <c r="AC38" i="1"/>
  <c r="U39" i="1"/>
  <c r="AC39" i="1"/>
  <c r="U41" i="1"/>
  <c r="AC41" i="1"/>
  <c r="U42" i="1"/>
  <c r="AC42" i="1"/>
  <c r="U43" i="1"/>
  <c r="AC43" i="1"/>
  <c r="U44" i="1"/>
  <c r="AC44" i="1"/>
  <c r="U45" i="1"/>
  <c r="AC45" i="1"/>
  <c r="U46" i="1"/>
  <c r="AC46" i="1"/>
  <c r="Q42" i="1"/>
  <c r="Y43" i="1"/>
  <c r="Y44" i="1"/>
  <c r="V22" i="1"/>
  <c r="AD22" i="1"/>
  <c r="V23" i="1"/>
  <c r="AD23" i="1"/>
  <c r="V33" i="1"/>
  <c r="AD33" i="1"/>
  <c r="V34" i="1"/>
  <c r="AD34" i="1"/>
  <c r="V35" i="1"/>
  <c r="AD35" i="1"/>
  <c r="V36" i="1"/>
  <c r="AD36" i="1"/>
  <c r="V37" i="1"/>
  <c r="AD37" i="1"/>
  <c r="V38" i="1"/>
  <c r="AD38" i="1"/>
  <c r="V39" i="1"/>
  <c r="AD39" i="1"/>
  <c r="V41" i="1"/>
  <c r="AD41" i="1"/>
  <c r="V42" i="1"/>
  <c r="AD42" i="1"/>
  <c r="V43" i="1"/>
  <c r="AD43" i="1"/>
  <c r="V44" i="1"/>
  <c r="AD44" i="1"/>
  <c r="V45" i="1"/>
  <c r="AD45" i="1"/>
  <c r="V46" i="1"/>
  <c r="AD46" i="1"/>
  <c r="W22" i="1"/>
  <c r="W23" i="1"/>
  <c r="W41" i="1"/>
  <c r="W42" i="1"/>
  <c r="W43" i="1"/>
  <c r="W44" i="1"/>
  <c r="W45" i="1"/>
  <c r="W46" i="1"/>
</calcChain>
</file>

<file path=xl/sharedStrings.xml><?xml version="1.0" encoding="utf-8"?>
<sst xmlns="http://schemas.openxmlformats.org/spreadsheetml/2006/main" count="51" uniqueCount="24">
  <si>
    <t>Arrivlas and Departures by Geographic Group. Count</t>
  </si>
  <si>
    <t>Year</t>
  </si>
  <si>
    <t>Arabs</t>
  </si>
  <si>
    <t>Africans</t>
  </si>
  <si>
    <t>Americans</t>
  </si>
  <si>
    <t>Asiatics</t>
  </si>
  <si>
    <t>Europeans</t>
  </si>
  <si>
    <t>Oceanians</t>
  </si>
  <si>
    <t>Extra States</t>
  </si>
  <si>
    <t>Total Arrivals (TA)</t>
  </si>
  <si>
    <t>Oceania</t>
  </si>
  <si>
    <t>Total Departures (TD)</t>
  </si>
  <si>
    <t>Arrivals and Departures by Geographic Group. Indicators</t>
  </si>
  <si>
    <t>Net Travel Balance (TA-TD)</t>
  </si>
  <si>
    <t>Travel Balance by Geographic Group. Indicators</t>
  </si>
  <si>
    <t>Share of Arrivals by Geographic Group. Indicators</t>
  </si>
  <si>
    <t>Share of Departures by Geographic Group. Indicators</t>
  </si>
  <si>
    <t>Regional Concentration Index (Herfindal Index) (Sum of (Arrivals by region/Total Arrivals)2 (Close to 1 = Concentrated; Close to 0 = Diversified)</t>
  </si>
  <si>
    <t>Herfindal Index Arabs</t>
  </si>
  <si>
    <t>Source: General Directorate of the General Security</t>
  </si>
  <si>
    <t>Table (Time Series &amp; Indicators) made by CAS</t>
  </si>
  <si>
    <t>Arrivals-to-Departures Ratio [(TA/TD)*100]</t>
  </si>
  <si>
    <t>Change 2025/1996. %</t>
  </si>
  <si>
    <t>Residents - Arrivals and Departures by Geographic Group (1996-2025)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</si>
</sst>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#,##0;[Red]#,##0"/>
    <numFmt numFmtId="166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  <font>
      <b/>
      <sz val="7"/>
      <color rgb="FFFF0000"/>
      <name val="Times New Roman"/>
      <family val="1"/>
    </font>
    <font>
      <sz val="10"/>
      <name val="Arial"/>
      <family val="2"/>
    </font>
    <font>
      <sz val="7"/>
      <color rgb="FFFF0000"/>
      <name val="Times New Roman"/>
      <family val="1"/>
    </font>
    <font>
      <b/>
      <sz val="8"/>
      <name val="Times New Roman"/>
      <family val="1"/>
    </font>
    <font>
      <b/>
      <sz val="7"/>
      <color rgb="FF00B050"/>
      <name val="Times New Roman"/>
      <family val="1"/>
    </font>
    <font>
      <sz val="7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right" vertical="center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6" fillId="0" borderId="1" xfId="0" applyFont="1" applyBorder="1" applyAlignment="1">
      <alignment horizontal="right" vertical="center" wrapText="1" readingOrder="1"/>
    </xf>
    <xf numFmtId="3" fontId="8" fillId="0" borderId="2" xfId="1" applyNumberFormat="1" applyFont="1" applyFill="1" applyBorder="1" applyAlignment="1">
      <alignment horizontal="right" vertical="center" readingOrder="1"/>
    </xf>
    <xf numFmtId="164" fontId="9" fillId="0" borderId="2" xfId="2" applyNumberFormat="1" applyFont="1" applyBorder="1" applyAlignment="1">
      <alignment horizontal="right" vertical="center" readingOrder="1"/>
    </xf>
    <xf numFmtId="3" fontId="8" fillId="0" borderId="3" xfId="1" applyNumberFormat="1" applyFont="1" applyFill="1" applyBorder="1" applyAlignment="1">
      <alignment horizontal="right" vertical="center" readingOrder="1"/>
    </xf>
    <xf numFmtId="164" fontId="9" fillId="0" borderId="3" xfId="2" applyNumberFormat="1" applyFont="1" applyBorder="1" applyAlignment="1">
      <alignment horizontal="right" vertical="center" readingOrder="1"/>
    </xf>
    <xf numFmtId="3" fontId="8" fillId="0" borderId="4" xfId="1" applyNumberFormat="1" applyFont="1" applyFill="1" applyBorder="1" applyAlignment="1">
      <alignment horizontal="right" vertical="center" readingOrder="1"/>
    </xf>
    <xf numFmtId="164" fontId="9" fillId="0" borderId="4" xfId="2" applyNumberFormat="1" applyFont="1" applyBorder="1" applyAlignment="1">
      <alignment horizontal="right" vertical="center" readingOrder="1"/>
    </xf>
    <xf numFmtId="165" fontId="3" fillId="0" borderId="5" xfId="1" applyNumberFormat="1" applyFont="1" applyFill="1" applyBorder="1" applyAlignment="1">
      <alignment horizontal="right" vertical="center" readingOrder="1"/>
    </xf>
    <xf numFmtId="3" fontId="7" fillId="0" borderId="8" xfId="2" applyNumberFormat="1" applyFont="1" applyFill="1" applyBorder="1" applyAlignment="1">
      <alignment horizontal="right" vertical="center" readingOrder="1"/>
    </xf>
    <xf numFmtId="3" fontId="11" fillId="0" borderId="8" xfId="2" applyNumberFormat="1" applyFont="1" applyFill="1" applyBorder="1" applyAlignment="1">
      <alignment horizontal="right" vertical="center" readingOrder="1"/>
    </xf>
    <xf numFmtId="164" fontId="9" fillId="0" borderId="9" xfId="2" applyNumberFormat="1" applyFont="1" applyBorder="1" applyAlignment="1">
      <alignment horizontal="right" vertical="center" readingOrder="1"/>
    </xf>
    <xf numFmtId="164" fontId="7" fillId="0" borderId="8" xfId="2" applyNumberFormat="1" applyFont="1" applyFill="1" applyBorder="1" applyAlignment="1">
      <alignment horizontal="right" vertical="center" readingOrder="1"/>
    </xf>
    <xf numFmtId="164" fontId="7" fillId="0" borderId="0" xfId="2" applyNumberFormat="1" applyFont="1" applyFill="1" applyBorder="1" applyAlignment="1">
      <alignment horizontal="right" vertical="center" readingOrder="1"/>
    </xf>
    <xf numFmtId="0" fontId="7" fillId="0" borderId="0" xfId="0" applyFont="1" applyAlignment="1">
      <alignment vertical="center" readingOrder="1"/>
    </xf>
    <xf numFmtId="0" fontId="7" fillId="0" borderId="0" xfId="0" applyFont="1" applyAlignment="1">
      <alignment horizontal="center" vertical="center" readingOrder="1"/>
    </xf>
    <xf numFmtId="166" fontId="7" fillId="0" borderId="0" xfId="0" applyNumberFormat="1" applyFont="1" applyAlignment="1">
      <alignment horizontal="center" vertical="center" readingOrder="1"/>
    </xf>
    <xf numFmtId="164" fontId="9" fillId="0" borderId="0" xfId="2" applyNumberFormat="1" applyFont="1" applyBorder="1" applyAlignment="1">
      <alignment horizontal="right" vertical="center" readingOrder="1"/>
    </xf>
    <xf numFmtId="166" fontId="2" fillId="0" borderId="0" xfId="0" applyNumberFormat="1" applyFont="1" applyAlignment="1">
      <alignment horizontal="center" vertical="center" readingOrder="1"/>
    </xf>
    <xf numFmtId="164" fontId="3" fillId="0" borderId="0" xfId="2" applyNumberFormat="1" applyFont="1" applyBorder="1" applyAlignment="1">
      <alignment horizontal="right" vertical="center" readingOrder="1"/>
    </xf>
    <xf numFmtId="0" fontId="5" fillId="0" borderId="0" xfId="0" applyFont="1" applyAlignment="1">
      <alignment horizontal="right" vertical="center" readingOrder="1"/>
    </xf>
    <xf numFmtId="0" fontId="12" fillId="0" borderId="1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2" fillId="0" borderId="5" xfId="3" applyFont="1" applyBorder="1" applyAlignment="1">
      <alignment vertical="center" wrapText="1" readingOrder="1"/>
    </xf>
    <xf numFmtId="0" fontId="4" fillId="0" borderId="3" xfId="3" applyFont="1" applyBorder="1" applyAlignment="1">
      <alignment vertical="center" wrapText="1" readingOrder="1"/>
    </xf>
    <xf numFmtId="0" fontId="4" fillId="0" borderId="6" xfId="3" applyFont="1" applyBorder="1" applyAlignment="1">
      <alignment vertical="center" wrapText="1" readingOrder="1"/>
    </xf>
    <xf numFmtId="0" fontId="4" fillId="0" borderId="8" xfId="3" applyFont="1" applyBorder="1" applyAlignment="1">
      <alignment vertical="center" wrapText="1" readingOrder="1"/>
    </xf>
    <xf numFmtId="0" fontId="4" fillId="0" borderId="9" xfId="3" applyFont="1" applyBorder="1" applyAlignment="1">
      <alignment vertical="center" wrapText="1" readingOrder="1"/>
    </xf>
    <xf numFmtId="3" fontId="7" fillId="0" borderId="2" xfId="1" applyNumberFormat="1" applyFont="1" applyFill="1" applyBorder="1" applyAlignment="1">
      <alignment horizontal="right" vertical="center" readingOrder="1"/>
    </xf>
    <xf numFmtId="3" fontId="7" fillId="0" borderId="3" xfId="1" applyNumberFormat="1" applyFont="1" applyFill="1" applyBorder="1" applyAlignment="1">
      <alignment horizontal="right" vertical="center" readingOrder="1"/>
    </xf>
    <xf numFmtId="3" fontId="7" fillId="0" borderId="4" xfId="1" applyNumberFormat="1" applyFont="1" applyFill="1" applyBorder="1" applyAlignment="1">
      <alignment horizontal="right" vertical="center" readingOrder="1"/>
    </xf>
    <xf numFmtId="0" fontId="4" fillId="0" borderId="0" xfId="0" applyFont="1" applyAlignment="1">
      <alignment horizontal="right" vertical="center" readingOrder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readingOrder="1"/>
    </xf>
    <xf numFmtId="3" fontId="7" fillId="0" borderId="2" xfId="0" applyNumberFormat="1" applyFont="1" applyBorder="1" applyAlignment="1">
      <alignment vertical="center" wrapText="1"/>
    </xf>
    <xf numFmtId="3" fontId="7" fillId="0" borderId="3" xfId="0" applyNumberFormat="1" applyFont="1" applyBorder="1" applyAlignment="1">
      <alignment vertical="center" wrapText="1"/>
    </xf>
    <xf numFmtId="3" fontId="7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right" vertical="center" readingOrder="1"/>
    </xf>
    <xf numFmtId="166" fontId="7" fillId="0" borderId="0" xfId="0" applyNumberFormat="1" applyFont="1" applyAlignment="1">
      <alignment horizontal="right" vertical="center" readingOrder="1"/>
    </xf>
    <xf numFmtId="166" fontId="2" fillId="0" borderId="0" xfId="0" applyNumberFormat="1" applyFont="1" applyAlignment="1">
      <alignment horizontal="right" vertical="center" readingOrder="1"/>
    </xf>
    <xf numFmtId="164" fontId="13" fillId="0" borderId="2" xfId="2" applyNumberFormat="1" applyFont="1" applyBorder="1" applyAlignment="1">
      <alignment horizontal="right" vertical="center" readingOrder="1"/>
    </xf>
    <xf numFmtId="164" fontId="13" fillId="0" borderId="3" xfId="2" applyNumberFormat="1" applyFont="1" applyBorder="1" applyAlignment="1">
      <alignment horizontal="right" vertical="center" readingOrder="1"/>
    </xf>
    <xf numFmtId="3" fontId="14" fillId="0" borderId="8" xfId="2" applyNumberFormat="1" applyFont="1" applyFill="1" applyBorder="1" applyAlignment="1">
      <alignment horizontal="right" vertical="center" readingOrder="1"/>
    </xf>
    <xf numFmtId="164" fontId="9" fillId="0" borderId="10" xfId="2" applyNumberFormat="1" applyFont="1" applyBorder="1" applyAlignment="1">
      <alignment horizontal="right" vertical="center" readingOrder="1"/>
    </xf>
    <xf numFmtId="164" fontId="7" fillId="0" borderId="6" xfId="2" applyNumberFormat="1" applyFont="1" applyFill="1" applyBorder="1" applyAlignment="1">
      <alignment horizontal="right" vertical="center" readingOrder="1"/>
    </xf>
    <xf numFmtId="0" fontId="5" fillId="0" borderId="0" xfId="0" applyFont="1" applyAlignment="1">
      <alignment vertical="center" readingOrder="1"/>
    </xf>
    <xf numFmtId="0" fontId="4" fillId="0" borderId="7" xfId="0" applyFont="1" applyBorder="1" applyAlignment="1">
      <alignment horizontal="center" vertical="center" readingOrder="1"/>
    </xf>
    <xf numFmtId="0" fontId="12" fillId="0" borderId="1" xfId="0" applyFont="1" applyBorder="1" applyAlignment="1">
      <alignment horizontal="center" vertical="center" readingOrder="1"/>
    </xf>
    <xf numFmtId="0" fontId="4" fillId="0" borderId="11" xfId="0" applyFont="1" applyBorder="1" applyAlignment="1">
      <alignment horizontal="center" vertical="center" readingOrder="1"/>
    </xf>
    <xf numFmtId="164" fontId="9" fillId="0" borderId="8" xfId="2" applyNumberFormat="1" applyFont="1" applyBorder="1" applyAlignment="1">
      <alignment horizontal="right" vertical="center" readingOrder="1"/>
    </xf>
    <xf numFmtId="164" fontId="14" fillId="0" borderId="6" xfId="2" applyNumberFormat="1" applyFont="1" applyFill="1" applyBorder="1" applyAlignment="1">
      <alignment horizontal="right" vertical="center" readingOrder="1"/>
    </xf>
    <xf numFmtId="0" fontId="4" fillId="0" borderId="5" xfId="3" applyFont="1" applyBorder="1" applyAlignment="1">
      <alignment vertical="center" wrapText="1" readingOrder="1"/>
    </xf>
    <xf numFmtId="2" fontId="7" fillId="0" borderId="5" xfId="2" applyNumberFormat="1" applyFont="1" applyFill="1" applyBorder="1" applyAlignment="1">
      <alignment horizontal="right" vertical="center" readingOrder="1"/>
    </xf>
    <xf numFmtId="0" fontId="4" fillId="0" borderId="1" xfId="0" applyFont="1" applyBorder="1" applyAlignment="1">
      <alignment horizontal="center" vertical="center" readingOrder="1"/>
    </xf>
    <xf numFmtId="164" fontId="9" fillId="0" borderId="6" xfId="2" applyNumberFormat="1" applyFont="1" applyBorder="1" applyAlignment="1">
      <alignment horizontal="right" vertical="center" readingOrder="1"/>
    </xf>
    <xf numFmtId="164" fontId="9" fillId="0" borderId="1" xfId="2" applyNumberFormat="1" applyFont="1" applyBorder="1" applyAlignment="1">
      <alignment horizontal="right" vertical="center" readingOrder="1"/>
    </xf>
  </cellXfs>
  <cellStyles count="4">
    <cellStyle name="Comma" xfId="1" builtinId="3"/>
    <cellStyle name="Normal" xfId="0" builtinId="0"/>
    <cellStyle name="Normal_page_10_11" xfId="3" xr:uid="{EFBE8083-E3A7-48B1-85D3-B338A25E1A0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FDFA-DEBA-451F-861E-8E6B0ED5A182}">
  <dimension ref="A1:AF51"/>
  <sheetViews>
    <sheetView tabSelected="1" zoomScale="130" zoomScaleNormal="130" workbookViewId="0"/>
  </sheetViews>
  <sheetFormatPr defaultColWidth="9.140625" defaultRowHeight="12.75" x14ac:dyDescent="0.25"/>
  <cols>
    <col min="1" max="1" width="31.7109375" style="4" customWidth="1"/>
    <col min="2" max="2" width="7.85546875" style="38" bestFit="1" customWidth="1"/>
    <col min="3" max="3" width="8" style="38" customWidth="1"/>
    <col min="4" max="6" width="7.85546875" style="38" customWidth="1"/>
    <col min="7" max="7" width="7.7109375" style="38" customWidth="1"/>
    <col min="8" max="9" width="8" style="38" customWidth="1"/>
    <col min="10" max="10" width="7.7109375" style="38" customWidth="1"/>
    <col min="11" max="11" width="8" style="38" customWidth="1"/>
    <col min="12" max="12" width="7.7109375" style="38" customWidth="1"/>
    <col min="13" max="13" width="7.7109375" style="4" customWidth="1"/>
    <col min="14" max="14" width="8.140625" style="38" customWidth="1"/>
    <col min="15" max="15" width="8" style="38" customWidth="1"/>
    <col min="16" max="16" width="8" style="46" customWidth="1"/>
    <col min="17" max="17" width="7.7109375" style="46" customWidth="1"/>
    <col min="18" max="18" width="7.5703125" style="46" customWidth="1"/>
    <col min="19" max="19" width="7.85546875" style="2" customWidth="1"/>
    <col min="20" max="20" width="7.7109375" style="2" customWidth="1"/>
    <col min="21" max="21" width="8" style="2" customWidth="1"/>
    <col min="22" max="22" width="7.5703125" style="2" customWidth="1"/>
    <col min="23" max="24" width="7.85546875" style="2" customWidth="1"/>
    <col min="25" max="25" width="8" style="2" customWidth="1"/>
    <col min="26" max="26" width="7.7109375" style="2" customWidth="1"/>
    <col min="27" max="27" width="7.85546875" style="2" customWidth="1"/>
    <col min="28" max="28" width="8" style="2" customWidth="1"/>
    <col min="29" max="30" width="7.85546875" style="2" customWidth="1"/>
    <col min="31" max="31" width="7.85546875" style="2" bestFit="1" customWidth="1"/>
    <col min="32" max="32" width="16.42578125" style="3" bestFit="1" customWidth="1"/>
    <col min="33" max="16384" width="9.140625" style="2"/>
  </cols>
  <sheetData>
    <row r="1" spans="1:32" ht="12.95" customHeight="1" x14ac:dyDescent="0.25">
      <c r="A1" s="54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54"/>
      <c r="N1" s="25"/>
      <c r="O1" s="25"/>
      <c r="S1" s="1"/>
      <c r="Z1" s="5"/>
      <c r="AA1" s="1"/>
      <c r="AB1" s="1"/>
      <c r="AC1" s="1"/>
      <c r="AD1" s="1"/>
      <c r="AE1" s="1"/>
      <c r="AF1" s="25"/>
    </row>
    <row r="2" spans="1:32" ht="5.0999999999999996" customHeight="1" thickBot="1" x14ac:dyDescent="0.3">
      <c r="AA2" s="5"/>
    </row>
    <row r="3" spans="1:32" s="5" customFormat="1" ht="9.9499999999999993" customHeight="1" thickBot="1" x14ac:dyDescent="0.3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1:32" s="5" customFormat="1" ht="13.5" thickBot="1" x14ac:dyDescent="0.3">
      <c r="A4" s="26" t="s">
        <v>1</v>
      </c>
      <c r="B4" s="6">
        <v>1996</v>
      </c>
      <c r="C4" s="6">
        <v>1997</v>
      </c>
      <c r="D4" s="6">
        <v>1998</v>
      </c>
      <c r="E4" s="6">
        <v>1999</v>
      </c>
      <c r="F4" s="6">
        <v>2000</v>
      </c>
      <c r="G4" s="6">
        <v>2001</v>
      </c>
      <c r="H4" s="6">
        <v>2002</v>
      </c>
      <c r="I4" s="6">
        <v>2003</v>
      </c>
      <c r="J4" s="6">
        <v>2004</v>
      </c>
      <c r="K4" s="6">
        <v>2005</v>
      </c>
      <c r="L4" s="6">
        <v>2006</v>
      </c>
      <c r="M4" s="6">
        <v>2007</v>
      </c>
      <c r="N4" s="6">
        <v>2008</v>
      </c>
      <c r="O4" s="6">
        <v>2009</v>
      </c>
      <c r="P4" s="6">
        <v>2010</v>
      </c>
      <c r="Q4" s="6">
        <v>2011</v>
      </c>
      <c r="R4" s="6">
        <v>2012</v>
      </c>
      <c r="S4" s="6">
        <v>2013</v>
      </c>
      <c r="T4" s="6">
        <v>2014</v>
      </c>
      <c r="U4" s="6">
        <v>2015</v>
      </c>
      <c r="V4" s="6">
        <v>2016</v>
      </c>
      <c r="W4" s="6">
        <v>2017</v>
      </c>
      <c r="X4" s="6">
        <v>2018</v>
      </c>
      <c r="Y4" s="6">
        <v>2019</v>
      </c>
      <c r="Z4" s="6">
        <v>2020</v>
      </c>
      <c r="AA4" s="6">
        <v>2021</v>
      </c>
      <c r="AB4" s="6">
        <v>2022</v>
      </c>
      <c r="AC4" s="6">
        <v>2023</v>
      </c>
      <c r="AD4" s="6">
        <v>2024</v>
      </c>
      <c r="AE4" s="6">
        <v>2025</v>
      </c>
      <c r="AF4" s="6" t="s">
        <v>22</v>
      </c>
    </row>
    <row r="5" spans="1:32" x14ac:dyDescent="0.25">
      <c r="A5" s="27" t="s">
        <v>2</v>
      </c>
      <c r="B5" s="39">
        <v>3296824</v>
      </c>
      <c r="C5" s="39">
        <v>3247560</v>
      </c>
      <c r="D5" s="39">
        <v>4024688</v>
      </c>
      <c r="E5" s="39">
        <v>5921445</v>
      </c>
      <c r="F5" s="39">
        <v>5131017</v>
      </c>
      <c r="G5" s="39">
        <v>5278473</v>
      </c>
      <c r="H5" s="39">
        <v>5742529</v>
      </c>
      <c r="I5" s="39">
        <v>6073548</v>
      </c>
      <c r="J5" s="39">
        <v>6697786</v>
      </c>
      <c r="K5" s="39">
        <v>5192246</v>
      </c>
      <c r="L5" s="39">
        <v>4942401</v>
      </c>
      <c r="M5" s="39">
        <v>4949884</v>
      </c>
      <c r="N5" s="39">
        <v>5850337</v>
      </c>
      <c r="O5" s="39">
        <v>7184593</v>
      </c>
      <c r="P5" s="35">
        <v>8393317</v>
      </c>
      <c r="Q5" s="35">
        <v>7084938</v>
      </c>
      <c r="R5" s="35">
        <v>6950199</v>
      </c>
      <c r="S5" s="35">
        <v>7372628</v>
      </c>
      <c r="T5" s="35">
        <v>6734793</v>
      </c>
      <c r="U5" s="35">
        <v>5144396</v>
      </c>
      <c r="V5" s="35">
        <v>4653656</v>
      </c>
      <c r="W5" s="35">
        <v>6037425</v>
      </c>
      <c r="X5" s="35">
        <v>6839648</v>
      </c>
      <c r="Y5" s="35">
        <v>6279709</v>
      </c>
      <c r="Z5" s="35">
        <v>1576375</v>
      </c>
      <c r="AA5" s="35">
        <v>2037949.5</v>
      </c>
      <c r="AB5" s="35">
        <v>4272572</v>
      </c>
      <c r="AC5" s="35">
        <v>5010889</v>
      </c>
      <c r="AD5" s="35">
        <v>4498677</v>
      </c>
      <c r="AE5" s="35">
        <v>4285799</v>
      </c>
      <c r="AF5" s="49">
        <f>(AE5-B5)/B5</f>
        <v>0.29997810013516041</v>
      </c>
    </row>
    <row r="6" spans="1:32" x14ac:dyDescent="0.25">
      <c r="A6" s="28" t="s">
        <v>3</v>
      </c>
      <c r="B6" s="40">
        <v>6235</v>
      </c>
      <c r="C6" s="40">
        <v>8994</v>
      </c>
      <c r="D6" s="40">
        <v>13247</v>
      </c>
      <c r="E6" s="40">
        <v>15730</v>
      </c>
      <c r="F6" s="40">
        <v>11725</v>
      </c>
      <c r="G6" s="40">
        <v>14005</v>
      </c>
      <c r="H6" s="40">
        <v>19545</v>
      </c>
      <c r="I6" s="40">
        <v>22398</v>
      </c>
      <c r="J6" s="40">
        <v>20180</v>
      </c>
      <c r="K6" s="40">
        <v>16160</v>
      </c>
      <c r="L6" s="40">
        <v>23486</v>
      </c>
      <c r="M6" s="40">
        <v>48071</v>
      </c>
      <c r="N6" s="40">
        <v>34144</v>
      </c>
      <c r="O6" s="40">
        <v>41947</v>
      </c>
      <c r="P6" s="36">
        <v>39304</v>
      </c>
      <c r="Q6" s="36">
        <v>61319</v>
      </c>
      <c r="R6" s="36">
        <v>61263</v>
      </c>
      <c r="S6" s="36">
        <v>64792</v>
      </c>
      <c r="T6" s="36">
        <v>55613</v>
      </c>
      <c r="U6" s="36">
        <v>85187</v>
      </c>
      <c r="V6" s="36">
        <v>103193</v>
      </c>
      <c r="W6" s="36">
        <v>109230</v>
      </c>
      <c r="X6" s="36">
        <v>108608</v>
      </c>
      <c r="Y6" s="36">
        <v>55433</v>
      </c>
      <c r="Z6" s="36">
        <v>14971</v>
      </c>
      <c r="AA6" s="36">
        <v>35272</v>
      </c>
      <c r="AB6" s="36">
        <v>55241</v>
      </c>
      <c r="AC6" s="36">
        <v>60738</v>
      </c>
      <c r="AD6" s="36">
        <v>56939</v>
      </c>
      <c r="AE6" s="36">
        <v>75727</v>
      </c>
      <c r="AF6" s="50">
        <f t="shared" ref="AF6:AF20" si="0">(AE6-B6)/B6</f>
        <v>11.145469125902165</v>
      </c>
    </row>
    <row r="7" spans="1:32" x14ac:dyDescent="0.25">
      <c r="A7" s="28" t="s">
        <v>4</v>
      </c>
      <c r="B7" s="40">
        <v>46714</v>
      </c>
      <c r="C7" s="40">
        <v>60487</v>
      </c>
      <c r="D7" s="40">
        <v>68271</v>
      </c>
      <c r="E7" s="40">
        <v>84516</v>
      </c>
      <c r="F7" s="40">
        <v>89962</v>
      </c>
      <c r="G7" s="40">
        <v>101200</v>
      </c>
      <c r="H7" s="40">
        <v>108329</v>
      </c>
      <c r="I7" s="40">
        <v>120249</v>
      </c>
      <c r="J7" s="40">
        <v>152075</v>
      </c>
      <c r="K7" s="40">
        <v>136907</v>
      </c>
      <c r="L7" s="40">
        <v>130119</v>
      </c>
      <c r="M7" s="40">
        <v>121596</v>
      </c>
      <c r="N7" s="40">
        <v>176647</v>
      </c>
      <c r="O7" s="40">
        <v>232694</v>
      </c>
      <c r="P7" s="36">
        <v>248725</v>
      </c>
      <c r="Q7" s="36">
        <v>222671</v>
      </c>
      <c r="R7" s="36">
        <v>221174</v>
      </c>
      <c r="S7" s="36">
        <v>209580</v>
      </c>
      <c r="T7" s="36">
        <v>224621</v>
      </c>
      <c r="U7" s="36">
        <v>264041</v>
      </c>
      <c r="V7" s="36">
        <v>296831</v>
      </c>
      <c r="W7" s="36">
        <v>327536</v>
      </c>
      <c r="X7" s="36">
        <v>357764</v>
      </c>
      <c r="Y7" s="36">
        <v>301502</v>
      </c>
      <c r="Z7" s="36">
        <v>72585</v>
      </c>
      <c r="AA7" s="36">
        <v>173476.5</v>
      </c>
      <c r="AB7" s="36">
        <v>306177</v>
      </c>
      <c r="AC7" s="36">
        <v>339731</v>
      </c>
      <c r="AD7" s="36">
        <v>231355</v>
      </c>
      <c r="AE7" s="36">
        <v>310401</v>
      </c>
      <c r="AF7" s="50">
        <f t="shared" si="0"/>
        <v>5.6447103652010107</v>
      </c>
    </row>
    <row r="8" spans="1:32" x14ac:dyDescent="0.25">
      <c r="A8" s="28" t="s">
        <v>5</v>
      </c>
      <c r="B8" s="40">
        <v>33656</v>
      </c>
      <c r="C8" s="40">
        <v>44103</v>
      </c>
      <c r="D8" s="40">
        <v>51596</v>
      </c>
      <c r="E8" s="40">
        <v>54349</v>
      </c>
      <c r="F8" s="40">
        <v>75232</v>
      </c>
      <c r="G8" s="40">
        <v>107691</v>
      </c>
      <c r="H8" s="40">
        <v>125276</v>
      </c>
      <c r="I8" s="40">
        <v>134164</v>
      </c>
      <c r="J8" s="40">
        <v>173897</v>
      </c>
      <c r="K8" s="40">
        <v>177809</v>
      </c>
      <c r="L8" s="40">
        <v>157394</v>
      </c>
      <c r="M8" s="40">
        <v>137832</v>
      </c>
      <c r="N8" s="40">
        <v>181006</v>
      </c>
      <c r="O8" s="40">
        <v>264021</v>
      </c>
      <c r="P8" s="36">
        <v>373490</v>
      </c>
      <c r="Q8" s="36">
        <v>245462</v>
      </c>
      <c r="R8" s="36">
        <v>127290</v>
      </c>
      <c r="S8" s="36">
        <v>117693</v>
      </c>
      <c r="T8" s="36">
        <v>113597</v>
      </c>
      <c r="U8" s="36">
        <v>122400</v>
      </c>
      <c r="V8" s="36">
        <v>125418</v>
      </c>
      <c r="W8" s="36">
        <v>136600</v>
      </c>
      <c r="X8" s="36">
        <v>140689</v>
      </c>
      <c r="Y8" s="36">
        <v>121644</v>
      </c>
      <c r="Z8" s="36">
        <v>27747</v>
      </c>
      <c r="AA8" s="36">
        <v>36316.5</v>
      </c>
      <c r="AB8" s="36">
        <v>62746</v>
      </c>
      <c r="AC8" s="36">
        <v>82298</v>
      </c>
      <c r="AD8" s="36">
        <v>63400</v>
      </c>
      <c r="AE8" s="36">
        <v>68777</v>
      </c>
      <c r="AF8" s="50">
        <f t="shared" si="0"/>
        <v>1.0435286427382933</v>
      </c>
    </row>
    <row r="9" spans="1:32" x14ac:dyDescent="0.25">
      <c r="A9" s="28" t="s">
        <v>6</v>
      </c>
      <c r="B9" s="40">
        <v>142026</v>
      </c>
      <c r="C9" s="40">
        <v>172573</v>
      </c>
      <c r="D9" s="40">
        <v>195462</v>
      </c>
      <c r="E9" s="40">
        <v>223853</v>
      </c>
      <c r="F9" s="40">
        <v>228628</v>
      </c>
      <c r="G9" s="40">
        <v>237269</v>
      </c>
      <c r="H9" s="40">
        <v>250546</v>
      </c>
      <c r="I9" s="40">
        <v>266691</v>
      </c>
      <c r="J9" s="40">
        <v>338475</v>
      </c>
      <c r="K9" s="40">
        <v>316083</v>
      </c>
      <c r="L9" s="40">
        <v>268797</v>
      </c>
      <c r="M9" s="40">
        <v>277337</v>
      </c>
      <c r="N9" s="40">
        <v>347495</v>
      </c>
      <c r="O9" s="40">
        <v>453522</v>
      </c>
      <c r="P9" s="36">
        <v>549481</v>
      </c>
      <c r="Q9" s="36">
        <v>485707</v>
      </c>
      <c r="R9" s="36">
        <v>444824</v>
      </c>
      <c r="S9" s="36">
        <v>433990</v>
      </c>
      <c r="T9" s="36">
        <v>447668</v>
      </c>
      <c r="U9" s="36">
        <v>505284</v>
      </c>
      <c r="V9" s="36">
        <v>564499</v>
      </c>
      <c r="W9" s="36">
        <v>639624</v>
      </c>
      <c r="X9" s="36">
        <v>705969</v>
      </c>
      <c r="Y9" s="36">
        <v>616998</v>
      </c>
      <c r="Z9" s="36">
        <v>177967</v>
      </c>
      <c r="AA9" s="36">
        <v>369748</v>
      </c>
      <c r="AB9" s="36">
        <v>584224</v>
      </c>
      <c r="AC9" s="36">
        <v>679389</v>
      </c>
      <c r="AD9" s="36">
        <v>464942</v>
      </c>
      <c r="AE9" s="36">
        <v>749063</v>
      </c>
      <c r="AF9" s="50">
        <f t="shared" si="0"/>
        <v>4.2741258642783713</v>
      </c>
    </row>
    <row r="10" spans="1:32" x14ac:dyDescent="0.25">
      <c r="A10" s="28" t="s">
        <v>7</v>
      </c>
      <c r="B10" s="40">
        <v>20245</v>
      </c>
      <c r="C10" s="40">
        <v>24498</v>
      </c>
      <c r="D10" s="40">
        <v>24952</v>
      </c>
      <c r="E10" s="40">
        <v>28733</v>
      </c>
      <c r="F10" s="40">
        <v>31951</v>
      </c>
      <c r="G10" s="40">
        <v>28968</v>
      </c>
      <c r="H10" s="40">
        <v>31185</v>
      </c>
      <c r="I10" s="40">
        <v>32847</v>
      </c>
      <c r="J10" s="40">
        <v>47343</v>
      </c>
      <c r="K10" s="40">
        <v>39826</v>
      </c>
      <c r="L10" s="40">
        <v>32851</v>
      </c>
      <c r="M10" s="40">
        <v>31012</v>
      </c>
      <c r="N10" s="40">
        <v>42294</v>
      </c>
      <c r="O10" s="40">
        <v>64059</v>
      </c>
      <c r="P10" s="36">
        <v>60433</v>
      </c>
      <c r="Q10" s="36">
        <v>56386</v>
      </c>
      <c r="R10" s="36">
        <v>51892</v>
      </c>
      <c r="S10" s="36">
        <v>45168</v>
      </c>
      <c r="T10" s="36">
        <v>50883</v>
      </c>
      <c r="U10" s="36">
        <v>59670</v>
      </c>
      <c r="V10" s="36">
        <v>74916</v>
      </c>
      <c r="W10" s="36">
        <v>81831</v>
      </c>
      <c r="X10" s="36">
        <v>87607</v>
      </c>
      <c r="Y10" s="36">
        <v>66934</v>
      </c>
      <c r="Z10" s="36">
        <v>8613</v>
      </c>
      <c r="AA10" s="36">
        <v>10802.5</v>
      </c>
      <c r="AB10" s="36">
        <v>61990</v>
      </c>
      <c r="AC10" s="36">
        <v>74569</v>
      </c>
      <c r="AD10" s="36">
        <v>45981</v>
      </c>
      <c r="AE10" s="36">
        <v>70624</v>
      </c>
      <c r="AF10" s="50">
        <f t="shared" si="0"/>
        <v>2.4884662879723387</v>
      </c>
    </row>
    <row r="11" spans="1:32" ht="13.5" thickBot="1" x14ac:dyDescent="0.3">
      <c r="A11" s="29" t="s">
        <v>8</v>
      </c>
      <c r="B11" s="41">
        <v>249</v>
      </c>
      <c r="C11" s="41">
        <v>312</v>
      </c>
      <c r="D11" s="41">
        <v>756</v>
      </c>
      <c r="E11" s="41">
        <v>500</v>
      </c>
      <c r="F11" s="41">
        <v>3509</v>
      </c>
      <c r="G11" s="41">
        <v>2073</v>
      </c>
      <c r="H11" s="41">
        <v>888</v>
      </c>
      <c r="I11" s="41">
        <v>1241</v>
      </c>
      <c r="J11" s="41">
        <v>1349</v>
      </c>
      <c r="K11" s="41">
        <v>1309</v>
      </c>
      <c r="L11" s="41">
        <v>1127</v>
      </c>
      <c r="M11" s="41">
        <v>1142</v>
      </c>
      <c r="N11" s="41">
        <v>1502</v>
      </c>
      <c r="O11" s="41">
        <v>1818</v>
      </c>
      <c r="P11" s="37">
        <v>1737</v>
      </c>
      <c r="Q11" s="37">
        <v>1909</v>
      </c>
      <c r="R11" s="37">
        <v>1333</v>
      </c>
      <c r="S11" s="37">
        <v>1059</v>
      </c>
      <c r="T11" s="37">
        <v>1443</v>
      </c>
      <c r="U11" s="37">
        <v>622</v>
      </c>
      <c r="V11" s="37">
        <v>578</v>
      </c>
      <c r="W11" s="37">
        <v>701</v>
      </c>
      <c r="X11" s="37">
        <v>718</v>
      </c>
      <c r="Y11" s="37">
        <v>426</v>
      </c>
      <c r="Z11" s="37">
        <v>45</v>
      </c>
      <c r="AA11" s="37">
        <v>76</v>
      </c>
      <c r="AB11" s="37">
        <v>170</v>
      </c>
      <c r="AC11" s="37">
        <v>127</v>
      </c>
      <c r="AD11" s="37">
        <v>202</v>
      </c>
      <c r="AE11" s="37">
        <v>127</v>
      </c>
      <c r="AF11" s="12">
        <f t="shared" si="0"/>
        <v>-0.48995983935742971</v>
      </c>
    </row>
    <row r="12" spans="1:32" ht="13.5" thickBot="1" x14ac:dyDescent="0.3">
      <c r="A12" s="30" t="s">
        <v>9</v>
      </c>
      <c r="B12" s="13">
        <f t="shared" ref="B12:P12" si="1">SUM(B5:B11)</f>
        <v>3545949</v>
      </c>
      <c r="C12" s="13">
        <f t="shared" si="1"/>
        <v>3558527</v>
      </c>
      <c r="D12" s="13">
        <f t="shared" si="1"/>
        <v>4378972</v>
      </c>
      <c r="E12" s="13">
        <f t="shared" si="1"/>
        <v>6329126</v>
      </c>
      <c r="F12" s="13">
        <f t="shared" si="1"/>
        <v>5572024</v>
      </c>
      <c r="G12" s="13">
        <f t="shared" si="1"/>
        <v>5769679</v>
      </c>
      <c r="H12" s="13">
        <f t="shared" si="1"/>
        <v>6278298</v>
      </c>
      <c r="I12" s="13">
        <f t="shared" si="1"/>
        <v>6651138</v>
      </c>
      <c r="J12" s="13">
        <f t="shared" si="1"/>
        <v>7431105</v>
      </c>
      <c r="K12" s="13">
        <f t="shared" si="1"/>
        <v>5880340</v>
      </c>
      <c r="L12" s="13">
        <f t="shared" si="1"/>
        <v>5556175</v>
      </c>
      <c r="M12" s="13">
        <f t="shared" si="1"/>
        <v>5566874</v>
      </c>
      <c r="N12" s="13">
        <f t="shared" si="1"/>
        <v>6633425</v>
      </c>
      <c r="O12" s="13">
        <f t="shared" si="1"/>
        <v>8242654</v>
      </c>
      <c r="P12" s="13">
        <f t="shared" si="1"/>
        <v>9666487</v>
      </c>
      <c r="Q12" s="13">
        <f t="shared" ref="Q12:AD12" si="2">SUM(Q5:Q11)</f>
        <v>8158392</v>
      </c>
      <c r="R12" s="13">
        <f t="shared" si="2"/>
        <v>7857975</v>
      </c>
      <c r="S12" s="13">
        <f t="shared" si="2"/>
        <v>8244910</v>
      </c>
      <c r="T12" s="13">
        <f t="shared" si="2"/>
        <v>7628618</v>
      </c>
      <c r="U12" s="13">
        <f t="shared" si="2"/>
        <v>6181600</v>
      </c>
      <c r="V12" s="13">
        <f t="shared" si="2"/>
        <v>5819091</v>
      </c>
      <c r="W12" s="13">
        <f t="shared" si="2"/>
        <v>7332947</v>
      </c>
      <c r="X12" s="13">
        <f t="shared" si="2"/>
        <v>8241003</v>
      </c>
      <c r="Y12" s="13">
        <f t="shared" si="2"/>
        <v>7442646</v>
      </c>
      <c r="Z12" s="13">
        <f t="shared" si="2"/>
        <v>1878303</v>
      </c>
      <c r="AA12" s="13">
        <f t="shared" si="2"/>
        <v>2663641</v>
      </c>
      <c r="AB12" s="13">
        <f t="shared" si="2"/>
        <v>5343120</v>
      </c>
      <c r="AC12" s="13">
        <f t="shared" si="2"/>
        <v>6247741</v>
      </c>
      <c r="AD12" s="13">
        <f t="shared" si="2"/>
        <v>5361496</v>
      </c>
      <c r="AE12" s="13">
        <f t="shared" ref="AE12" si="3">SUM(AE5:AE11)</f>
        <v>5560518</v>
      </c>
      <c r="AF12" s="49">
        <f t="shared" si="0"/>
        <v>0.56813253659316587</v>
      </c>
    </row>
    <row r="13" spans="1:32" x14ac:dyDescent="0.25">
      <c r="A13" s="27" t="s">
        <v>2</v>
      </c>
      <c r="B13" s="43">
        <v>3133137</v>
      </c>
      <c r="C13" s="43">
        <v>3048722</v>
      </c>
      <c r="D13" s="43">
        <v>2090542</v>
      </c>
      <c r="E13" s="43">
        <v>5765677</v>
      </c>
      <c r="F13" s="43">
        <v>5027612</v>
      </c>
      <c r="G13" s="43">
        <v>5107452</v>
      </c>
      <c r="H13" s="43">
        <v>5641619</v>
      </c>
      <c r="I13" s="43">
        <v>6073250</v>
      </c>
      <c r="J13" s="43">
        <v>6847664</v>
      </c>
      <c r="K13" s="43">
        <v>5391061</v>
      </c>
      <c r="L13" s="39">
        <v>5063866</v>
      </c>
      <c r="M13" s="43">
        <v>4766579</v>
      </c>
      <c r="N13" s="39">
        <v>5438768</v>
      </c>
      <c r="O13" s="39">
        <v>6907641</v>
      </c>
      <c r="P13" s="7">
        <v>8219805</v>
      </c>
      <c r="Q13" s="7">
        <v>6941920</v>
      </c>
      <c r="R13" s="7">
        <v>6535736</v>
      </c>
      <c r="S13" s="7">
        <v>7036726</v>
      </c>
      <c r="T13" s="7">
        <v>6674813</v>
      </c>
      <c r="U13" s="7">
        <v>5235320</v>
      </c>
      <c r="V13" s="7">
        <v>4618332</v>
      </c>
      <c r="W13" s="7">
        <v>6077039</v>
      </c>
      <c r="X13" s="7">
        <v>6978669</v>
      </c>
      <c r="Y13" s="7">
        <v>7097765</v>
      </c>
      <c r="Z13" s="7">
        <v>1709373</v>
      </c>
      <c r="AA13" s="7">
        <v>2229261.5</v>
      </c>
      <c r="AB13" s="7">
        <v>4391556</v>
      </c>
      <c r="AC13" s="7">
        <v>5254303</v>
      </c>
      <c r="AD13" s="7">
        <v>4762553</v>
      </c>
      <c r="AE13" s="7">
        <v>4569033</v>
      </c>
      <c r="AF13" s="49">
        <f t="shared" si="0"/>
        <v>0.45829339732032143</v>
      </c>
    </row>
    <row r="14" spans="1:32" x14ac:dyDescent="0.25">
      <c r="A14" s="28" t="s">
        <v>3</v>
      </c>
      <c r="B14" s="44">
        <v>5822</v>
      </c>
      <c r="C14" s="44">
        <v>7409</v>
      </c>
      <c r="D14" s="44">
        <v>9311</v>
      </c>
      <c r="E14" s="44">
        <v>10907</v>
      </c>
      <c r="F14" s="44">
        <v>13073</v>
      </c>
      <c r="G14" s="44">
        <v>15790</v>
      </c>
      <c r="H14" s="44">
        <v>18623</v>
      </c>
      <c r="I14" s="44">
        <v>17730</v>
      </c>
      <c r="J14" s="44">
        <v>19457</v>
      </c>
      <c r="K14" s="44">
        <v>20229</v>
      </c>
      <c r="L14" s="40">
        <v>22761</v>
      </c>
      <c r="M14" s="44">
        <v>21658</v>
      </c>
      <c r="N14" s="40">
        <v>28056</v>
      </c>
      <c r="O14" s="40">
        <v>39842</v>
      </c>
      <c r="P14" s="9">
        <v>60961</v>
      </c>
      <c r="Q14" s="9">
        <v>39725</v>
      </c>
      <c r="R14" s="9">
        <v>43807</v>
      </c>
      <c r="S14" s="9">
        <v>52676</v>
      </c>
      <c r="T14" s="9">
        <v>57679</v>
      </c>
      <c r="U14" s="9">
        <v>66922</v>
      </c>
      <c r="V14" s="9">
        <v>70402</v>
      </c>
      <c r="W14" s="9">
        <v>80034</v>
      </c>
      <c r="X14" s="9">
        <v>95425</v>
      </c>
      <c r="Y14" s="9">
        <v>84897</v>
      </c>
      <c r="Z14" s="9">
        <v>84729</v>
      </c>
      <c r="AA14" s="9">
        <v>63009</v>
      </c>
      <c r="AB14" s="9">
        <v>51660</v>
      </c>
      <c r="AC14" s="9">
        <v>54020</v>
      </c>
      <c r="AD14" s="9">
        <v>50568</v>
      </c>
      <c r="AE14" s="9">
        <v>53636</v>
      </c>
      <c r="AF14" s="50">
        <f t="shared" si="0"/>
        <v>8.2126417038818271</v>
      </c>
    </row>
    <row r="15" spans="1:32" x14ac:dyDescent="0.25">
      <c r="A15" s="28" t="s">
        <v>4</v>
      </c>
      <c r="B15" s="44">
        <v>46732</v>
      </c>
      <c r="C15" s="44">
        <v>61919</v>
      </c>
      <c r="D15" s="44">
        <v>70598</v>
      </c>
      <c r="E15" s="44">
        <v>86214</v>
      </c>
      <c r="F15" s="44">
        <v>92574</v>
      </c>
      <c r="G15" s="44">
        <v>157806</v>
      </c>
      <c r="H15" s="44">
        <v>109161</v>
      </c>
      <c r="I15" s="44">
        <v>121750</v>
      </c>
      <c r="J15" s="44">
        <v>154022</v>
      </c>
      <c r="K15" s="44">
        <v>137555</v>
      </c>
      <c r="L15" s="40">
        <v>136947</v>
      </c>
      <c r="M15" s="44">
        <v>119031</v>
      </c>
      <c r="N15" s="40">
        <v>175158</v>
      </c>
      <c r="O15" s="40">
        <v>231249</v>
      </c>
      <c r="P15" s="9">
        <v>355961</v>
      </c>
      <c r="Q15" s="9">
        <v>223779</v>
      </c>
      <c r="R15" s="9">
        <v>226372</v>
      </c>
      <c r="S15" s="9">
        <v>213355</v>
      </c>
      <c r="T15" s="9">
        <v>227017</v>
      </c>
      <c r="U15" s="9">
        <v>266272</v>
      </c>
      <c r="V15" s="9">
        <v>296936</v>
      </c>
      <c r="W15" s="9">
        <v>329326</v>
      </c>
      <c r="X15" s="9">
        <v>357837</v>
      </c>
      <c r="Y15" s="9">
        <v>375330</v>
      </c>
      <c r="Z15" s="9">
        <v>82886</v>
      </c>
      <c r="AA15" s="9">
        <v>181442.5</v>
      </c>
      <c r="AB15" s="9">
        <v>317323</v>
      </c>
      <c r="AC15" s="9">
        <v>355617</v>
      </c>
      <c r="AD15" s="9">
        <v>247893</v>
      </c>
      <c r="AE15" s="9">
        <v>306720</v>
      </c>
      <c r="AF15" s="50">
        <f t="shared" si="0"/>
        <v>5.5633826928015067</v>
      </c>
    </row>
    <row r="16" spans="1:32" x14ac:dyDescent="0.25">
      <c r="A16" s="28" t="s">
        <v>5</v>
      </c>
      <c r="B16" s="44">
        <v>35478</v>
      </c>
      <c r="C16" s="44">
        <v>46017</v>
      </c>
      <c r="D16" s="44">
        <v>47008</v>
      </c>
      <c r="E16" s="44">
        <v>59006</v>
      </c>
      <c r="F16" s="44">
        <v>73603</v>
      </c>
      <c r="G16" s="44">
        <v>103667</v>
      </c>
      <c r="H16" s="44">
        <v>122913</v>
      </c>
      <c r="I16" s="44">
        <v>133512</v>
      </c>
      <c r="J16" s="44">
        <v>168313</v>
      </c>
      <c r="K16" s="44">
        <v>169530</v>
      </c>
      <c r="L16" s="40">
        <v>168112</v>
      </c>
      <c r="M16" s="44">
        <v>139873</v>
      </c>
      <c r="N16" s="40">
        <v>173442</v>
      </c>
      <c r="O16" s="40">
        <v>243484</v>
      </c>
      <c r="P16" s="9">
        <v>249725</v>
      </c>
      <c r="Q16" s="9">
        <v>242549</v>
      </c>
      <c r="R16" s="9">
        <v>131366</v>
      </c>
      <c r="S16" s="9">
        <v>120767</v>
      </c>
      <c r="T16" s="9">
        <v>110962</v>
      </c>
      <c r="U16" s="9">
        <v>117935</v>
      </c>
      <c r="V16" s="9">
        <v>125438</v>
      </c>
      <c r="W16" s="9">
        <v>143638</v>
      </c>
      <c r="X16" s="9">
        <v>145249</v>
      </c>
      <c r="Y16" s="9">
        <v>142376</v>
      </c>
      <c r="Z16" s="9">
        <v>57994</v>
      </c>
      <c r="AA16" s="9">
        <v>61840.5</v>
      </c>
      <c r="AB16" s="9">
        <v>67357</v>
      </c>
      <c r="AC16" s="9">
        <v>81968</v>
      </c>
      <c r="AD16" s="9">
        <v>61882</v>
      </c>
      <c r="AE16" s="9">
        <v>63833</v>
      </c>
      <c r="AF16" s="50">
        <f t="shared" si="0"/>
        <v>0.79922769039968433</v>
      </c>
    </row>
    <row r="17" spans="1:32" x14ac:dyDescent="0.25">
      <c r="A17" s="28" t="s">
        <v>6</v>
      </c>
      <c r="B17" s="44">
        <v>142065</v>
      </c>
      <c r="C17" s="44">
        <v>178386</v>
      </c>
      <c r="D17" s="44">
        <v>194425</v>
      </c>
      <c r="E17" s="44">
        <v>224504</v>
      </c>
      <c r="F17" s="44">
        <v>228544</v>
      </c>
      <c r="G17" s="44">
        <v>240221</v>
      </c>
      <c r="H17" s="44">
        <v>251688</v>
      </c>
      <c r="I17" s="44">
        <v>268758</v>
      </c>
      <c r="J17" s="44">
        <v>339389</v>
      </c>
      <c r="K17" s="44">
        <v>312901</v>
      </c>
      <c r="L17" s="40">
        <v>276578</v>
      </c>
      <c r="M17" s="44">
        <v>507821</v>
      </c>
      <c r="N17" s="40">
        <v>346255</v>
      </c>
      <c r="O17" s="40">
        <v>449986</v>
      </c>
      <c r="P17" s="9">
        <v>42077</v>
      </c>
      <c r="Q17" s="9">
        <v>486432</v>
      </c>
      <c r="R17" s="9">
        <v>450870</v>
      </c>
      <c r="S17" s="9">
        <v>439628</v>
      </c>
      <c r="T17" s="9">
        <v>448975</v>
      </c>
      <c r="U17" s="9">
        <v>510464</v>
      </c>
      <c r="V17" s="9">
        <v>564627</v>
      </c>
      <c r="W17" s="9">
        <v>640089</v>
      </c>
      <c r="X17" s="9">
        <v>708146</v>
      </c>
      <c r="Y17" s="9">
        <v>736981</v>
      </c>
      <c r="Z17" s="9">
        <v>190998</v>
      </c>
      <c r="AA17" s="9">
        <v>374530</v>
      </c>
      <c r="AB17" s="9">
        <v>599288</v>
      </c>
      <c r="AC17" s="9">
        <v>697641</v>
      </c>
      <c r="AD17" s="9">
        <v>479997</v>
      </c>
      <c r="AE17" s="9">
        <v>744254</v>
      </c>
      <c r="AF17" s="50">
        <f t="shared" si="0"/>
        <v>4.2388272973638825</v>
      </c>
    </row>
    <row r="18" spans="1:32" x14ac:dyDescent="0.25">
      <c r="A18" s="28" t="s">
        <v>10</v>
      </c>
      <c r="B18" s="44">
        <v>19533</v>
      </c>
      <c r="C18" s="44">
        <v>23927</v>
      </c>
      <c r="D18" s="44">
        <v>26661</v>
      </c>
      <c r="E18" s="44">
        <v>29269</v>
      </c>
      <c r="F18" s="44">
        <v>31916</v>
      </c>
      <c r="G18" s="44">
        <v>30533</v>
      </c>
      <c r="H18" s="44">
        <v>30698</v>
      </c>
      <c r="I18" s="44">
        <v>32934</v>
      </c>
      <c r="J18" s="44">
        <v>46837</v>
      </c>
      <c r="K18" s="44">
        <v>39440</v>
      </c>
      <c r="L18" s="40">
        <v>35861</v>
      </c>
      <c r="M18" s="44">
        <v>28770</v>
      </c>
      <c r="N18" s="40">
        <v>41789</v>
      </c>
      <c r="O18" s="40">
        <v>62603</v>
      </c>
      <c r="P18" s="9">
        <v>549179</v>
      </c>
      <c r="Q18" s="9">
        <v>55558</v>
      </c>
      <c r="R18" s="9">
        <v>54062</v>
      </c>
      <c r="S18" s="9">
        <v>46590</v>
      </c>
      <c r="T18" s="9">
        <v>51374</v>
      </c>
      <c r="U18" s="9">
        <v>59393</v>
      </c>
      <c r="V18" s="9">
        <v>73532</v>
      </c>
      <c r="W18" s="9">
        <v>82379</v>
      </c>
      <c r="X18" s="9">
        <v>87920</v>
      </c>
      <c r="Y18" s="9">
        <v>85948</v>
      </c>
      <c r="Z18" s="9">
        <v>12563</v>
      </c>
      <c r="AA18" s="9">
        <v>10039.5</v>
      </c>
      <c r="AB18" s="9">
        <v>63134</v>
      </c>
      <c r="AC18" s="9">
        <v>76419</v>
      </c>
      <c r="AD18" s="9">
        <v>49350</v>
      </c>
      <c r="AE18" s="9">
        <v>66699</v>
      </c>
      <c r="AF18" s="50">
        <f t="shared" si="0"/>
        <v>2.4146828444171402</v>
      </c>
    </row>
    <row r="19" spans="1:32" ht="13.5" thickBot="1" x14ac:dyDescent="0.3">
      <c r="A19" s="29" t="s">
        <v>8</v>
      </c>
      <c r="B19" s="45">
        <v>210</v>
      </c>
      <c r="C19" s="45">
        <v>369</v>
      </c>
      <c r="D19" s="45">
        <v>970</v>
      </c>
      <c r="E19" s="45">
        <v>477</v>
      </c>
      <c r="F19" s="45">
        <v>2625</v>
      </c>
      <c r="G19" s="45">
        <v>2321</v>
      </c>
      <c r="H19" s="45">
        <v>685</v>
      </c>
      <c r="I19" s="45">
        <v>1024</v>
      </c>
      <c r="J19" s="45">
        <v>1244</v>
      </c>
      <c r="K19" s="45">
        <v>1067</v>
      </c>
      <c r="L19" s="41">
        <v>595</v>
      </c>
      <c r="M19" s="45">
        <v>682</v>
      </c>
      <c r="N19" s="41">
        <v>976</v>
      </c>
      <c r="O19" s="41">
        <v>1191</v>
      </c>
      <c r="P19" s="11">
        <v>1195</v>
      </c>
      <c r="Q19" s="11">
        <v>1380</v>
      </c>
      <c r="R19" s="11">
        <v>940</v>
      </c>
      <c r="S19" s="11">
        <v>1250</v>
      </c>
      <c r="T19" s="11">
        <v>5441</v>
      </c>
      <c r="U19" s="11">
        <v>10776</v>
      </c>
      <c r="V19" s="11">
        <v>28740</v>
      </c>
      <c r="W19" s="11">
        <v>14977</v>
      </c>
      <c r="X19" s="11">
        <v>11950</v>
      </c>
      <c r="Y19" s="11">
        <v>1694</v>
      </c>
      <c r="Z19" s="11">
        <v>51</v>
      </c>
      <c r="AA19" s="11">
        <v>72</v>
      </c>
      <c r="AB19" s="11">
        <v>168</v>
      </c>
      <c r="AC19" s="11">
        <v>127</v>
      </c>
      <c r="AD19" s="11">
        <v>245</v>
      </c>
      <c r="AE19" s="11">
        <v>133</v>
      </c>
      <c r="AF19" s="12">
        <f t="shared" si="0"/>
        <v>-0.36666666666666664</v>
      </c>
    </row>
    <row r="20" spans="1:32" ht="13.5" thickBot="1" x14ac:dyDescent="0.3">
      <c r="A20" s="30" t="s">
        <v>11</v>
      </c>
      <c r="B20" s="13">
        <f t="shared" ref="B20:O20" si="4">SUM(B13:B19)</f>
        <v>3382977</v>
      </c>
      <c r="C20" s="13">
        <f t="shared" si="4"/>
        <v>3366749</v>
      </c>
      <c r="D20" s="13">
        <f t="shared" si="4"/>
        <v>2439515</v>
      </c>
      <c r="E20" s="13">
        <f t="shared" si="4"/>
        <v>6176054</v>
      </c>
      <c r="F20" s="13">
        <f t="shared" si="4"/>
        <v>5469947</v>
      </c>
      <c r="G20" s="13">
        <f t="shared" si="4"/>
        <v>5657790</v>
      </c>
      <c r="H20" s="13">
        <f t="shared" si="4"/>
        <v>6175387</v>
      </c>
      <c r="I20" s="13">
        <f t="shared" si="4"/>
        <v>6648958</v>
      </c>
      <c r="J20" s="13">
        <f t="shared" si="4"/>
        <v>7576926</v>
      </c>
      <c r="K20" s="13">
        <f t="shared" si="4"/>
        <v>6071783</v>
      </c>
      <c r="L20" s="13">
        <f t="shared" si="4"/>
        <v>5704720</v>
      </c>
      <c r="M20" s="13">
        <f t="shared" si="4"/>
        <v>5584414</v>
      </c>
      <c r="N20" s="13">
        <f t="shared" si="4"/>
        <v>6204444</v>
      </c>
      <c r="O20" s="13">
        <f t="shared" si="4"/>
        <v>7935996</v>
      </c>
      <c r="P20" s="13">
        <f>SUM(P13:P19)</f>
        <v>9478903</v>
      </c>
      <c r="Q20" s="13">
        <f t="shared" ref="Q20:AD20" si="5">SUM(Q13:Q19)</f>
        <v>7991343</v>
      </c>
      <c r="R20" s="13">
        <f t="shared" si="5"/>
        <v>7443153</v>
      </c>
      <c r="S20" s="13">
        <f t="shared" si="5"/>
        <v>7910992</v>
      </c>
      <c r="T20" s="13">
        <f t="shared" si="5"/>
        <v>7576261</v>
      </c>
      <c r="U20" s="13">
        <f t="shared" si="5"/>
        <v>6267082</v>
      </c>
      <c r="V20" s="13">
        <f t="shared" si="5"/>
        <v>5778007</v>
      </c>
      <c r="W20" s="13">
        <f t="shared" si="5"/>
        <v>7367482</v>
      </c>
      <c r="X20" s="13">
        <f t="shared" si="5"/>
        <v>8385196</v>
      </c>
      <c r="Y20" s="13">
        <f t="shared" si="5"/>
        <v>8524991</v>
      </c>
      <c r="Z20" s="13">
        <f t="shared" si="5"/>
        <v>2138594</v>
      </c>
      <c r="AA20" s="13">
        <f t="shared" si="5"/>
        <v>2920195</v>
      </c>
      <c r="AB20" s="13">
        <f t="shared" si="5"/>
        <v>5490486</v>
      </c>
      <c r="AC20" s="13">
        <f t="shared" si="5"/>
        <v>6520095</v>
      </c>
      <c r="AD20" s="13">
        <f t="shared" si="5"/>
        <v>5652488</v>
      </c>
      <c r="AE20" s="13">
        <f t="shared" ref="AE20" si="6">SUM(AE13:AE19)</f>
        <v>5804308</v>
      </c>
      <c r="AF20" s="49">
        <f t="shared" si="0"/>
        <v>0.71573971682337778</v>
      </c>
    </row>
    <row r="21" spans="1:32" s="5" customFormat="1" ht="13.5" thickBot="1" x14ac:dyDescent="0.3">
      <c r="A21" s="56" t="s">
        <v>12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</row>
    <row r="22" spans="1:32" x14ac:dyDescent="0.25">
      <c r="A22" s="33" t="s">
        <v>13</v>
      </c>
      <c r="B22" s="51">
        <f t="shared" ref="B22:O22" si="7">B12-B20</f>
        <v>162972</v>
      </c>
      <c r="C22" s="51">
        <f t="shared" si="7"/>
        <v>191778</v>
      </c>
      <c r="D22" s="51">
        <f t="shared" si="7"/>
        <v>1939457</v>
      </c>
      <c r="E22" s="51">
        <f t="shared" si="7"/>
        <v>153072</v>
      </c>
      <c r="F22" s="51">
        <f t="shared" si="7"/>
        <v>102077</v>
      </c>
      <c r="G22" s="51">
        <f t="shared" si="7"/>
        <v>111889</v>
      </c>
      <c r="H22" s="51">
        <f t="shared" si="7"/>
        <v>102911</v>
      </c>
      <c r="I22" s="51">
        <f t="shared" si="7"/>
        <v>2180</v>
      </c>
      <c r="J22" s="15">
        <f t="shared" si="7"/>
        <v>-145821</v>
      </c>
      <c r="K22" s="15">
        <f t="shared" si="7"/>
        <v>-191443</v>
      </c>
      <c r="L22" s="15">
        <f t="shared" si="7"/>
        <v>-148545</v>
      </c>
      <c r="M22" s="15">
        <f t="shared" si="7"/>
        <v>-17540</v>
      </c>
      <c r="N22" s="51">
        <f t="shared" si="7"/>
        <v>428981</v>
      </c>
      <c r="O22" s="51">
        <f t="shared" si="7"/>
        <v>306658</v>
      </c>
      <c r="P22" s="51">
        <f>P12-P20</f>
        <v>187584</v>
      </c>
      <c r="Q22" s="51">
        <f t="shared" ref="Q22:AD22" si="8">Q12-Q20</f>
        <v>167049</v>
      </c>
      <c r="R22" s="51">
        <f t="shared" si="8"/>
        <v>414822</v>
      </c>
      <c r="S22" s="51">
        <f t="shared" si="8"/>
        <v>333918</v>
      </c>
      <c r="T22" s="51">
        <f t="shared" si="8"/>
        <v>52357</v>
      </c>
      <c r="U22" s="15">
        <f t="shared" si="8"/>
        <v>-85482</v>
      </c>
      <c r="V22" s="15">
        <f t="shared" si="8"/>
        <v>41084</v>
      </c>
      <c r="W22" s="15">
        <f t="shared" si="8"/>
        <v>-34535</v>
      </c>
      <c r="X22" s="15">
        <f t="shared" si="8"/>
        <v>-144193</v>
      </c>
      <c r="Y22" s="15">
        <f t="shared" si="8"/>
        <v>-1082345</v>
      </c>
      <c r="Z22" s="15">
        <f t="shared" si="8"/>
        <v>-260291</v>
      </c>
      <c r="AA22" s="15">
        <f t="shared" si="8"/>
        <v>-256554</v>
      </c>
      <c r="AB22" s="15">
        <f t="shared" si="8"/>
        <v>-147366</v>
      </c>
      <c r="AC22" s="15">
        <f t="shared" si="8"/>
        <v>-272354</v>
      </c>
      <c r="AD22" s="15">
        <f t="shared" si="8"/>
        <v>-290992</v>
      </c>
      <c r="AE22" s="15">
        <f t="shared" ref="AE22" si="9">AE12-AE20</f>
        <v>-243790</v>
      </c>
      <c r="AF22" s="8">
        <f t="shared" ref="AF22:AF23" si="10">(AE22-B22)/B22</f>
        <v>-2.4959011363915273</v>
      </c>
    </row>
    <row r="23" spans="1:32" ht="22.5" x14ac:dyDescent="0.25">
      <c r="A23" s="32" t="s">
        <v>21</v>
      </c>
      <c r="B23" s="53">
        <f t="shared" ref="B23:O23" si="11">B12/B20</f>
        <v>1.048174137749089</v>
      </c>
      <c r="C23" s="53">
        <f t="shared" si="11"/>
        <v>1.0569623693361163</v>
      </c>
      <c r="D23" s="53">
        <f t="shared" si="11"/>
        <v>1.7950174522394819</v>
      </c>
      <c r="E23" s="53">
        <f t="shared" si="11"/>
        <v>1.0247847573871602</v>
      </c>
      <c r="F23" s="53">
        <f t="shared" si="11"/>
        <v>1.0186614239589524</v>
      </c>
      <c r="G23" s="53">
        <f t="shared" si="11"/>
        <v>1.0197760963202946</v>
      </c>
      <c r="H23" s="53">
        <f t="shared" si="11"/>
        <v>1.0166647045764095</v>
      </c>
      <c r="I23" s="53">
        <f t="shared" si="11"/>
        <v>1.0003278709235341</v>
      </c>
      <c r="J23" s="53">
        <f t="shared" si="11"/>
        <v>0.98075459625711003</v>
      </c>
      <c r="K23" s="53">
        <f t="shared" si="11"/>
        <v>0.9684700523717662</v>
      </c>
      <c r="L23" s="53">
        <f t="shared" si="11"/>
        <v>0.97396103577388549</v>
      </c>
      <c r="M23" s="53">
        <f t="shared" si="11"/>
        <v>0.99685911538793504</v>
      </c>
      <c r="N23" s="53">
        <f t="shared" si="11"/>
        <v>1.0691409254398945</v>
      </c>
      <c r="O23" s="53">
        <f t="shared" si="11"/>
        <v>1.0386414005248994</v>
      </c>
      <c r="P23" s="53">
        <f>P12/P20</f>
        <v>1.0197896317749005</v>
      </c>
      <c r="Q23" s="53">
        <f t="shared" ref="Q23:AD23" si="12">Q12/Q20</f>
        <v>1.0209037454655618</v>
      </c>
      <c r="R23" s="53">
        <f t="shared" si="12"/>
        <v>1.0557320264678154</v>
      </c>
      <c r="S23" s="53">
        <f t="shared" si="12"/>
        <v>1.0422093714669411</v>
      </c>
      <c r="T23" s="53">
        <f t="shared" si="12"/>
        <v>1.0069106647725046</v>
      </c>
      <c r="U23" s="53">
        <f t="shared" si="12"/>
        <v>0.98636015932135557</v>
      </c>
      <c r="V23" s="53">
        <f t="shared" si="12"/>
        <v>1.0071104102158408</v>
      </c>
      <c r="W23" s="53">
        <f t="shared" si="12"/>
        <v>0.99531250975570762</v>
      </c>
      <c r="X23" s="53">
        <f t="shared" si="12"/>
        <v>0.98280386051798907</v>
      </c>
      <c r="Y23" s="53">
        <f t="shared" si="12"/>
        <v>0.87303857564189802</v>
      </c>
      <c r="Z23" s="53">
        <f t="shared" si="12"/>
        <v>0.87828872614437337</v>
      </c>
      <c r="AA23" s="53">
        <f t="shared" si="12"/>
        <v>0.91214490813113502</v>
      </c>
      <c r="AB23" s="53">
        <f t="shared" si="12"/>
        <v>0.97315975307103963</v>
      </c>
      <c r="AC23" s="53">
        <f t="shared" si="12"/>
        <v>0.95822852274391712</v>
      </c>
      <c r="AD23" s="53">
        <f t="shared" si="12"/>
        <v>0.94851966072285332</v>
      </c>
      <c r="AE23" s="59">
        <f t="shared" ref="AE23" si="13">AE12/AE20</f>
        <v>0.95799843840127019</v>
      </c>
      <c r="AF23" s="58">
        <f t="shared" si="10"/>
        <v>-8.6031219527575253E-2</v>
      </c>
    </row>
    <row r="24" spans="1:32" s="5" customFormat="1" x14ac:dyDescent="0.25">
      <c r="A24" s="55" t="s">
        <v>14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7"/>
    </row>
    <row r="25" spans="1:32" x14ac:dyDescent="0.25">
      <c r="A25" s="33" t="s">
        <v>2</v>
      </c>
      <c r="B25" s="51">
        <f t="shared" ref="B25:O25" si="14">B5-B13</f>
        <v>163687</v>
      </c>
      <c r="C25" s="51">
        <f t="shared" si="14"/>
        <v>198838</v>
      </c>
      <c r="D25" s="51">
        <f t="shared" si="14"/>
        <v>1934146</v>
      </c>
      <c r="E25" s="51">
        <f t="shared" si="14"/>
        <v>155768</v>
      </c>
      <c r="F25" s="51">
        <f t="shared" si="14"/>
        <v>103405</v>
      </c>
      <c r="G25" s="51">
        <f t="shared" si="14"/>
        <v>171021</v>
      </c>
      <c r="H25" s="51">
        <f t="shared" si="14"/>
        <v>100910</v>
      </c>
      <c r="I25" s="51">
        <f t="shared" si="14"/>
        <v>298</v>
      </c>
      <c r="J25" s="15">
        <f t="shared" si="14"/>
        <v>-149878</v>
      </c>
      <c r="K25" s="15">
        <f t="shared" si="14"/>
        <v>-198815</v>
      </c>
      <c r="L25" s="15">
        <f t="shared" si="14"/>
        <v>-121465</v>
      </c>
      <c r="M25" s="51">
        <f t="shared" si="14"/>
        <v>183305</v>
      </c>
      <c r="N25" s="51">
        <f t="shared" si="14"/>
        <v>411569</v>
      </c>
      <c r="O25" s="51">
        <f t="shared" si="14"/>
        <v>276952</v>
      </c>
      <c r="P25" s="51">
        <f>P5-P13</f>
        <v>173512</v>
      </c>
      <c r="Q25" s="51">
        <f t="shared" ref="Q25:AD25" si="15">Q5-Q13</f>
        <v>143018</v>
      </c>
      <c r="R25" s="51">
        <f t="shared" si="15"/>
        <v>414463</v>
      </c>
      <c r="S25" s="14">
        <f t="shared" si="15"/>
        <v>335902</v>
      </c>
      <c r="T25" s="51">
        <f t="shared" si="15"/>
        <v>59980</v>
      </c>
      <c r="U25" s="15">
        <f t="shared" si="15"/>
        <v>-90924</v>
      </c>
      <c r="V25" s="51">
        <f t="shared" si="15"/>
        <v>35324</v>
      </c>
      <c r="W25" s="15">
        <f t="shared" si="15"/>
        <v>-39614</v>
      </c>
      <c r="X25" s="15">
        <f t="shared" si="15"/>
        <v>-139021</v>
      </c>
      <c r="Y25" s="15">
        <f t="shared" si="15"/>
        <v>-818056</v>
      </c>
      <c r="Z25" s="15">
        <f t="shared" si="15"/>
        <v>-132998</v>
      </c>
      <c r="AA25" s="15">
        <f t="shared" si="15"/>
        <v>-191312</v>
      </c>
      <c r="AB25" s="15">
        <f t="shared" si="15"/>
        <v>-118984</v>
      </c>
      <c r="AC25" s="15">
        <f t="shared" si="15"/>
        <v>-243414</v>
      </c>
      <c r="AD25" s="15">
        <f t="shared" si="15"/>
        <v>-263876</v>
      </c>
      <c r="AE25" s="15">
        <f t="shared" ref="AE25" si="16">AE5-AE13</f>
        <v>-283234</v>
      </c>
      <c r="AF25" s="52">
        <f t="shared" ref="AF25:AF31" si="17">(AE25-B25)/B25</f>
        <v>-2.7303390006536867</v>
      </c>
    </row>
    <row r="26" spans="1:32" x14ac:dyDescent="0.25">
      <c r="A26" s="31" t="s">
        <v>3</v>
      </c>
      <c r="B26" s="51">
        <f t="shared" ref="B26:O26" si="18">B6-B14</f>
        <v>413</v>
      </c>
      <c r="C26" s="51">
        <f t="shared" si="18"/>
        <v>1585</v>
      </c>
      <c r="D26" s="51">
        <f t="shared" si="18"/>
        <v>3936</v>
      </c>
      <c r="E26" s="51">
        <f t="shared" si="18"/>
        <v>4823</v>
      </c>
      <c r="F26" s="15">
        <f t="shared" si="18"/>
        <v>-1348</v>
      </c>
      <c r="G26" s="15">
        <f t="shared" si="18"/>
        <v>-1785</v>
      </c>
      <c r="H26" s="51">
        <f t="shared" si="18"/>
        <v>922</v>
      </c>
      <c r="I26" s="51">
        <f t="shared" si="18"/>
        <v>4668</v>
      </c>
      <c r="J26" s="51">
        <f t="shared" si="18"/>
        <v>723</v>
      </c>
      <c r="K26" s="15">
        <f t="shared" si="18"/>
        <v>-4069</v>
      </c>
      <c r="L26" s="51">
        <f t="shared" si="18"/>
        <v>725</v>
      </c>
      <c r="M26" s="51">
        <f t="shared" si="18"/>
        <v>26413</v>
      </c>
      <c r="N26" s="51">
        <f t="shared" si="18"/>
        <v>6088</v>
      </c>
      <c r="O26" s="51">
        <f t="shared" si="18"/>
        <v>2105</v>
      </c>
      <c r="P26" s="15">
        <f t="shared" ref="P26:AD31" si="19">P6-P14</f>
        <v>-21657</v>
      </c>
      <c r="Q26" s="51">
        <f t="shared" si="19"/>
        <v>21594</v>
      </c>
      <c r="R26" s="51">
        <f t="shared" si="19"/>
        <v>17456</v>
      </c>
      <c r="S26" s="14">
        <f t="shared" si="19"/>
        <v>12116</v>
      </c>
      <c r="T26" s="15">
        <f t="shared" si="19"/>
        <v>-2066</v>
      </c>
      <c r="U26" s="51">
        <f t="shared" si="19"/>
        <v>18265</v>
      </c>
      <c r="V26" s="51">
        <f t="shared" si="19"/>
        <v>32791</v>
      </c>
      <c r="W26" s="51">
        <f t="shared" si="19"/>
        <v>29196</v>
      </c>
      <c r="X26" s="51">
        <f t="shared" si="19"/>
        <v>13183</v>
      </c>
      <c r="Y26" s="15">
        <f t="shared" si="19"/>
        <v>-29464</v>
      </c>
      <c r="Z26" s="15">
        <f t="shared" si="19"/>
        <v>-69758</v>
      </c>
      <c r="AA26" s="15">
        <f t="shared" si="19"/>
        <v>-27737</v>
      </c>
      <c r="AB26" s="51">
        <f t="shared" si="19"/>
        <v>3581</v>
      </c>
      <c r="AC26" s="51">
        <f t="shared" si="19"/>
        <v>6718</v>
      </c>
      <c r="AD26" s="51">
        <f t="shared" si="19"/>
        <v>6371</v>
      </c>
      <c r="AE26" s="51">
        <f t="shared" ref="AE26" si="20">AE6-AE14</f>
        <v>22091</v>
      </c>
      <c r="AF26" s="50">
        <f t="shared" si="17"/>
        <v>52.489104116222762</v>
      </c>
    </row>
    <row r="27" spans="1:32" x14ac:dyDescent="0.25">
      <c r="A27" s="31" t="s">
        <v>4</v>
      </c>
      <c r="B27" s="15">
        <f t="shared" ref="B27:O27" si="21">B7-B15</f>
        <v>-18</v>
      </c>
      <c r="C27" s="15">
        <f t="shared" si="21"/>
        <v>-1432</v>
      </c>
      <c r="D27" s="15">
        <f t="shared" si="21"/>
        <v>-2327</v>
      </c>
      <c r="E27" s="15">
        <f t="shared" si="21"/>
        <v>-1698</v>
      </c>
      <c r="F27" s="15">
        <f t="shared" si="21"/>
        <v>-2612</v>
      </c>
      <c r="G27" s="15">
        <f t="shared" si="21"/>
        <v>-56606</v>
      </c>
      <c r="H27" s="15">
        <f t="shared" si="21"/>
        <v>-832</v>
      </c>
      <c r="I27" s="15">
        <f t="shared" si="21"/>
        <v>-1501</v>
      </c>
      <c r="J27" s="15">
        <f t="shared" si="21"/>
        <v>-1947</v>
      </c>
      <c r="K27" s="15">
        <f t="shared" si="21"/>
        <v>-648</v>
      </c>
      <c r="L27" s="15">
        <f t="shared" si="21"/>
        <v>-6828</v>
      </c>
      <c r="M27" s="51">
        <f t="shared" si="21"/>
        <v>2565</v>
      </c>
      <c r="N27" s="51">
        <f t="shared" si="21"/>
        <v>1489</v>
      </c>
      <c r="O27" s="51">
        <f t="shared" si="21"/>
        <v>1445</v>
      </c>
      <c r="P27" s="15">
        <f t="shared" si="19"/>
        <v>-107236</v>
      </c>
      <c r="Q27" s="15">
        <f t="shared" si="19"/>
        <v>-1108</v>
      </c>
      <c r="R27" s="15">
        <f t="shared" si="19"/>
        <v>-5198</v>
      </c>
      <c r="S27" s="15">
        <f t="shared" si="19"/>
        <v>-3775</v>
      </c>
      <c r="T27" s="15">
        <f t="shared" si="19"/>
        <v>-2396</v>
      </c>
      <c r="U27" s="15">
        <f t="shared" si="19"/>
        <v>-2231</v>
      </c>
      <c r="V27" s="15">
        <f t="shared" si="19"/>
        <v>-105</v>
      </c>
      <c r="W27" s="15">
        <f t="shared" si="19"/>
        <v>-1790</v>
      </c>
      <c r="X27" s="15">
        <f t="shared" si="19"/>
        <v>-73</v>
      </c>
      <c r="Y27" s="15">
        <f t="shared" si="19"/>
        <v>-73828</v>
      </c>
      <c r="Z27" s="15">
        <f t="shared" si="19"/>
        <v>-10301</v>
      </c>
      <c r="AA27" s="15">
        <f t="shared" si="19"/>
        <v>-7966</v>
      </c>
      <c r="AB27" s="15">
        <f t="shared" si="19"/>
        <v>-11146</v>
      </c>
      <c r="AC27" s="15">
        <f t="shared" si="19"/>
        <v>-15886</v>
      </c>
      <c r="AD27" s="15">
        <f t="shared" si="19"/>
        <v>-16538</v>
      </c>
      <c r="AE27" s="51">
        <f t="shared" ref="AE27" si="22">AE7-AE15</f>
        <v>3681</v>
      </c>
      <c r="AF27" s="10">
        <f t="shared" si="17"/>
        <v>-205.5</v>
      </c>
    </row>
    <row r="28" spans="1:32" x14ac:dyDescent="0.25">
      <c r="A28" s="31" t="s">
        <v>5</v>
      </c>
      <c r="B28" s="15">
        <f t="shared" ref="B28:O28" si="23">B8-B16</f>
        <v>-1822</v>
      </c>
      <c r="C28" s="15">
        <f t="shared" si="23"/>
        <v>-1914</v>
      </c>
      <c r="D28" s="51">
        <f t="shared" si="23"/>
        <v>4588</v>
      </c>
      <c r="E28" s="15">
        <f t="shared" si="23"/>
        <v>-4657</v>
      </c>
      <c r="F28" s="51">
        <f t="shared" si="23"/>
        <v>1629</v>
      </c>
      <c r="G28" s="51">
        <f t="shared" si="23"/>
        <v>4024</v>
      </c>
      <c r="H28" s="51">
        <f t="shared" si="23"/>
        <v>2363</v>
      </c>
      <c r="I28" s="51">
        <f t="shared" si="23"/>
        <v>652</v>
      </c>
      <c r="J28" s="51">
        <f t="shared" si="23"/>
        <v>5584</v>
      </c>
      <c r="K28" s="51">
        <f t="shared" si="23"/>
        <v>8279</v>
      </c>
      <c r="L28" s="15">
        <f t="shared" si="23"/>
        <v>-10718</v>
      </c>
      <c r="M28" s="15">
        <f t="shared" si="23"/>
        <v>-2041</v>
      </c>
      <c r="N28" s="51">
        <f t="shared" si="23"/>
        <v>7564</v>
      </c>
      <c r="O28" s="51">
        <f t="shared" si="23"/>
        <v>20537</v>
      </c>
      <c r="P28" s="51">
        <f t="shared" si="19"/>
        <v>123765</v>
      </c>
      <c r="Q28" s="51">
        <f t="shared" si="19"/>
        <v>2913</v>
      </c>
      <c r="R28" s="15">
        <f t="shared" si="19"/>
        <v>-4076</v>
      </c>
      <c r="S28" s="15">
        <f t="shared" si="19"/>
        <v>-3074</v>
      </c>
      <c r="T28" s="51">
        <f t="shared" si="19"/>
        <v>2635</v>
      </c>
      <c r="U28" s="51">
        <f t="shared" si="19"/>
        <v>4465</v>
      </c>
      <c r="V28" s="15">
        <f t="shared" si="19"/>
        <v>-20</v>
      </c>
      <c r="W28" s="15">
        <f t="shared" si="19"/>
        <v>-7038</v>
      </c>
      <c r="X28" s="15">
        <f t="shared" si="19"/>
        <v>-4560</v>
      </c>
      <c r="Y28" s="15">
        <f t="shared" si="19"/>
        <v>-20732</v>
      </c>
      <c r="Z28" s="15">
        <f t="shared" si="19"/>
        <v>-30247</v>
      </c>
      <c r="AA28" s="15">
        <f t="shared" si="19"/>
        <v>-25524</v>
      </c>
      <c r="AB28" s="15">
        <f t="shared" si="19"/>
        <v>-4611</v>
      </c>
      <c r="AC28" s="51">
        <f t="shared" si="19"/>
        <v>330</v>
      </c>
      <c r="AD28" s="14">
        <f t="shared" si="19"/>
        <v>1518</v>
      </c>
      <c r="AE28" s="51">
        <f t="shared" ref="AE28" si="24">AE8-AE16</f>
        <v>4944</v>
      </c>
      <c r="AF28" s="10">
        <f t="shared" si="17"/>
        <v>-3.7135016465422614</v>
      </c>
    </row>
    <row r="29" spans="1:32" x14ac:dyDescent="0.25">
      <c r="A29" s="31" t="s">
        <v>6</v>
      </c>
      <c r="B29" s="15">
        <f t="shared" ref="B29:O29" si="25">B9-B17</f>
        <v>-39</v>
      </c>
      <c r="C29" s="15">
        <f t="shared" si="25"/>
        <v>-5813</v>
      </c>
      <c r="D29" s="51">
        <f t="shared" si="25"/>
        <v>1037</v>
      </c>
      <c r="E29" s="15">
        <f t="shared" si="25"/>
        <v>-651</v>
      </c>
      <c r="F29" s="51">
        <f t="shared" si="25"/>
        <v>84</v>
      </c>
      <c r="G29" s="15">
        <f t="shared" si="25"/>
        <v>-2952</v>
      </c>
      <c r="H29" s="15">
        <f t="shared" si="25"/>
        <v>-1142</v>
      </c>
      <c r="I29" s="15">
        <f t="shared" si="25"/>
        <v>-2067</v>
      </c>
      <c r="J29" s="15">
        <f t="shared" si="25"/>
        <v>-914</v>
      </c>
      <c r="K29" s="51">
        <f t="shared" si="25"/>
        <v>3182</v>
      </c>
      <c r="L29" s="15">
        <f t="shared" si="25"/>
        <v>-7781</v>
      </c>
      <c r="M29" s="15">
        <f t="shared" si="25"/>
        <v>-230484</v>
      </c>
      <c r="N29" s="51">
        <f t="shared" si="25"/>
        <v>1240</v>
      </c>
      <c r="O29" s="51">
        <f t="shared" si="25"/>
        <v>3536</v>
      </c>
      <c r="P29" s="51">
        <f t="shared" si="19"/>
        <v>507404</v>
      </c>
      <c r="Q29" s="15">
        <f t="shared" si="19"/>
        <v>-725</v>
      </c>
      <c r="R29" s="15">
        <f t="shared" si="19"/>
        <v>-6046</v>
      </c>
      <c r="S29" s="15">
        <f t="shared" si="19"/>
        <v>-5638</v>
      </c>
      <c r="T29" s="15">
        <f t="shared" si="19"/>
        <v>-1307</v>
      </c>
      <c r="U29" s="15">
        <f t="shared" si="19"/>
        <v>-5180</v>
      </c>
      <c r="V29" s="15">
        <f t="shared" si="19"/>
        <v>-128</v>
      </c>
      <c r="W29" s="15">
        <f t="shared" si="19"/>
        <v>-465</v>
      </c>
      <c r="X29" s="15">
        <f t="shared" si="19"/>
        <v>-2177</v>
      </c>
      <c r="Y29" s="15">
        <f t="shared" si="19"/>
        <v>-119983</v>
      </c>
      <c r="Z29" s="15">
        <f t="shared" si="19"/>
        <v>-13031</v>
      </c>
      <c r="AA29" s="15">
        <f t="shared" si="19"/>
        <v>-4782</v>
      </c>
      <c r="AB29" s="15">
        <f t="shared" si="19"/>
        <v>-15064</v>
      </c>
      <c r="AC29" s="15">
        <f t="shared" si="19"/>
        <v>-18252</v>
      </c>
      <c r="AD29" s="51">
        <f t="shared" si="19"/>
        <v>-15055</v>
      </c>
      <c r="AE29" s="51">
        <f t="shared" ref="AE29" si="26">AE9-AE17</f>
        <v>4809</v>
      </c>
      <c r="AF29" s="10">
        <f t="shared" si="17"/>
        <v>-124.30769230769231</v>
      </c>
    </row>
    <row r="30" spans="1:32" x14ac:dyDescent="0.25">
      <c r="A30" s="31" t="s">
        <v>7</v>
      </c>
      <c r="B30" s="51">
        <f t="shared" ref="B30:O30" si="27">B10-B18</f>
        <v>712</v>
      </c>
      <c r="C30" s="51">
        <f t="shared" si="27"/>
        <v>571</v>
      </c>
      <c r="D30" s="15">
        <f t="shared" si="27"/>
        <v>-1709</v>
      </c>
      <c r="E30" s="15">
        <f t="shared" si="27"/>
        <v>-536</v>
      </c>
      <c r="F30" s="51">
        <f t="shared" si="27"/>
        <v>35</v>
      </c>
      <c r="G30" s="15">
        <f t="shared" si="27"/>
        <v>-1565</v>
      </c>
      <c r="H30" s="51">
        <f t="shared" si="27"/>
        <v>487</v>
      </c>
      <c r="I30" s="15">
        <f t="shared" si="27"/>
        <v>-87</v>
      </c>
      <c r="J30" s="51">
        <f t="shared" si="27"/>
        <v>506</v>
      </c>
      <c r="K30" s="51">
        <f t="shared" si="27"/>
        <v>386</v>
      </c>
      <c r="L30" s="15">
        <f t="shared" si="27"/>
        <v>-3010</v>
      </c>
      <c r="M30" s="51">
        <f t="shared" si="27"/>
        <v>2242</v>
      </c>
      <c r="N30" s="51">
        <f t="shared" si="27"/>
        <v>505</v>
      </c>
      <c r="O30" s="51">
        <f t="shared" si="27"/>
        <v>1456</v>
      </c>
      <c r="P30" s="15">
        <f t="shared" si="19"/>
        <v>-488746</v>
      </c>
      <c r="Q30" s="51">
        <f t="shared" si="19"/>
        <v>828</v>
      </c>
      <c r="R30" s="15">
        <f t="shared" si="19"/>
        <v>-2170</v>
      </c>
      <c r="S30" s="15">
        <f t="shared" si="19"/>
        <v>-1422</v>
      </c>
      <c r="T30" s="15">
        <f t="shared" si="19"/>
        <v>-491</v>
      </c>
      <c r="U30" s="51">
        <f t="shared" si="19"/>
        <v>277</v>
      </c>
      <c r="V30" s="51">
        <f t="shared" si="19"/>
        <v>1384</v>
      </c>
      <c r="W30" s="15">
        <f t="shared" si="19"/>
        <v>-548</v>
      </c>
      <c r="X30" s="15">
        <f t="shared" si="19"/>
        <v>-313</v>
      </c>
      <c r="Y30" s="15">
        <f t="shared" si="19"/>
        <v>-19014</v>
      </c>
      <c r="Z30" s="15">
        <f t="shared" si="19"/>
        <v>-3950</v>
      </c>
      <c r="AA30" s="51">
        <f t="shared" si="19"/>
        <v>763</v>
      </c>
      <c r="AB30" s="15">
        <f t="shared" si="19"/>
        <v>-1144</v>
      </c>
      <c r="AC30" s="15">
        <f t="shared" si="19"/>
        <v>-1850</v>
      </c>
      <c r="AD30" s="15">
        <f t="shared" si="19"/>
        <v>-3369</v>
      </c>
      <c r="AE30" s="15">
        <f t="shared" ref="AE30" si="28">AE10-AE18</f>
        <v>3925</v>
      </c>
      <c r="AF30" s="50">
        <f t="shared" si="17"/>
        <v>4.5126404494382024</v>
      </c>
    </row>
    <row r="31" spans="1:32" x14ac:dyDescent="0.25">
      <c r="A31" s="34" t="s">
        <v>8</v>
      </c>
      <c r="B31" s="51">
        <f t="shared" ref="B31:O31" si="29">B11-B19</f>
        <v>39</v>
      </c>
      <c r="C31" s="14">
        <f t="shared" si="29"/>
        <v>-57</v>
      </c>
      <c r="D31" s="15">
        <f t="shared" si="29"/>
        <v>-214</v>
      </c>
      <c r="E31" s="51">
        <f t="shared" si="29"/>
        <v>23</v>
      </c>
      <c r="F31" s="51">
        <f t="shared" si="29"/>
        <v>884</v>
      </c>
      <c r="G31" s="14">
        <f t="shared" si="29"/>
        <v>-248</v>
      </c>
      <c r="H31" s="51">
        <f t="shared" si="29"/>
        <v>203</v>
      </c>
      <c r="I31" s="51">
        <f t="shared" si="29"/>
        <v>217</v>
      </c>
      <c r="J31" s="51">
        <f t="shared" si="29"/>
        <v>105</v>
      </c>
      <c r="K31" s="51">
        <f t="shared" si="29"/>
        <v>242</v>
      </c>
      <c r="L31" s="51">
        <f t="shared" si="29"/>
        <v>532</v>
      </c>
      <c r="M31" s="51">
        <f t="shared" si="29"/>
        <v>460</v>
      </c>
      <c r="N31" s="51">
        <f t="shared" si="29"/>
        <v>526</v>
      </c>
      <c r="O31" s="51">
        <f t="shared" si="29"/>
        <v>627</v>
      </c>
      <c r="P31" s="51">
        <f t="shared" si="19"/>
        <v>542</v>
      </c>
      <c r="Q31" s="51">
        <f t="shared" si="19"/>
        <v>529</v>
      </c>
      <c r="R31" s="51">
        <f t="shared" si="19"/>
        <v>393</v>
      </c>
      <c r="S31" s="14">
        <f t="shared" si="19"/>
        <v>-191</v>
      </c>
      <c r="T31" s="15">
        <f t="shared" si="19"/>
        <v>-3998</v>
      </c>
      <c r="U31" s="15">
        <f t="shared" si="19"/>
        <v>-10154</v>
      </c>
      <c r="V31" s="15">
        <f t="shared" si="19"/>
        <v>-28162</v>
      </c>
      <c r="W31" s="15">
        <f t="shared" si="19"/>
        <v>-14276</v>
      </c>
      <c r="X31" s="15">
        <f t="shared" si="19"/>
        <v>-11232</v>
      </c>
      <c r="Y31" s="15">
        <f t="shared" si="19"/>
        <v>-1268</v>
      </c>
      <c r="Z31" s="15">
        <f t="shared" si="19"/>
        <v>-6</v>
      </c>
      <c r="AA31" s="51">
        <f t="shared" si="19"/>
        <v>4</v>
      </c>
      <c r="AB31" s="51">
        <f t="shared" si="19"/>
        <v>2</v>
      </c>
      <c r="AC31" s="14">
        <f t="shared" si="19"/>
        <v>0</v>
      </c>
      <c r="AD31" s="15">
        <f t="shared" si="19"/>
        <v>-43</v>
      </c>
      <c r="AE31" s="15">
        <f t="shared" ref="AE31" si="30">AE11-AE19</f>
        <v>-6</v>
      </c>
      <c r="AF31" s="16">
        <f t="shared" si="17"/>
        <v>-1.1538461538461537</v>
      </c>
    </row>
    <row r="32" spans="1:32" s="5" customFormat="1" x14ac:dyDescent="0.25">
      <c r="A32" s="55" t="s">
        <v>15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7"/>
    </row>
    <row r="33" spans="1:32" x14ac:dyDescent="0.25">
      <c r="A33" s="33" t="s">
        <v>2</v>
      </c>
      <c r="B33" s="17">
        <f t="shared" ref="B33:O33" si="31">B5/B$12</f>
        <v>0.92974377240056183</v>
      </c>
      <c r="C33" s="17">
        <f t="shared" si="31"/>
        <v>0.91261356173495378</v>
      </c>
      <c r="D33" s="17">
        <f t="shared" si="31"/>
        <v>0.91909425317174898</v>
      </c>
      <c r="E33" s="17">
        <f t="shared" si="31"/>
        <v>0.93558652490091054</v>
      </c>
      <c r="F33" s="17">
        <f t="shared" si="31"/>
        <v>0.920853355979802</v>
      </c>
      <c r="G33" s="17">
        <f t="shared" si="31"/>
        <v>0.91486424114755782</v>
      </c>
      <c r="H33" s="17">
        <f t="shared" si="31"/>
        <v>0.91466333710187064</v>
      </c>
      <c r="I33" s="17">
        <f t="shared" si="31"/>
        <v>0.91315922177528119</v>
      </c>
      <c r="J33" s="17">
        <f t="shared" si="31"/>
        <v>0.90131763714817648</v>
      </c>
      <c r="K33" s="17">
        <f t="shared" si="31"/>
        <v>0.88298397711696941</v>
      </c>
      <c r="L33" s="17">
        <f t="shared" si="31"/>
        <v>0.88953299707082656</v>
      </c>
      <c r="M33" s="17">
        <f t="shared" si="31"/>
        <v>0.8891676010630023</v>
      </c>
      <c r="N33" s="17">
        <f t="shared" si="31"/>
        <v>0.8819481640329091</v>
      </c>
      <c r="O33" s="17">
        <f t="shared" si="31"/>
        <v>0.87163588329681196</v>
      </c>
      <c r="P33" s="17">
        <f>P5/P$12</f>
        <v>0.8682903106371529</v>
      </c>
      <c r="Q33" s="17">
        <f t="shared" ref="Q33:AD33" si="32">Q5/Q$12</f>
        <v>0.86842333636334224</v>
      </c>
      <c r="R33" s="17">
        <f t="shared" si="32"/>
        <v>0.88447710765178056</v>
      </c>
      <c r="S33" s="17">
        <f t="shared" si="32"/>
        <v>0.89420357529675887</v>
      </c>
      <c r="T33" s="17">
        <f t="shared" si="32"/>
        <v>0.88283264413029983</v>
      </c>
      <c r="U33" s="17">
        <f t="shared" si="32"/>
        <v>0.83221107803804839</v>
      </c>
      <c r="V33" s="17">
        <f t="shared" si="32"/>
        <v>0.79972215591747919</v>
      </c>
      <c r="W33" s="17">
        <f t="shared" si="32"/>
        <v>0.82332860172042699</v>
      </c>
      <c r="X33" s="17">
        <f t="shared" si="32"/>
        <v>0.82995334427132228</v>
      </c>
      <c r="Y33" s="17">
        <f t="shared" si="32"/>
        <v>0.84374683412324059</v>
      </c>
      <c r="Z33" s="17">
        <f t="shared" si="32"/>
        <v>0.83925490189814955</v>
      </c>
      <c r="AA33" s="17">
        <f t="shared" si="32"/>
        <v>0.76509916313797544</v>
      </c>
      <c r="AB33" s="17">
        <f t="shared" si="32"/>
        <v>0.79963991076374852</v>
      </c>
      <c r="AC33" s="17">
        <f t="shared" si="32"/>
        <v>0.80203212649179922</v>
      </c>
      <c r="AD33" s="17">
        <f t="shared" si="32"/>
        <v>0.83907122191269001</v>
      </c>
      <c r="AE33" s="17">
        <f t="shared" ref="AE33" si="33">AE5/AE$12</f>
        <v>0.77075535049072763</v>
      </c>
      <c r="AF33" s="52">
        <f t="shared" ref="AF33:AF39" si="34">(AE33-B33)/B33</f>
        <v>-0.17100240585568252</v>
      </c>
    </row>
    <row r="34" spans="1:32" x14ac:dyDescent="0.25">
      <c r="A34" s="31" t="s">
        <v>3</v>
      </c>
      <c r="B34" s="17">
        <f t="shared" ref="B34:O34" si="35">B6/B$12</f>
        <v>1.7583445221575381E-3</v>
      </c>
      <c r="C34" s="17">
        <f t="shared" si="35"/>
        <v>2.5274502624259981E-3</v>
      </c>
      <c r="D34" s="17">
        <f t="shared" si="35"/>
        <v>3.0251392335918109E-3</v>
      </c>
      <c r="E34" s="17">
        <f t="shared" si="35"/>
        <v>2.4853352579803276E-3</v>
      </c>
      <c r="F34" s="17">
        <f t="shared" si="35"/>
        <v>2.1042622931990241E-3</v>
      </c>
      <c r="G34" s="17">
        <f t="shared" si="35"/>
        <v>2.4273447448289586E-3</v>
      </c>
      <c r="H34" s="17">
        <f t="shared" si="35"/>
        <v>3.1131048573992508E-3</v>
      </c>
      <c r="I34" s="17">
        <f t="shared" si="35"/>
        <v>3.3675440202864532E-3</v>
      </c>
      <c r="J34" s="17">
        <f t="shared" si="35"/>
        <v>2.7156122810806736E-3</v>
      </c>
      <c r="K34" s="17">
        <f t="shared" si="35"/>
        <v>2.7481404136495509E-3</v>
      </c>
      <c r="L34" s="17">
        <f t="shared" si="35"/>
        <v>4.2270086885312285E-3</v>
      </c>
      <c r="M34" s="17">
        <f t="shared" si="35"/>
        <v>8.6351873600875456E-3</v>
      </c>
      <c r="N34" s="17">
        <f t="shared" si="35"/>
        <v>5.1472655528629627E-3</v>
      </c>
      <c r="O34" s="17">
        <f t="shared" si="35"/>
        <v>5.0890162319078298E-3</v>
      </c>
      <c r="P34" s="17">
        <f t="shared" ref="P34:AD39" si="36">P6/P$12</f>
        <v>4.0660066061227827E-3</v>
      </c>
      <c r="Q34" s="17">
        <f t="shared" si="36"/>
        <v>7.5160644401494805E-3</v>
      </c>
      <c r="R34" s="17">
        <f t="shared" si="36"/>
        <v>7.7962833936224031E-3</v>
      </c>
      <c r="S34" s="17">
        <f t="shared" si="36"/>
        <v>7.8584241671528256E-3</v>
      </c>
      <c r="T34" s="17">
        <f t="shared" si="36"/>
        <v>7.2900491281644988E-3</v>
      </c>
      <c r="U34" s="17">
        <f t="shared" si="36"/>
        <v>1.378073637893102E-2</v>
      </c>
      <c r="V34" s="17">
        <f t="shared" si="36"/>
        <v>1.7733525734517641E-2</v>
      </c>
      <c r="W34" s="17">
        <f t="shared" si="36"/>
        <v>1.4895784737023191E-2</v>
      </c>
      <c r="X34" s="17">
        <f t="shared" si="36"/>
        <v>1.3178978335525421E-2</v>
      </c>
      <c r="Y34" s="17">
        <f t="shared" si="36"/>
        <v>7.4480231896021922E-3</v>
      </c>
      <c r="Z34" s="17">
        <f t="shared" si="36"/>
        <v>7.970492513721162E-3</v>
      </c>
      <c r="AA34" s="17">
        <f t="shared" si="36"/>
        <v>1.32420247323119E-2</v>
      </c>
      <c r="AB34" s="17">
        <f t="shared" si="36"/>
        <v>1.0338715956220336E-2</v>
      </c>
      <c r="AC34" s="17">
        <f t="shared" si="36"/>
        <v>9.7215937728532594E-3</v>
      </c>
      <c r="AD34" s="17">
        <f t="shared" si="36"/>
        <v>1.0619983676197837E-2</v>
      </c>
      <c r="AE34" s="17">
        <f t="shared" ref="AE34" si="37">AE6/AE$12</f>
        <v>1.3618695236666799E-2</v>
      </c>
      <c r="AF34" s="50">
        <f t="shared" si="34"/>
        <v>6.7451802334825022</v>
      </c>
    </row>
    <row r="35" spans="1:32" x14ac:dyDescent="0.25">
      <c r="A35" s="31" t="s">
        <v>4</v>
      </c>
      <c r="B35" s="17">
        <f t="shared" ref="B35:O35" si="38">B7/B$12</f>
        <v>1.3173906336498354E-2</v>
      </c>
      <c r="C35" s="17">
        <f t="shared" si="38"/>
        <v>1.6997763400418208E-2</v>
      </c>
      <c r="D35" s="17">
        <f t="shared" si="38"/>
        <v>1.5590645475696122E-2</v>
      </c>
      <c r="E35" s="17">
        <f t="shared" si="38"/>
        <v>1.3353502521517189E-2</v>
      </c>
      <c r="F35" s="17">
        <f t="shared" si="38"/>
        <v>1.6145300163818391E-2</v>
      </c>
      <c r="G35" s="17">
        <f t="shared" si="38"/>
        <v>1.7539970594551275E-2</v>
      </c>
      <c r="H35" s="17">
        <f t="shared" si="38"/>
        <v>1.7254517068160828E-2</v>
      </c>
      <c r="I35" s="17">
        <f t="shared" si="38"/>
        <v>1.8079462491982574E-2</v>
      </c>
      <c r="J35" s="17">
        <f t="shared" si="38"/>
        <v>2.0464654987380745E-2</v>
      </c>
      <c r="K35" s="17">
        <f t="shared" si="38"/>
        <v>2.3282157154178161E-2</v>
      </c>
      <c r="L35" s="17">
        <f t="shared" si="38"/>
        <v>2.3418808802818485E-2</v>
      </c>
      <c r="M35" s="17">
        <f t="shared" si="38"/>
        <v>2.1842779268939804E-2</v>
      </c>
      <c r="N35" s="17">
        <f t="shared" si="38"/>
        <v>2.6629833004820285E-2</v>
      </c>
      <c r="O35" s="17">
        <f t="shared" si="38"/>
        <v>2.8230470428577979E-2</v>
      </c>
      <c r="P35" s="17">
        <f t="shared" si="36"/>
        <v>2.5730650648989647E-2</v>
      </c>
      <c r="Q35" s="17">
        <f t="shared" si="36"/>
        <v>2.7293491168357685E-2</v>
      </c>
      <c r="R35" s="17">
        <f t="shared" si="36"/>
        <v>2.8146437218240068E-2</v>
      </c>
      <c r="S35" s="17">
        <f t="shared" si="36"/>
        <v>2.5419319313370308E-2</v>
      </c>
      <c r="T35" s="17">
        <f t="shared" si="36"/>
        <v>2.9444520619593222E-2</v>
      </c>
      <c r="U35" s="17">
        <f t="shared" si="36"/>
        <v>4.2714022259609165E-2</v>
      </c>
      <c r="V35" s="17">
        <f t="shared" si="36"/>
        <v>5.1009857037808824E-2</v>
      </c>
      <c r="W35" s="17">
        <f t="shared" si="36"/>
        <v>4.4666353104693107E-2</v>
      </c>
      <c r="X35" s="17">
        <f t="shared" si="36"/>
        <v>4.3412676830720726E-2</v>
      </c>
      <c r="Y35" s="17">
        <f t="shared" si="36"/>
        <v>4.0510055160489965E-2</v>
      </c>
      <c r="Z35" s="17">
        <f t="shared" si="36"/>
        <v>3.8643924861963164E-2</v>
      </c>
      <c r="AA35" s="17">
        <f t="shared" si="36"/>
        <v>6.5127582883729454E-2</v>
      </c>
      <c r="AB35" s="17">
        <f t="shared" si="36"/>
        <v>5.730303642815434E-2</v>
      </c>
      <c r="AC35" s="17">
        <f t="shared" si="36"/>
        <v>5.4376613883321989E-2</v>
      </c>
      <c r="AD35" s="17">
        <f t="shared" si="36"/>
        <v>4.3151202574803746E-2</v>
      </c>
      <c r="AE35" s="17">
        <f t="shared" ref="AE35" si="39">AE7/AE$12</f>
        <v>5.5822317273318781E-2</v>
      </c>
      <c r="AF35" s="50">
        <f t="shared" si="34"/>
        <v>3.2373397720813339</v>
      </c>
    </row>
    <row r="36" spans="1:32" x14ac:dyDescent="0.25">
      <c r="A36" s="31" t="s">
        <v>5</v>
      </c>
      <c r="B36" s="17">
        <f t="shared" ref="B36:O36" si="40">B8/B$12</f>
        <v>9.4913942642717089E-3</v>
      </c>
      <c r="C36" s="17">
        <f t="shared" si="40"/>
        <v>1.2393611176759373E-2</v>
      </c>
      <c r="D36" s="17">
        <f t="shared" si="40"/>
        <v>1.1782674107073532E-2</v>
      </c>
      <c r="E36" s="17">
        <f t="shared" si="40"/>
        <v>8.587125615764326E-3</v>
      </c>
      <c r="F36" s="17">
        <f t="shared" si="40"/>
        <v>1.3501736532362387E-2</v>
      </c>
      <c r="G36" s="17">
        <f t="shared" si="40"/>
        <v>1.8664989854721554E-2</v>
      </c>
      <c r="H36" s="17">
        <f t="shared" si="40"/>
        <v>1.9953815508598031E-2</v>
      </c>
      <c r="I36" s="17">
        <f t="shared" si="40"/>
        <v>2.017158567451164E-2</v>
      </c>
      <c r="J36" s="17">
        <f t="shared" si="40"/>
        <v>2.3401230368834784E-2</v>
      </c>
      <c r="K36" s="17">
        <f t="shared" si="40"/>
        <v>3.0237877401646844E-2</v>
      </c>
      <c r="L36" s="17">
        <f t="shared" si="40"/>
        <v>2.8327761454597811E-2</v>
      </c>
      <c r="M36" s="17">
        <f t="shared" si="40"/>
        <v>2.4759317347581425E-2</v>
      </c>
      <c r="N36" s="17">
        <f t="shared" si="40"/>
        <v>2.7286959602317053E-2</v>
      </c>
      <c r="O36" s="17">
        <f t="shared" si="40"/>
        <v>3.2031066692839463E-2</v>
      </c>
      <c r="P36" s="17">
        <f t="shared" si="36"/>
        <v>3.8637614678424539E-2</v>
      </c>
      <c r="Q36" s="17">
        <f t="shared" si="36"/>
        <v>3.0087056370912309E-2</v>
      </c>
      <c r="R36" s="17">
        <f t="shared" si="36"/>
        <v>1.6198829851202124E-2</v>
      </c>
      <c r="S36" s="17">
        <f t="shared" si="36"/>
        <v>1.4274625192997862E-2</v>
      </c>
      <c r="T36" s="17">
        <f t="shared" si="36"/>
        <v>1.4890901602361005E-2</v>
      </c>
      <c r="U36" s="17">
        <f t="shared" si="36"/>
        <v>1.9800698848194642E-2</v>
      </c>
      <c r="V36" s="17">
        <f t="shared" si="36"/>
        <v>2.1552850780302283E-2</v>
      </c>
      <c r="W36" s="17">
        <f t="shared" si="36"/>
        <v>1.8628254097568141E-2</v>
      </c>
      <c r="X36" s="17">
        <f t="shared" si="36"/>
        <v>1.7071829727522244E-2</v>
      </c>
      <c r="Y36" s="17">
        <f t="shared" si="36"/>
        <v>1.63441872688826E-2</v>
      </c>
      <c r="Z36" s="17">
        <f t="shared" si="36"/>
        <v>1.477237698071078E-2</v>
      </c>
      <c r="AA36" s="17">
        <f t="shared" si="36"/>
        <v>1.363415715556263E-2</v>
      </c>
      <c r="AB36" s="17">
        <f t="shared" si="36"/>
        <v>1.1743325996795879E-2</v>
      </c>
      <c r="AC36" s="17">
        <f t="shared" si="36"/>
        <v>1.3172441047092061E-2</v>
      </c>
      <c r="AD36" s="17">
        <f t="shared" si="36"/>
        <v>1.1825057782380142E-2</v>
      </c>
      <c r="AE36" s="17">
        <f t="shared" ref="AE36" si="41">AE8/AE$12</f>
        <v>1.2368811682652588E-2</v>
      </c>
      <c r="AF36" s="50">
        <f t="shared" si="34"/>
        <v>0.30316066725963448</v>
      </c>
    </row>
    <row r="37" spans="1:32" x14ac:dyDescent="0.25">
      <c r="A37" s="31" t="s">
        <v>6</v>
      </c>
      <c r="B37" s="17">
        <f t="shared" ref="B37:O37" si="42">B9/B$12</f>
        <v>4.0053029527497432E-2</v>
      </c>
      <c r="C37" s="17">
        <f t="shared" si="42"/>
        <v>4.8495627544767821E-2</v>
      </c>
      <c r="D37" s="17">
        <f t="shared" si="42"/>
        <v>4.4636503727358841E-2</v>
      </c>
      <c r="E37" s="17">
        <f t="shared" si="42"/>
        <v>3.5368706516507968E-2</v>
      </c>
      <c r="F37" s="17">
        <f t="shared" si="42"/>
        <v>4.103140977138648E-2</v>
      </c>
      <c r="G37" s="17">
        <f t="shared" si="42"/>
        <v>4.1123431650183659E-2</v>
      </c>
      <c r="H37" s="17">
        <f t="shared" si="42"/>
        <v>3.9906675344177675E-2</v>
      </c>
      <c r="I37" s="17">
        <f t="shared" si="42"/>
        <v>4.0097048054032254E-2</v>
      </c>
      <c r="J37" s="17">
        <f t="shared" si="42"/>
        <v>4.5548407672883102E-2</v>
      </c>
      <c r="K37" s="17">
        <f t="shared" si="42"/>
        <v>5.375250410690538E-2</v>
      </c>
      <c r="L37" s="17">
        <f t="shared" si="42"/>
        <v>4.8378065845658208E-2</v>
      </c>
      <c r="M37" s="17">
        <f t="shared" si="42"/>
        <v>4.9819162424010313E-2</v>
      </c>
      <c r="N37" s="17">
        <f t="shared" si="42"/>
        <v>5.2385456984890916E-2</v>
      </c>
      <c r="O37" s="17">
        <f t="shared" si="42"/>
        <v>5.5021355985584254E-2</v>
      </c>
      <c r="P37" s="17">
        <f t="shared" si="36"/>
        <v>5.684391858179709E-2</v>
      </c>
      <c r="Q37" s="17">
        <f t="shared" si="36"/>
        <v>5.953464849445822E-2</v>
      </c>
      <c r="R37" s="17">
        <f t="shared" si="36"/>
        <v>5.6607968337898759E-2</v>
      </c>
      <c r="S37" s="17">
        <f t="shared" si="36"/>
        <v>5.2637324118759335E-2</v>
      </c>
      <c r="T37" s="17">
        <f t="shared" si="36"/>
        <v>5.868271291077886E-2</v>
      </c>
      <c r="U37" s="17">
        <f t="shared" si="36"/>
        <v>8.1740002588326643E-2</v>
      </c>
      <c r="V37" s="17">
        <f t="shared" si="36"/>
        <v>9.7008106592593235E-2</v>
      </c>
      <c r="W37" s="17">
        <f t="shared" si="36"/>
        <v>8.7226049772349365E-2</v>
      </c>
      <c r="X37" s="17">
        <f t="shared" si="36"/>
        <v>8.5665422036613745E-2</v>
      </c>
      <c r="Y37" s="17">
        <f t="shared" si="36"/>
        <v>8.2900355599339268E-2</v>
      </c>
      <c r="Z37" s="17">
        <f t="shared" si="36"/>
        <v>9.4748823805317892E-2</v>
      </c>
      <c r="AA37" s="17">
        <f t="shared" si="36"/>
        <v>0.13881300070092029</v>
      </c>
      <c r="AB37" s="17">
        <f t="shared" si="36"/>
        <v>0.10934135860695623</v>
      </c>
      <c r="AC37" s="17">
        <f t="shared" si="36"/>
        <v>0.10874154354349837</v>
      </c>
      <c r="AD37" s="17">
        <f t="shared" si="36"/>
        <v>8.6718706868381512E-2</v>
      </c>
      <c r="AE37" s="17">
        <f t="shared" ref="AE37" si="43">AE9/AE$12</f>
        <v>0.1347110107367695</v>
      </c>
      <c r="AF37" s="50">
        <f t="shared" si="34"/>
        <v>2.3633163914426731</v>
      </c>
    </row>
    <row r="38" spans="1:32" x14ac:dyDescent="0.25">
      <c r="A38" s="31" t="s">
        <v>7</v>
      </c>
      <c r="B38" s="17">
        <f t="shared" ref="B38:O38" si="44">B10/B$12</f>
        <v>5.7093319729076761E-3</v>
      </c>
      <c r="C38" s="17">
        <f t="shared" si="44"/>
        <v>6.884309153759407E-3</v>
      </c>
      <c r="D38" s="17">
        <f t="shared" si="44"/>
        <v>5.6981410248798121E-3</v>
      </c>
      <c r="E38" s="17">
        <f t="shared" si="44"/>
        <v>4.539805338051415E-3</v>
      </c>
      <c r="F38" s="17">
        <f t="shared" si="44"/>
        <v>5.734182049467124E-3</v>
      </c>
      <c r="G38" s="17">
        <f t="shared" si="44"/>
        <v>5.0207299227565351E-3</v>
      </c>
      <c r="H38" s="17">
        <f t="shared" si="44"/>
        <v>4.9671105130721736E-3</v>
      </c>
      <c r="I38" s="17">
        <f t="shared" si="44"/>
        <v>4.9385533723702623E-3</v>
      </c>
      <c r="J38" s="17">
        <f t="shared" si="44"/>
        <v>6.3709233014470927E-3</v>
      </c>
      <c r="K38" s="17">
        <f t="shared" si="44"/>
        <v>6.7727376308172656E-3</v>
      </c>
      <c r="L38" s="17">
        <f t="shared" si="44"/>
        <v>5.9125207539359364E-3</v>
      </c>
      <c r="M38" s="17">
        <f t="shared" si="44"/>
        <v>5.5708104764002203E-3</v>
      </c>
      <c r="N38" s="17">
        <f t="shared" si="44"/>
        <v>6.3758917904400822E-3</v>
      </c>
      <c r="O38" s="17">
        <f t="shared" si="44"/>
        <v>7.7716473359187464E-3</v>
      </c>
      <c r="P38" s="17">
        <f t="shared" si="36"/>
        <v>6.2518058525294663E-3</v>
      </c>
      <c r="Q38" s="17">
        <f t="shared" si="36"/>
        <v>6.9114109741233321E-3</v>
      </c>
      <c r="R38" s="17">
        <f t="shared" si="36"/>
        <v>6.6037369678574953E-3</v>
      </c>
      <c r="S38" s="17">
        <f t="shared" si="36"/>
        <v>5.4782890292313681E-3</v>
      </c>
      <c r="T38" s="17">
        <f t="shared" si="36"/>
        <v>6.6700154602052433E-3</v>
      </c>
      <c r="U38" s="17">
        <f t="shared" si="36"/>
        <v>9.6528406884948889E-3</v>
      </c>
      <c r="V38" s="17">
        <f t="shared" si="36"/>
        <v>1.2874175708886491E-2</v>
      </c>
      <c r="W38" s="17">
        <f t="shared" si="36"/>
        <v>1.1159360622680076E-2</v>
      </c>
      <c r="X38" s="17">
        <f t="shared" si="36"/>
        <v>1.0630623481146653E-2</v>
      </c>
      <c r="Y38" s="17">
        <f t="shared" si="36"/>
        <v>8.9933069502432326E-3</v>
      </c>
      <c r="Z38" s="17">
        <f t="shared" si="36"/>
        <v>4.5855221441907937E-3</v>
      </c>
      <c r="AA38" s="17">
        <f t="shared" si="36"/>
        <v>4.0555390159559791E-3</v>
      </c>
      <c r="AB38" s="17">
        <f t="shared" si="36"/>
        <v>1.1601835631615985E-2</v>
      </c>
      <c r="AC38" s="17">
        <f t="shared" si="36"/>
        <v>1.1935353914318792E-2</v>
      </c>
      <c r="AD38" s="17">
        <f t="shared" si="36"/>
        <v>8.5761511339372438E-3</v>
      </c>
      <c r="AE38" s="17">
        <f t="shared" ref="AE38" si="45">AE10/AE$12</f>
        <v>1.2700974981107876E-2</v>
      </c>
      <c r="AF38" s="50">
        <f t="shared" si="34"/>
        <v>1.2245991372331186</v>
      </c>
    </row>
    <row r="39" spans="1:32" x14ac:dyDescent="0.25">
      <c r="A39" s="34" t="s">
        <v>8</v>
      </c>
      <c r="B39" s="17">
        <f t="shared" ref="B39:O39" si="46">B11/B$12</f>
        <v>7.0220976105409298E-5</v>
      </c>
      <c r="C39" s="17">
        <f t="shared" si="46"/>
        <v>8.7676726915378184E-5</v>
      </c>
      <c r="D39" s="17">
        <f t="shared" si="46"/>
        <v>1.7264325965089523E-4</v>
      </c>
      <c r="E39" s="17">
        <f t="shared" si="46"/>
        <v>7.8999849268287592E-5</v>
      </c>
      <c r="F39" s="17">
        <f t="shared" si="46"/>
        <v>6.2975320996463762E-4</v>
      </c>
      <c r="G39" s="17">
        <f t="shared" si="46"/>
        <v>3.5929208540024497E-4</v>
      </c>
      <c r="H39" s="17">
        <f t="shared" si="46"/>
        <v>1.4143960672143949E-4</v>
      </c>
      <c r="I39" s="17">
        <f t="shared" si="46"/>
        <v>1.8658461153565E-4</v>
      </c>
      <c r="J39" s="17">
        <f t="shared" si="46"/>
        <v>1.8153424019711739E-4</v>
      </c>
      <c r="K39" s="17">
        <f t="shared" si="46"/>
        <v>2.2260617583337019E-4</v>
      </c>
      <c r="L39" s="17">
        <f t="shared" si="46"/>
        <v>2.0283738363172506E-4</v>
      </c>
      <c r="M39" s="17">
        <f t="shared" si="46"/>
        <v>2.0514205997836487E-4</v>
      </c>
      <c r="N39" s="17">
        <f t="shared" si="46"/>
        <v>2.2642903175961135E-4</v>
      </c>
      <c r="O39" s="17">
        <f t="shared" si="46"/>
        <v>2.2056002835979771E-4</v>
      </c>
      <c r="P39" s="17">
        <f t="shared" si="36"/>
        <v>1.7969299498359642E-4</v>
      </c>
      <c r="Q39" s="17">
        <f t="shared" si="36"/>
        <v>2.3399218865678432E-4</v>
      </c>
      <c r="R39" s="17">
        <f t="shared" si="36"/>
        <v>1.6963657939863641E-4</v>
      </c>
      <c r="S39" s="17">
        <f t="shared" si="36"/>
        <v>1.284428817294549E-4</v>
      </c>
      <c r="T39" s="17">
        <f t="shared" si="36"/>
        <v>1.8915614859729509E-4</v>
      </c>
      <c r="U39" s="17">
        <f t="shared" si="36"/>
        <v>1.0062119839523748E-4</v>
      </c>
      <c r="V39" s="17">
        <f t="shared" si="36"/>
        <v>9.9328228412307008E-5</v>
      </c>
      <c r="W39" s="17">
        <f t="shared" si="36"/>
        <v>9.5595945259116147E-5</v>
      </c>
      <c r="X39" s="17">
        <f t="shared" si="36"/>
        <v>8.7125317148895596E-5</v>
      </c>
      <c r="Y39" s="17">
        <f t="shared" si="36"/>
        <v>5.7237708202163587E-5</v>
      </c>
      <c r="Z39" s="17">
        <f t="shared" si="36"/>
        <v>2.3957795946660362E-5</v>
      </c>
      <c r="AA39" s="17">
        <f t="shared" si="36"/>
        <v>2.8532373544332738E-5</v>
      </c>
      <c r="AB39" s="17">
        <f t="shared" si="36"/>
        <v>3.1816616508706521E-5</v>
      </c>
      <c r="AC39" s="17">
        <f t="shared" si="36"/>
        <v>2.032734711634173E-5</v>
      </c>
      <c r="AD39" s="17">
        <f t="shared" si="36"/>
        <v>3.7676051609476163E-5</v>
      </c>
      <c r="AE39" s="17">
        <f t="shared" ref="AE39" si="47">AE11/AE$12</f>
        <v>2.2839598756806471E-5</v>
      </c>
      <c r="AF39" s="16">
        <f t="shared" si="34"/>
        <v>-0.67474677762209179</v>
      </c>
    </row>
    <row r="40" spans="1:32" s="5" customFormat="1" x14ac:dyDescent="0.25">
      <c r="A40" s="55" t="s">
        <v>16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7"/>
    </row>
    <row r="41" spans="1:32" x14ac:dyDescent="0.25">
      <c r="A41" s="33" t="s">
        <v>2</v>
      </c>
      <c r="B41" s="17">
        <f t="shared" ref="B41:O41" si="48">B13/B$20</f>
        <v>0.9261478869055273</v>
      </c>
      <c r="C41" s="17">
        <f t="shared" si="48"/>
        <v>0.90553884474310375</v>
      </c>
      <c r="D41" s="17">
        <f t="shared" si="48"/>
        <v>0.85694984453877099</v>
      </c>
      <c r="E41" s="17">
        <f t="shared" si="48"/>
        <v>0.93355352786747003</v>
      </c>
      <c r="F41" s="17">
        <f t="shared" si="48"/>
        <v>0.91913358575503568</v>
      </c>
      <c r="G41" s="17">
        <f t="shared" si="48"/>
        <v>0.90272915749789229</v>
      </c>
      <c r="H41" s="17">
        <f t="shared" si="48"/>
        <v>0.91356525510061148</v>
      </c>
      <c r="I41" s="17">
        <f t="shared" si="48"/>
        <v>0.9134138010798083</v>
      </c>
      <c r="J41" s="17">
        <f t="shared" si="48"/>
        <v>0.90375226048136148</v>
      </c>
      <c r="K41" s="17">
        <f t="shared" si="48"/>
        <v>0.88788762707758162</v>
      </c>
      <c r="L41" s="17">
        <f t="shared" si="48"/>
        <v>0.88766249702001154</v>
      </c>
      <c r="M41" s="17">
        <f t="shared" si="48"/>
        <v>0.85355043519337925</v>
      </c>
      <c r="N41" s="17">
        <f t="shared" si="48"/>
        <v>0.87659232640346174</v>
      </c>
      <c r="O41" s="17">
        <f t="shared" si="48"/>
        <v>0.87041891150146744</v>
      </c>
      <c r="P41" s="17">
        <f>P13/P$20</f>
        <v>0.86716838435840093</v>
      </c>
      <c r="Q41" s="17">
        <f t="shared" ref="Q41:AD41" si="49">Q13/Q$20</f>
        <v>0.86868002036703973</v>
      </c>
      <c r="R41" s="17">
        <f t="shared" si="49"/>
        <v>0.87808701500560316</v>
      </c>
      <c r="S41" s="17">
        <f t="shared" si="49"/>
        <v>0.88948718441378782</v>
      </c>
      <c r="T41" s="17">
        <f t="shared" si="49"/>
        <v>0.88101677067355522</v>
      </c>
      <c r="U41" s="17">
        <f t="shared" si="49"/>
        <v>0.83536803890550659</v>
      </c>
      <c r="V41" s="17">
        <f t="shared" si="49"/>
        <v>0.79929498181639447</v>
      </c>
      <c r="W41" s="17">
        <f t="shared" si="49"/>
        <v>0.8248461278900987</v>
      </c>
      <c r="X41" s="17">
        <f t="shared" si="49"/>
        <v>0.83226068895706196</v>
      </c>
      <c r="Y41" s="17">
        <f t="shared" si="49"/>
        <v>0.83258328366563672</v>
      </c>
      <c r="Z41" s="17">
        <f t="shared" si="49"/>
        <v>0.79929757588396866</v>
      </c>
      <c r="AA41" s="17">
        <f t="shared" si="49"/>
        <v>0.76339473904996069</v>
      </c>
      <c r="AB41" s="17">
        <f t="shared" si="49"/>
        <v>0.79984831943838852</v>
      </c>
      <c r="AC41" s="17">
        <f t="shared" si="49"/>
        <v>0.80586295138337705</v>
      </c>
      <c r="AD41" s="17">
        <f t="shared" si="49"/>
        <v>0.84255871042981423</v>
      </c>
      <c r="AE41" s="17">
        <f t="shared" ref="AE41" si="50">AE13/AE$20</f>
        <v>0.78717962589166535</v>
      </c>
      <c r="AF41" s="52">
        <f t="shared" ref="AF41:AF47" si="51">(AE41-B41)/B41</f>
        <v>-0.15004975228976314</v>
      </c>
    </row>
    <row r="42" spans="1:32" x14ac:dyDescent="0.25">
      <c r="A42" s="31" t="s">
        <v>3</v>
      </c>
      <c r="B42" s="17">
        <f t="shared" ref="B42:O42" si="52">B14/B$20</f>
        <v>1.7209694301793953E-3</v>
      </c>
      <c r="C42" s="17">
        <f t="shared" si="52"/>
        <v>2.2006392516935478E-3</v>
      </c>
      <c r="D42" s="17">
        <f t="shared" si="52"/>
        <v>3.8167422622939397E-3</v>
      </c>
      <c r="E42" s="17">
        <f t="shared" si="52"/>
        <v>1.7660143515584547E-3</v>
      </c>
      <c r="F42" s="17">
        <f t="shared" si="52"/>
        <v>2.3899683123072306E-3</v>
      </c>
      <c r="G42" s="17">
        <f t="shared" si="52"/>
        <v>2.7908423607097472E-3</v>
      </c>
      <c r="H42" s="17">
        <f t="shared" si="52"/>
        <v>3.0156814463611755E-3</v>
      </c>
      <c r="I42" s="17">
        <f t="shared" si="52"/>
        <v>2.6665832450738897E-3</v>
      </c>
      <c r="J42" s="17">
        <f t="shared" si="52"/>
        <v>2.5679279433374431E-3</v>
      </c>
      <c r="K42" s="17">
        <f t="shared" si="52"/>
        <v>3.3316408046862016E-3</v>
      </c>
      <c r="L42" s="17">
        <f t="shared" si="52"/>
        <v>3.9898540156221513E-3</v>
      </c>
      <c r="M42" s="17">
        <f t="shared" si="52"/>
        <v>3.8782941236090306E-3</v>
      </c>
      <c r="N42" s="17">
        <f t="shared" si="52"/>
        <v>4.5219200946934168E-3</v>
      </c>
      <c r="O42" s="17">
        <f t="shared" si="52"/>
        <v>5.0204158369031434E-3</v>
      </c>
      <c r="P42" s="17">
        <f t="shared" ref="P42:AD47" si="53">P14/P$20</f>
        <v>6.4312294365708777E-3</v>
      </c>
      <c r="Q42" s="17">
        <f t="shared" si="53"/>
        <v>4.9710042479718369E-3</v>
      </c>
      <c r="R42" s="17">
        <f t="shared" si="53"/>
        <v>5.8855433980733703E-3</v>
      </c>
      <c r="S42" s="17">
        <f t="shared" si="53"/>
        <v>6.6585833988961184E-3</v>
      </c>
      <c r="T42" s="17">
        <f t="shared" si="53"/>
        <v>7.6131220928106888E-3</v>
      </c>
      <c r="U42" s="17">
        <f t="shared" si="53"/>
        <v>1.0678334829510767E-2</v>
      </c>
      <c r="V42" s="17">
        <f t="shared" si="53"/>
        <v>1.2184478142722915E-2</v>
      </c>
      <c r="W42" s="17">
        <f t="shared" si="53"/>
        <v>1.086314157265671E-2</v>
      </c>
      <c r="X42" s="17">
        <f t="shared" si="53"/>
        <v>1.1380175251717431E-2</v>
      </c>
      <c r="Y42" s="17">
        <f t="shared" si="53"/>
        <v>9.9586028888476244E-3</v>
      </c>
      <c r="Z42" s="17">
        <f t="shared" si="53"/>
        <v>3.9619020721090588E-2</v>
      </c>
      <c r="AA42" s="17">
        <f t="shared" si="53"/>
        <v>2.1576983728826327E-2</v>
      </c>
      <c r="AB42" s="17">
        <f t="shared" si="53"/>
        <v>9.4090031374271781E-3</v>
      </c>
      <c r="AC42" s="17">
        <f t="shared" si="53"/>
        <v>8.2851553543314936E-3</v>
      </c>
      <c r="AD42" s="17">
        <f t="shared" si="53"/>
        <v>8.946149023226586E-3</v>
      </c>
      <c r="AE42" s="17">
        <f t="shared" ref="AE42" si="54">AE14/AE$20</f>
        <v>9.2407225805384557E-3</v>
      </c>
      <c r="AF42" s="50">
        <f t="shared" si="51"/>
        <v>4.3694867662903203</v>
      </c>
    </row>
    <row r="43" spans="1:32" x14ac:dyDescent="0.25">
      <c r="A43" s="31" t="s">
        <v>4</v>
      </c>
      <c r="B43" s="17">
        <f t="shared" ref="B43:O43" si="55">B15/B$20</f>
        <v>1.3813868672473978E-2</v>
      </c>
      <c r="C43" s="17">
        <f t="shared" si="55"/>
        <v>1.8391332409989577E-2</v>
      </c>
      <c r="D43" s="17">
        <f t="shared" si="55"/>
        <v>2.8939358847967733E-2</v>
      </c>
      <c r="E43" s="17">
        <f t="shared" si="55"/>
        <v>1.3959398671060842E-2</v>
      </c>
      <c r="F43" s="17">
        <f t="shared" si="55"/>
        <v>1.6924112793049E-2</v>
      </c>
      <c r="G43" s="17">
        <f t="shared" si="55"/>
        <v>2.7891809346052079E-2</v>
      </c>
      <c r="H43" s="17">
        <f t="shared" si="55"/>
        <v>1.7676786896108698E-2</v>
      </c>
      <c r="I43" s="17">
        <f t="shared" si="55"/>
        <v>1.8311139880865544E-2</v>
      </c>
      <c r="J43" s="17">
        <f t="shared" si="55"/>
        <v>2.0327768807561271E-2</v>
      </c>
      <c r="K43" s="17">
        <f t="shared" si="55"/>
        <v>2.2654795140076647E-2</v>
      </c>
      <c r="L43" s="17">
        <f t="shared" si="55"/>
        <v>2.4005910894837959E-2</v>
      </c>
      <c r="M43" s="17">
        <f t="shared" si="55"/>
        <v>2.1314859535843868E-2</v>
      </c>
      <c r="N43" s="17">
        <f t="shared" si="55"/>
        <v>2.8231055030877868E-2</v>
      </c>
      <c r="O43" s="17">
        <f t="shared" si="55"/>
        <v>2.9139253598414114E-2</v>
      </c>
      <c r="P43" s="17">
        <f t="shared" si="53"/>
        <v>3.7552974220751073E-2</v>
      </c>
      <c r="Q43" s="17">
        <f t="shared" si="53"/>
        <v>2.800267739727853E-2</v>
      </c>
      <c r="R43" s="17">
        <f t="shared" si="53"/>
        <v>3.0413455158049284E-2</v>
      </c>
      <c r="S43" s="17">
        <f t="shared" si="53"/>
        <v>2.6969436955567645E-2</v>
      </c>
      <c r="T43" s="17">
        <f t="shared" si="53"/>
        <v>2.9964252815471906E-2</v>
      </c>
      <c r="U43" s="17">
        <f t="shared" si="53"/>
        <v>4.2487396845932446E-2</v>
      </c>
      <c r="V43" s="17">
        <f t="shared" si="53"/>
        <v>5.1390730402368842E-2</v>
      </c>
      <c r="W43" s="17">
        <f t="shared" si="53"/>
        <v>4.4699939545152605E-2</v>
      </c>
      <c r="X43" s="17">
        <f t="shared" si="53"/>
        <v>4.2674852203812529E-2</v>
      </c>
      <c r="Y43" s="17">
        <f t="shared" si="53"/>
        <v>4.4027025952285463E-2</v>
      </c>
      <c r="Z43" s="17">
        <f t="shared" si="53"/>
        <v>3.8757239569548962E-2</v>
      </c>
      <c r="AA43" s="17">
        <f t="shared" si="53"/>
        <v>6.2133693126657639E-2</v>
      </c>
      <c r="AB43" s="17">
        <f t="shared" si="53"/>
        <v>5.7795065864843294E-2</v>
      </c>
      <c r="AC43" s="17">
        <f t="shared" si="53"/>
        <v>5.4541689960038928E-2</v>
      </c>
      <c r="AD43" s="17">
        <f t="shared" si="53"/>
        <v>4.3855555288219987E-2</v>
      </c>
      <c r="AE43" s="17">
        <f t="shared" ref="AE43" si="56">AE15/AE$20</f>
        <v>5.2843508649093054E-2</v>
      </c>
      <c r="AF43" s="50">
        <f t="shared" si="51"/>
        <v>2.82539532566941</v>
      </c>
    </row>
    <row r="44" spans="1:32" x14ac:dyDescent="0.25">
      <c r="A44" s="31" t="s">
        <v>5</v>
      </c>
      <c r="B44" s="17">
        <f t="shared" ref="B44:O44" si="57">B16/B$20</f>
        <v>1.0487212889712227E-2</v>
      </c>
      <c r="C44" s="17">
        <f t="shared" si="57"/>
        <v>1.3668081582559317E-2</v>
      </c>
      <c r="D44" s="17">
        <f t="shared" si="57"/>
        <v>1.9269403959393569E-2</v>
      </c>
      <c r="E44" s="17">
        <f t="shared" si="57"/>
        <v>9.5539967752872636E-3</v>
      </c>
      <c r="F44" s="17">
        <f t="shared" si="57"/>
        <v>1.3455889060716677E-2</v>
      </c>
      <c r="G44" s="17">
        <f t="shared" si="57"/>
        <v>1.8322878721196794E-2</v>
      </c>
      <c r="H44" s="17">
        <f t="shared" si="57"/>
        <v>1.9903691865789139E-2</v>
      </c>
      <c r="I44" s="17">
        <f t="shared" si="57"/>
        <v>2.0080138872888051E-2</v>
      </c>
      <c r="J44" s="17">
        <f t="shared" si="57"/>
        <v>2.2213889907331811E-2</v>
      </c>
      <c r="K44" s="17">
        <f t="shared" si="57"/>
        <v>2.7920958308292637E-2</v>
      </c>
      <c r="L44" s="17">
        <f t="shared" si="57"/>
        <v>2.9468930990478061E-2</v>
      </c>
      <c r="M44" s="17">
        <f t="shared" si="57"/>
        <v>2.5047032687762764E-2</v>
      </c>
      <c r="N44" s="17">
        <f t="shared" si="57"/>
        <v>2.7954479079833745E-2</v>
      </c>
      <c r="O44" s="17">
        <f t="shared" si="57"/>
        <v>3.0680963044840245E-2</v>
      </c>
      <c r="P44" s="17">
        <f t="shared" si="53"/>
        <v>2.6345348190608131E-2</v>
      </c>
      <c r="Q44" s="17">
        <f t="shared" si="53"/>
        <v>3.0351469083481963E-2</v>
      </c>
      <c r="R44" s="17">
        <f t="shared" si="53"/>
        <v>1.7649240852633287E-2</v>
      </c>
      <c r="S44" s="17">
        <f t="shared" si="53"/>
        <v>1.5265721416479753E-2</v>
      </c>
      <c r="T44" s="17">
        <f t="shared" si="53"/>
        <v>1.4646010743294087E-2</v>
      </c>
      <c r="U44" s="17">
        <f t="shared" si="53"/>
        <v>1.8818167689524407E-2</v>
      </c>
      <c r="V44" s="17">
        <f t="shared" si="53"/>
        <v>2.1709561791808146E-2</v>
      </c>
      <c r="W44" s="17">
        <f t="shared" si="53"/>
        <v>1.9496213224545374E-2</v>
      </c>
      <c r="X44" s="17">
        <f t="shared" si="53"/>
        <v>1.7322075715344044E-2</v>
      </c>
      <c r="Y44" s="17">
        <f t="shared" si="53"/>
        <v>1.6701014699018451E-2</v>
      </c>
      <c r="Z44" s="17">
        <f t="shared" si="53"/>
        <v>2.711781665898249E-2</v>
      </c>
      <c r="AA44" s="17">
        <f t="shared" si="53"/>
        <v>2.1176839217928938E-2</v>
      </c>
      <c r="AB44" s="17">
        <f t="shared" si="53"/>
        <v>1.2267948593257501E-2</v>
      </c>
      <c r="AC44" s="17">
        <f t="shared" si="53"/>
        <v>1.2571595966009697E-2</v>
      </c>
      <c r="AD44" s="17">
        <f t="shared" si="53"/>
        <v>1.0947745488358401E-2</v>
      </c>
      <c r="AE44" s="17">
        <f t="shared" ref="AE44" si="58">AE16/AE$20</f>
        <v>1.0997521151530897E-2</v>
      </c>
      <c r="AF44" s="50">
        <f t="shared" si="51"/>
        <v>4.8660046018449164E-2</v>
      </c>
    </row>
    <row r="45" spans="1:32" x14ac:dyDescent="0.25">
      <c r="A45" s="31" t="s">
        <v>6</v>
      </c>
      <c r="B45" s="17">
        <f t="shared" ref="B45:O45" si="59">B17/B$20</f>
        <v>4.1994077996983133E-2</v>
      </c>
      <c r="C45" s="17">
        <f t="shared" si="59"/>
        <v>5.2984644830963046E-2</v>
      </c>
      <c r="D45" s="17">
        <f t="shared" si="59"/>
        <v>7.969821870330783E-2</v>
      </c>
      <c r="E45" s="17">
        <f t="shared" si="59"/>
        <v>3.6350718436075853E-2</v>
      </c>
      <c r="F45" s="17">
        <f t="shared" si="59"/>
        <v>4.1781757666024918E-2</v>
      </c>
      <c r="G45" s="17">
        <f t="shared" si="59"/>
        <v>4.2458451091327176E-2</v>
      </c>
      <c r="H45" s="17">
        <f t="shared" si="59"/>
        <v>4.0756635980870509E-2</v>
      </c>
      <c r="I45" s="17">
        <f t="shared" si="59"/>
        <v>4.0421070489541369E-2</v>
      </c>
      <c r="J45" s="17">
        <f t="shared" si="59"/>
        <v>4.4792439572459861E-2</v>
      </c>
      <c r="K45" s="17">
        <f t="shared" si="59"/>
        <v>5.1533626942860115E-2</v>
      </c>
      <c r="L45" s="17">
        <f t="shared" si="59"/>
        <v>4.8482309385912019E-2</v>
      </c>
      <c r="M45" s="17">
        <f t="shared" si="59"/>
        <v>9.093541417237333E-2</v>
      </c>
      <c r="N45" s="17">
        <f t="shared" si="59"/>
        <v>5.5807579212577306E-2</v>
      </c>
      <c r="O45" s="17">
        <f t="shared" si="59"/>
        <v>5.6701893498938255E-2</v>
      </c>
      <c r="P45" s="17">
        <f t="shared" si="53"/>
        <v>4.4390157806235599E-3</v>
      </c>
      <c r="Q45" s="17">
        <f t="shared" si="53"/>
        <v>6.0869868806782537E-2</v>
      </c>
      <c r="R45" s="17">
        <f t="shared" si="53"/>
        <v>6.0575135295485666E-2</v>
      </c>
      <c r="S45" s="17">
        <f t="shared" si="53"/>
        <v>5.5571791755066872E-2</v>
      </c>
      <c r="T45" s="17">
        <f t="shared" si="53"/>
        <v>5.9260762003843323E-2</v>
      </c>
      <c r="U45" s="17">
        <f t="shared" si="53"/>
        <v>8.1451622940309387E-2</v>
      </c>
      <c r="V45" s="17">
        <f t="shared" si="53"/>
        <v>9.7720026992006062E-2</v>
      </c>
      <c r="W45" s="17">
        <f t="shared" si="53"/>
        <v>8.6880293701430147E-2</v>
      </c>
      <c r="X45" s="17">
        <f t="shared" si="53"/>
        <v>8.4451931713939665E-2</v>
      </c>
      <c r="Y45" s="17">
        <f t="shared" si="53"/>
        <v>8.6449475430531247E-2</v>
      </c>
      <c r="Z45" s="17">
        <f t="shared" si="53"/>
        <v>8.9310079426015404E-2</v>
      </c>
      <c r="AA45" s="17">
        <f t="shared" si="53"/>
        <v>0.12825513364689686</v>
      </c>
      <c r="AB45" s="17">
        <f t="shared" si="53"/>
        <v>0.10915026465780989</v>
      </c>
      <c r="AC45" s="17">
        <f t="shared" si="53"/>
        <v>0.10699859434563454</v>
      </c>
      <c r="AD45" s="17">
        <f t="shared" si="53"/>
        <v>8.491782733550253E-2</v>
      </c>
      <c r="AE45" s="17">
        <f t="shared" ref="AE45" si="60">AE17/AE$20</f>
        <v>0.12822441538250554</v>
      </c>
      <c r="AF45" s="50">
        <f t="shared" si="51"/>
        <v>2.0533927996161085</v>
      </c>
    </row>
    <row r="46" spans="1:32" x14ac:dyDescent="0.25">
      <c r="A46" s="31" t="s">
        <v>7</v>
      </c>
      <c r="B46" s="17">
        <f t="shared" ref="B46:O46" si="61">B18/B$20</f>
        <v>5.7739086018024953E-3</v>
      </c>
      <c r="C46" s="17">
        <f t="shared" si="61"/>
        <v>7.1068559016428017E-3</v>
      </c>
      <c r="D46" s="17">
        <f t="shared" si="61"/>
        <v>1.0928811669532674E-2</v>
      </c>
      <c r="E46" s="17">
        <f t="shared" si="61"/>
        <v>4.739110117884332E-3</v>
      </c>
      <c r="F46" s="17">
        <f t="shared" si="61"/>
        <v>5.8347914522754972E-3</v>
      </c>
      <c r="G46" s="17">
        <f t="shared" si="61"/>
        <v>5.3966301329671125E-3</v>
      </c>
      <c r="H46" s="17">
        <f t="shared" si="61"/>
        <v>4.9710244880199414E-3</v>
      </c>
      <c r="I46" s="17">
        <f t="shared" si="61"/>
        <v>4.9532573374655095E-3</v>
      </c>
      <c r="J46" s="17">
        <f t="shared" si="61"/>
        <v>6.1815306101709322E-3</v>
      </c>
      <c r="K46" s="17">
        <f t="shared" si="61"/>
        <v>6.4956208085829156E-3</v>
      </c>
      <c r="L46" s="17">
        <f t="shared" si="61"/>
        <v>6.2861980956120545E-3</v>
      </c>
      <c r="M46" s="17">
        <f t="shared" si="61"/>
        <v>5.1518386709867858E-3</v>
      </c>
      <c r="N46" s="17">
        <f t="shared" si="61"/>
        <v>6.7353335770296259E-3</v>
      </c>
      <c r="O46" s="17">
        <f t="shared" si="61"/>
        <v>7.88848683895506E-3</v>
      </c>
      <c r="P46" s="17">
        <f t="shared" si="53"/>
        <v>5.7936978572309478E-2</v>
      </c>
      <c r="Q46" s="17">
        <f t="shared" si="53"/>
        <v>6.952273228667572E-3</v>
      </c>
      <c r="R46" s="17">
        <f t="shared" si="53"/>
        <v>7.2633197248531635E-3</v>
      </c>
      <c r="S46" s="17">
        <f t="shared" si="53"/>
        <v>5.8892740632274692E-3</v>
      </c>
      <c r="T46" s="17">
        <f t="shared" si="53"/>
        <v>6.7809173944773024E-3</v>
      </c>
      <c r="U46" s="17">
        <f t="shared" si="53"/>
        <v>9.4769782811203046E-3</v>
      </c>
      <c r="V46" s="17">
        <f t="shared" si="53"/>
        <v>1.2726187420679829E-2</v>
      </c>
      <c r="W46" s="17">
        <f t="shared" si="53"/>
        <v>1.118143213651557E-2</v>
      </c>
      <c r="X46" s="17">
        <f t="shared" si="53"/>
        <v>1.0485145487356526E-2</v>
      </c>
      <c r="Y46" s="17">
        <f t="shared" si="53"/>
        <v>1.0081887476479447E-2</v>
      </c>
      <c r="Z46" s="17">
        <f t="shared" si="53"/>
        <v>5.8744202966996076E-3</v>
      </c>
      <c r="AA46" s="17">
        <f t="shared" si="53"/>
        <v>3.4379553420233922E-3</v>
      </c>
      <c r="AB46" s="17">
        <f t="shared" si="53"/>
        <v>1.1498799924086867E-2</v>
      </c>
      <c r="AC46" s="17">
        <f t="shared" si="53"/>
        <v>1.1720534746809671E-2</v>
      </c>
      <c r="AD46" s="17">
        <f t="shared" si="53"/>
        <v>8.7306686896106642E-3</v>
      </c>
      <c r="AE46" s="17">
        <f t="shared" ref="AE46" si="62">AE18/AE$20</f>
        <v>1.1491292329766098E-2</v>
      </c>
      <c r="AF46" s="50">
        <f t="shared" si="51"/>
        <v>0.99021029293375951</v>
      </c>
    </row>
    <row r="47" spans="1:32" ht="13.5" thickBot="1" x14ac:dyDescent="0.3">
      <c r="A47" s="32" t="s">
        <v>8</v>
      </c>
      <c r="B47" s="18">
        <f t="shared" ref="B47:O47" si="63">B19/B$20</f>
        <v>6.2075503321482817E-5</v>
      </c>
      <c r="C47" s="18">
        <f t="shared" si="63"/>
        <v>1.0960128004790378E-4</v>
      </c>
      <c r="D47" s="18">
        <f t="shared" si="63"/>
        <v>3.9762001873323182E-4</v>
      </c>
      <c r="E47" s="18">
        <f t="shared" si="63"/>
        <v>7.7233780663187208E-5</v>
      </c>
      <c r="F47" s="18">
        <f t="shared" si="63"/>
        <v>4.7989496059102585E-4</v>
      </c>
      <c r="G47" s="18">
        <f t="shared" si="63"/>
        <v>4.1023084985480196E-4</v>
      </c>
      <c r="H47" s="18">
        <f t="shared" si="63"/>
        <v>1.1092422223902728E-4</v>
      </c>
      <c r="I47" s="18">
        <f t="shared" si="63"/>
        <v>1.5400909435734139E-4</v>
      </c>
      <c r="J47" s="18">
        <f t="shared" si="63"/>
        <v>1.6418267777724106E-4</v>
      </c>
      <c r="K47" s="18">
        <f t="shared" si="63"/>
        <v>1.7573091791982685E-4</v>
      </c>
      <c r="L47" s="18">
        <f t="shared" si="63"/>
        <v>1.0429959752625895E-4</v>
      </c>
      <c r="M47" s="18">
        <f t="shared" si="63"/>
        <v>1.2212561604494222E-4</v>
      </c>
      <c r="N47" s="18">
        <f t="shared" si="63"/>
        <v>1.5730660152626086E-4</v>
      </c>
      <c r="O47" s="18">
        <f t="shared" si="63"/>
        <v>1.5007568048169378E-4</v>
      </c>
      <c r="P47" s="18">
        <f t="shared" si="53"/>
        <v>1.2606944073591638E-4</v>
      </c>
      <c r="Q47" s="18">
        <f t="shared" si="53"/>
        <v>1.7268686877787627E-4</v>
      </c>
      <c r="R47" s="18">
        <f t="shared" si="53"/>
        <v>1.2629056530209711E-4</v>
      </c>
      <c r="S47" s="18">
        <f t="shared" si="53"/>
        <v>1.5800799697433647E-4</v>
      </c>
      <c r="T47" s="18">
        <f t="shared" si="53"/>
        <v>7.1816427654749484E-4</v>
      </c>
      <c r="U47" s="18">
        <f t="shared" si="53"/>
        <v>1.7194605080961124E-3</v>
      </c>
      <c r="V47" s="18">
        <f t="shared" si="53"/>
        <v>4.974033434019723E-3</v>
      </c>
      <c r="W47" s="18">
        <f t="shared" si="53"/>
        <v>2.0328519296009141E-3</v>
      </c>
      <c r="X47" s="18">
        <f t="shared" si="53"/>
        <v>1.4251306707678628E-3</v>
      </c>
      <c r="Y47" s="18">
        <f t="shared" si="53"/>
        <v>1.9870988720105393E-4</v>
      </c>
      <c r="Z47" s="18">
        <f t="shared" si="53"/>
        <v>2.3847443694315051E-5</v>
      </c>
      <c r="AA47" s="18">
        <f t="shared" si="53"/>
        <v>2.4655887706129213E-5</v>
      </c>
      <c r="AB47" s="18">
        <f t="shared" si="53"/>
        <v>3.0598384186755055E-5</v>
      </c>
      <c r="AC47" s="18">
        <f t="shared" si="53"/>
        <v>1.9478243798594958E-5</v>
      </c>
      <c r="AD47" s="18">
        <f t="shared" si="53"/>
        <v>4.3343745267570667E-5</v>
      </c>
      <c r="AE47" s="18">
        <f t="shared" ref="AE47" si="64">AE19/AE$20</f>
        <v>2.2914014900656546E-5</v>
      </c>
      <c r="AF47" s="63">
        <f t="shared" si="51"/>
        <v>-0.63086864101629336</v>
      </c>
    </row>
    <row r="48" spans="1:32" s="5" customFormat="1" ht="13.5" thickBot="1" x14ac:dyDescent="0.3">
      <c r="A48" s="62" t="s">
        <v>17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</row>
    <row r="49" spans="1:32" s="5" customFormat="1" ht="13.5" thickBot="1" x14ac:dyDescent="0.3">
      <c r="A49" s="60" t="s">
        <v>18</v>
      </c>
      <c r="B49" s="61">
        <f t="shared" ref="B49:O49" si="65">(B5/B$12)*(B5/B$12)</f>
        <v>0.86442348231762767</v>
      </c>
      <c r="C49" s="61">
        <f t="shared" si="65"/>
        <v>0.83286351306255835</v>
      </c>
      <c r="D49" s="61">
        <f t="shared" si="65"/>
        <v>0.84473424621333504</v>
      </c>
      <c r="E49" s="61">
        <f t="shared" si="65"/>
        <v>0.87532214557616206</v>
      </c>
      <c r="F49" s="61">
        <f t="shared" si="65"/>
        <v>0.84797090321926394</v>
      </c>
      <c r="G49" s="61">
        <f t="shared" si="65"/>
        <v>0.83697657973049688</v>
      </c>
      <c r="H49" s="61">
        <f t="shared" si="65"/>
        <v>0.83660902023833028</v>
      </c>
      <c r="I49" s="61">
        <f t="shared" si="65"/>
        <v>0.83385976431323716</v>
      </c>
      <c r="J49" s="61">
        <f t="shared" si="65"/>
        <v>0.81237348303437196</v>
      </c>
      <c r="K49" s="61">
        <f t="shared" si="65"/>
        <v>0.77966070384530073</v>
      </c>
      <c r="L49" s="61">
        <f t="shared" si="65"/>
        <v>0.79126895287780719</v>
      </c>
      <c r="M49" s="61">
        <f t="shared" si="65"/>
        <v>0.79061902278013441</v>
      </c>
      <c r="N49" s="61">
        <f t="shared" si="65"/>
        <v>0.77783256404101908</v>
      </c>
      <c r="O49" s="61">
        <f t="shared" si="65"/>
        <v>0.75974911305061366</v>
      </c>
      <c r="P49" s="61">
        <f>(P5/P$12)*(P5/P$12)</f>
        <v>0.75392806354636344</v>
      </c>
      <c r="Q49" s="61">
        <f t="shared" ref="Q49:AD49" si="66">(Q5/Q$12)*(Q5/Q$12)</f>
        <v>0.75415909114043866</v>
      </c>
      <c r="R49" s="61">
        <f t="shared" si="66"/>
        <v>0.78229975396005946</v>
      </c>
      <c r="S49" s="61">
        <f t="shared" si="66"/>
        <v>0.79960003407350633</v>
      </c>
      <c r="T49" s="61">
        <f t="shared" si="66"/>
        <v>0.77939347754209665</v>
      </c>
      <c r="U49" s="61">
        <f t="shared" si="66"/>
        <v>0.69257527840925071</v>
      </c>
      <c r="V49" s="61">
        <f t="shared" si="66"/>
        <v>0.63955552666530091</v>
      </c>
      <c r="W49" s="61">
        <f t="shared" si="66"/>
        <v>0.67786998641091345</v>
      </c>
      <c r="X49" s="61">
        <f t="shared" si="66"/>
        <v>0.68882255366715195</v>
      </c>
      <c r="Y49" s="61">
        <f t="shared" si="66"/>
        <v>0.71190872009299122</v>
      </c>
      <c r="Z49" s="61">
        <f t="shared" si="66"/>
        <v>0.70434879036007259</v>
      </c>
      <c r="AA49" s="61">
        <f t="shared" si="66"/>
        <v>0.58537672943443031</v>
      </c>
      <c r="AB49" s="61">
        <f t="shared" si="66"/>
        <v>0.63942398688625568</v>
      </c>
      <c r="AC49" s="61">
        <f t="shared" si="66"/>
        <v>0.64325553192495744</v>
      </c>
      <c r="AD49" s="61">
        <f t="shared" si="66"/>
        <v>0.7040405154420547</v>
      </c>
      <c r="AE49" s="61">
        <f t="shared" ref="AE49" si="67">(AE5/AE$12)*(AE5/AE$12)</f>
        <v>0.59406381031008437</v>
      </c>
      <c r="AF49" s="64">
        <f>(AE49-B49)/B49</f>
        <v>-0.31276298890293347</v>
      </c>
    </row>
    <row r="50" spans="1:32" s="20" customFormat="1" ht="11.25" x14ac:dyDescent="0.25">
      <c r="A50" s="4" t="s">
        <v>19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9"/>
      <c r="N50" s="42"/>
      <c r="O50" s="42"/>
      <c r="P50" s="42"/>
      <c r="Q50" s="47"/>
      <c r="R50" s="42"/>
      <c r="AC50" s="21"/>
      <c r="AF50" s="22"/>
    </row>
    <row r="51" spans="1:32" ht="11.1" customHeight="1" x14ac:dyDescent="0.25">
      <c r="A51" s="4" t="s">
        <v>20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19"/>
      <c r="N51" s="42"/>
      <c r="O51" s="42"/>
      <c r="Q51" s="48"/>
      <c r="AC51" s="23"/>
      <c r="AF51" s="24"/>
    </row>
  </sheetData>
  <mergeCells count="6">
    <mergeCell ref="A48:AF48"/>
    <mergeCell ref="A3:AF3"/>
    <mergeCell ref="A21:AF21"/>
    <mergeCell ref="A24:AF24"/>
    <mergeCell ref="A32:AF32"/>
    <mergeCell ref="A40:AF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3.Arrivals &amp; Departures (96-25)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dcterms:created xsi:type="dcterms:W3CDTF">2025-12-12T13:05:22Z</dcterms:created>
  <dcterms:modified xsi:type="dcterms:W3CDTF">2026-03-27T19:13:32Z</dcterms:modified>
</cp:coreProperties>
</file>