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mamy\Desktop\Lebanon across time\Finished Yearly Time Series With Indicators\"/>
    </mc:Choice>
  </mc:AlternateContent>
  <xr:revisionPtr revIDLastSave="0" documentId="13_ncr:1_{BF1B1B29-0879-44B7-AC2E-8F1B819EB137}" xr6:coauthVersionLast="47" xr6:coauthVersionMax="47" xr10:uidLastSave="{00000000-0000-0000-0000-000000000000}"/>
  <bookViews>
    <workbookView xWindow="-120" yWindow="-120" windowWidth="29040" windowHeight="15840" xr2:uid="{7F576D47-B7C0-46EC-AB0E-156A5B9E5FDF}"/>
  </bookViews>
  <sheets>
    <sheet name="29. Money Aggregates(2017-2025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7" i="1" l="1"/>
  <c r="K46" i="1"/>
  <c r="K44" i="1"/>
  <c r="K43" i="1"/>
  <c r="K42" i="1"/>
  <c r="K40" i="1"/>
  <c r="K39" i="1"/>
  <c r="K38" i="1"/>
  <c r="K36" i="1"/>
  <c r="K35" i="1"/>
  <c r="K34" i="1"/>
  <c r="K32" i="1"/>
  <c r="K31" i="1"/>
  <c r="K26" i="1"/>
  <c r="K27" i="1"/>
  <c r="K28" i="1"/>
  <c r="K29" i="1"/>
  <c r="K2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5" i="1"/>
  <c r="J46" i="1"/>
  <c r="J47" i="1"/>
  <c r="J42" i="1"/>
  <c r="J43" i="1"/>
  <c r="J44" i="1"/>
  <c r="J38" i="1"/>
  <c r="J39" i="1"/>
  <c r="J40" i="1"/>
  <c r="J34" i="1"/>
  <c r="J35" i="1"/>
  <c r="J36" i="1"/>
  <c r="J31" i="1"/>
  <c r="J32" i="1"/>
  <c r="J25" i="1"/>
  <c r="J26" i="1"/>
  <c r="J27" i="1"/>
  <c r="J28" i="1"/>
  <c r="J29" i="1"/>
  <c r="J20" i="1"/>
  <c r="J17" i="1"/>
  <c r="J7" i="1"/>
  <c r="C20" i="1"/>
  <c r="C43" i="1" s="1"/>
  <c r="D20" i="1"/>
  <c r="D43" i="1" s="1"/>
  <c r="E20" i="1"/>
  <c r="E43" i="1" s="1"/>
  <c r="F20" i="1"/>
  <c r="F43" i="1" s="1"/>
  <c r="G20" i="1"/>
  <c r="G43" i="1" s="1"/>
  <c r="H20" i="1"/>
  <c r="H43" i="1" s="1"/>
  <c r="I20" i="1"/>
  <c r="I43" i="1" s="1"/>
  <c r="B20" i="1"/>
  <c r="B43" i="1" s="1"/>
  <c r="B17" i="1"/>
  <c r="B40" i="1" s="1"/>
  <c r="C17" i="1"/>
  <c r="C40" i="1" s="1"/>
  <c r="D17" i="1"/>
  <c r="D40" i="1" s="1"/>
  <c r="E17" i="1"/>
  <c r="E40" i="1" s="1"/>
  <c r="F17" i="1"/>
  <c r="F40" i="1" s="1"/>
  <c r="G17" i="1"/>
  <c r="G40" i="1" s="1"/>
  <c r="H17" i="1"/>
  <c r="H40" i="1" s="1"/>
  <c r="I17" i="1"/>
  <c r="I40" i="1" s="1"/>
  <c r="C7" i="1"/>
  <c r="C26" i="1" s="1"/>
  <c r="D7" i="1"/>
  <c r="D26" i="1" s="1"/>
  <c r="E7" i="1"/>
  <c r="E39" i="1" s="1"/>
  <c r="F7" i="1"/>
  <c r="F39" i="1" s="1"/>
  <c r="G7" i="1"/>
  <c r="G26" i="1" s="1"/>
  <c r="H7" i="1"/>
  <c r="H26" i="1" s="1"/>
  <c r="I7" i="1"/>
  <c r="I39" i="1" s="1"/>
  <c r="B7" i="1"/>
  <c r="B26" i="1" s="1"/>
  <c r="G44" i="1" l="1"/>
  <c r="I47" i="1"/>
  <c r="B47" i="1"/>
  <c r="H47" i="1"/>
  <c r="G47" i="1"/>
  <c r="H44" i="1"/>
  <c r="F47" i="1"/>
  <c r="E47" i="1"/>
  <c r="F44" i="1"/>
  <c r="D47" i="1"/>
  <c r="C47" i="1"/>
  <c r="E44" i="1"/>
  <c r="D44" i="1"/>
  <c r="C44" i="1"/>
  <c r="B44" i="1"/>
  <c r="I44" i="1"/>
  <c r="B39" i="1"/>
  <c r="H39" i="1"/>
  <c r="G39" i="1"/>
  <c r="D39" i="1"/>
  <c r="C39" i="1"/>
  <c r="I32" i="1"/>
  <c r="I35" i="1"/>
  <c r="H32" i="1"/>
  <c r="H35" i="1"/>
  <c r="G32" i="1"/>
  <c r="G35" i="1"/>
  <c r="F32" i="1"/>
  <c r="F35" i="1"/>
  <c r="E32" i="1"/>
  <c r="E35" i="1"/>
  <c r="D32" i="1"/>
  <c r="D35" i="1"/>
  <c r="C32" i="1"/>
  <c r="C35" i="1"/>
  <c r="B32" i="1"/>
  <c r="B35" i="1"/>
  <c r="H9" i="1"/>
  <c r="E9" i="1"/>
  <c r="E25" i="1"/>
  <c r="D9" i="1"/>
  <c r="D25" i="1"/>
  <c r="B9" i="1"/>
  <c r="B25" i="1"/>
  <c r="I25" i="1"/>
  <c r="H25" i="1"/>
  <c r="I26" i="1"/>
  <c r="G9" i="1"/>
  <c r="G25" i="1"/>
  <c r="I9" i="1"/>
  <c r="I27" i="1" s="1"/>
  <c r="F9" i="1"/>
  <c r="F25" i="1"/>
  <c r="F26" i="1"/>
  <c r="E26" i="1"/>
  <c r="C9" i="1"/>
  <c r="C25" i="1"/>
  <c r="C12" i="1" l="1"/>
  <c r="C46" i="1" s="1"/>
  <c r="C27" i="1"/>
  <c r="D12" i="1"/>
  <c r="D46" i="1" s="1"/>
  <c r="D27" i="1"/>
  <c r="H12" i="1"/>
  <c r="H46" i="1" s="1"/>
  <c r="H27" i="1"/>
  <c r="F12" i="1"/>
  <c r="F46" i="1" s="1"/>
  <c r="F27" i="1"/>
  <c r="B12" i="1"/>
  <c r="B46" i="1" s="1"/>
  <c r="B27" i="1"/>
  <c r="E12" i="1"/>
  <c r="E46" i="1" s="1"/>
  <c r="E27" i="1"/>
  <c r="G12" i="1"/>
  <c r="G46" i="1" s="1"/>
  <c r="G27" i="1"/>
  <c r="I12" i="1"/>
  <c r="I46" i="1" s="1"/>
  <c r="E38" i="1" l="1"/>
  <c r="E42" i="1"/>
  <c r="B38" i="1"/>
  <c r="B42" i="1"/>
  <c r="G38" i="1"/>
  <c r="G42" i="1"/>
  <c r="H38" i="1"/>
  <c r="H42" i="1"/>
  <c r="D38" i="1"/>
  <c r="D42" i="1"/>
  <c r="C38" i="1"/>
  <c r="C42" i="1"/>
  <c r="I38" i="1"/>
  <c r="I42" i="1"/>
  <c r="F38" i="1"/>
  <c r="F42" i="1"/>
  <c r="H31" i="1"/>
  <c r="H34" i="1"/>
  <c r="F31" i="1"/>
  <c r="F34" i="1"/>
  <c r="G31" i="1"/>
  <c r="G34" i="1"/>
  <c r="E31" i="1"/>
  <c r="E34" i="1"/>
  <c r="D31" i="1"/>
  <c r="D34" i="1"/>
  <c r="B31" i="1"/>
  <c r="B34" i="1"/>
  <c r="C31" i="1"/>
  <c r="C34" i="1"/>
  <c r="I28" i="1"/>
  <c r="I31" i="1"/>
  <c r="I34" i="1"/>
  <c r="C14" i="1"/>
  <c r="C28" i="1"/>
  <c r="F14" i="1"/>
  <c r="F28" i="1"/>
  <c r="G14" i="1"/>
  <c r="G28" i="1"/>
  <c r="H14" i="1"/>
  <c r="H28" i="1"/>
  <c r="E14" i="1"/>
  <c r="E28" i="1"/>
  <c r="D14" i="1"/>
  <c r="D28" i="1"/>
  <c r="B14" i="1"/>
  <c r="B28" i="1"/>
  <c r="I14" i="1"/>
  <c r="I36" i="1" s="1"/>
  <c r="G29" i="1" l="1"/>
  <c r="G36" i="1"/>
  <c r="D29" i="1"/>
  <c r="D36" i="1"/>
  <c r="F29" i="1"/>
  <c r="F36" i="1"/>
  <c r="H29" i="1"/>
  <c r="H36" i="1"/>
  <c r="B29" i="1"/>
  <c r="B36" i="1"/>
  <c r="E29" i="1"/>
  <c r="E36" i="1"/>
  <c r="C29" i="1"/>
  <c r="C36" i="1"/>
  <c r="I29" i="1"/>
</calcChain>
</file>

<file path=xl/sharedStrings.xml><?xml version="1.0" encoding="utf-8"?>
<sst xmlns="http://schemas.openxmlformats.org/spreadsheetml/2006/main" count="49" uniqueCount="49">
  <si>
    <t>Year</t>
  </si>
  <si>
    <t>Source: Central Bank of Lebanon</t>
  </si>
  <si>
    <t>Table (Time Series &amp; Indicators) made by CAS</t>
  </si>
  <si>
    <t>Currency in Circulation</t>
  </si>
  <si>
    <t>Demand Deposits in LBP</t>
  </si>
  <si>
    <t>M1</t>
  </si>
  <si>
    <t>Term Deposits in LBP</t>
  </si>
  <si>
    <t>M2</t>
  </si>
  <si>
    <t>Deposits in Foreign Currencies</t>
  </si>
  <si>
    <t>Debt Securities Issued</t>
  </si>
  <si>
    <t>M3</t>
  </si>
  <si>
    <t>TBs Held by the Non Banking Sector</t>
  </si>
  <si>
    <t>M4</t>
  </si>
  <si>
    <t>Net Foreign Assets in Gold</t>
  </si>
  <si>
    <t>Net Foreign Assets of the Depository Coroporations</t>
  </si>
  <si>
    <t>NET FOREIGN ASSETS</t>
  </si>
  <si>
    <t>Claims on Private Sector in LBP</t>
  </si>
  <si>
    <t>Claims on Private Sector in Foreign Currencies</t>
  </si>
  <si>
    <t>CLAIMS ON PRIVATE SECTOR</t>
  </si>
  <si>
    <t>NET CLAIMS ON PUBLIC SECTOR</t>
  </si>
  <si>
    <t>OTHER ITEMS - NET</t>
  </si>
  <si>
    <t>29. Money Aggregates and Counterparts. End of Period (2017-2024)</t>
  </si>
  <si>
    <t>Billions LBP</t>
  </si>
  <si>
    <t>Indicators</t>
  </si>
  <si>
    <t>Money Structure &amp; Liquidity Indicators</t>
  </si>
  <si>
    <t>Currency Ratio (Currency in Circulation/M1)</t>
  </si>
  <si>
    <t>Demand Deposit Share (Demand Deposit in LBP/M1)</t>
  </si>
  <si>
    <t>Quasi Money Ratio [(M2-M1)/M2]</t>
  </si>
  <si>
    <t>Broad Money Depth (M3/M1)</t>
  </si>
  <si>
    <t>Non-Bank Liquidity Share (TBs Held by the Non-Banking Sector/M4)</t>
  </si>
  <si>
    <t>Dollarization Indicators</t>
  </si>
  <si>
    <t>Deposit Dollarization Ratio (Deposits in Foreign Currencies/M3)</t>
  </si>
  <si>
    <t>Loan Dollarization Ratio (Claims on Private Sector in Foreign Currencies/Claims on Private Sector)</t>
  </si>
  <si>
    <t>Credit Allocation &amp; Leverage Indicators</t>
  </si>
  <si>
    <t>Private Sector Credit to Money (Claims on Private Sector/M3)</t>
  </si>
  <si>
    <t>LBP Credit Share (Claims on Private Sector in LBP/Claims on Private Sector)</t>
  </si>
  <si>
    <t>Credit Intensity Ratio (Claims on Private Sector/M4)</t>
  </si>
  <si>
    <t>External Vulnerability Indicators</t>
  </si>
  <si>
    <t>Net Foreign Assets Coverage of Money (Net Foreign Assets/M3)</t>
  </si>
  <si>
    <t>Gold Backing Ratio (Net Foreign Assets in Gold/M1)</t>
  </si>
  <si>
    <t>FX Liquidity Coverage (Net Foreign Assets/Deposits in Foreign Currencies)</t>
  </si>
  <si>
    <t>Public Sector Exposure Indicators</t>
  </si>
  <si>
    <t>Public Sector Absorption Ratio (Net Claims on Public Sector/M3)</t>
  </si>
  <si>
    <t>Crowding-Out Indicator (Net Claims on Public Sector/Claims on Provate Sector)</t>
  </si>
  <si>
    <t>Government Securities Penetration (TBs Held by the Non-Banking Sector/Claims on Private Sector)</t>
  </si>
  <si>
    <t>Balance Sheet Risk Indicators</t>
  </si>
  <si>
    <t>(Other Items-Net/M3)</t>
  </si>
  <si>
    <t>Foreign vs Domestic Asset Mix [Net Foreign Assets/(Net Foreign Assets/Claims on Private Sector)]</t>
  </si>
  <si>
    <t>Change 2025/2017.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</si>
</sst>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"/>
    <numFmt numFmtId="167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sz val="7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  <font>
      <b/>
      <sz val="7"/>
      <color rgb="FF00B050"/>
      <name val="Times New Roman"/>
      <family val="1"/>
    </font>
    <font>
      <b/>
      <sz val="7"/>
      <color rgb="FFFF0000"/>
      <name val="Times New Roman"/>
      <family val="1"/>
    </font>
    <font>
      <b/>
      <sz val="8"/>
      <color theme="1"/>
      <name val="Times New Roman"/>
      <family val="1"/>
    </font>
    <font>
      <sz val="7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horizontal="center" vertical="center" readingOrder="1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166" fontId="5" fillId="0" borderId="5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readingOrder="1"/>
    </xf>
    <xf numFmtId="0" fontId="6" fillId="0" borderId="0" xfId="0" applyFont="1" applyAlignment="1">
      <alignment horizontal="right"/>
    </xf>
    <xf numFmtId="167" fontId="5" fillId="0" borderId="5" xfId="1" applyNumberFormat="1" applyFont="1" applyBorder="1" applyAlignment="1">
      <alignment horizontal="right" vertical="center" wrapText="1"/>
    </xf>
    <xf numFmtId="167" fontId="5" fillId="0" borderId="5" xfId="0" applyNumberFormat="1" applyFont="1" applyBorder="1" applyAlignment="1">
      <alignment horizontal="right" vertical="center" wrapText="1"/>
    </xf>
    <xf numFmtId="167" fontId="5" fillId="0" borderId="3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 readingOrder="1"/>
    </xf>
    <xf numFmtId="165" fontId="8" fillId="0" borderId="2" xfId="1" applyNumberFormat="1" applyFont="1" applyBorder="1" applyAlignment="1">
      <alignment horizontal="left" vertical="center" wrapText="1"/>
    </xf>
    <xf numFmtId="165" fontId="8" fillId="0" borderId="4" xfId="1" applyNumberFormat="1" applyFont="1" applyBorder="1" applyAlignment="1">
      <alignment horizontal="left" vertical="center" wrapText="1" readingOrder="1"/>
    </xf>
    <xf numFmtId="165" fontId="8" fillId="0" borderId="5" xfId="1" applyNumberFormat="1" applyFont="1" applyBorder="1" applyAlignment="1">
      <alignment horizontal="left" vertical="center" wrapText="1" readingOrder="1"/>
    </xf>
    <xf numFmtId="165" fontId="7" fillId="0" borderId="1" xfId="1" applyNumberFormat="1" applyFont="1" applyBorder="1" applyAlignment="1">
      <alignment horizontal="left" vertical="center" wrapText="1" readingOrder="1"/>
    </xf>
    <xf numFmtId="0" fontId="8" fillId="0" borderId="5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readingOrder="1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center" vertical="center" wrapText="1"/>
    </xf>
    <xf numFmtId="9" fontId="10" fillId="0" borderId="2" xfId="2" applyFont="1" applyBorder="1" applyAlignment="1">
      <alignment horizontal="right" vertical="center" wrapText="1"/>
    </xf>
    <xf numFmtId="9" fontId="10" fillId="0" borderId="5" xfId="2" applyFont="1" applyBorder="1" applyAlignment="1">
      <alignment horizontal="right" vertical="center" wrapText="1"/>
    </xf>
    <xf numFmtId="9" fontId="10" fillId="0" borderId="3" xfId="2" applyFont="1" applyBorder="1" applyAlignment="1">
      <alignment horizontal="right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166" fontId="5" fillId="0" borderId="4" xfId="0" applyNumberFormat="1" applyFont="1" applyBorder="1" applyAlignment="1">
      <alignment horizontal="right" vertical="center" wrapText="1"/>
    </xf>
    <xf numFmtId="164" fontId="5" fillId="0" borderId="4" xfId="1" applyNumberFormat="1" applyFont="1" applyBorder="1" applyAlignment="1">
      <alignment horizontal="right" vertical="center" wrapText="1"/>
    </xf>
    <xf numFmtId="164" fontId="5" fillId="0" borderId="2" xfId="1" applyNumberFormat="1" applyFont="1" applyBorder="1" applyAlignment="1">
      <alignment horizontal="right" vertical="center" wrapText="1"/>
    </xf>
    <xf numFmtId="165" fontId="8" fillId="0" borderId="6" xfId="1" applyNumberFormat="1" applyFont="1" applyBorder="1" applyAlignment="1">
      <alignment horizontal="left" vertical="center" wrapText="1"/>
    </xf>
    <xf numFmtId="164" fontId="5" fillId="0" borderId="6" xfId="1" applyNumberFormat="1" applyFont="1" applyBorder="1" applyAlignment="1">
      <alignment horizontal="right" vertical="center" wrapText="1"/>
    </xf>
    <xf numFmtId="164" fontId="4" fillId="0" borderId="1" xfId="1" applyNumberFormat="1" applyFont="1" applyBorder="1" applyAlignment="1">
      <alignment horizontal="right" vertical="center" wrapText="1"/>
    </xf>
    <xf numFmtId="165" fontId="8" fillId="0" borderId="0" xfId="1" applyNumberFormat="1" applyFont="1" applyBorder="1" applyAlignment="1">
      <alignment horizontal="left" vertical="center" wrapText="1" readingOrder="1"/>
    </xf>
    <xf numFmtId="164" fontId="5" fillId="0" borderId="0" xfId="1" applyNumberFormat="1" applyFont="1" applyBorder="1" applyAlignment="1">
      <alignment horizontal="right" vertical="center" wrapText="1"/>
    </xf>
    <xf numFmtId="165" fontId="8" fillId="0" borderId="6" xfId="1" applyNumberFormat="1" applyFont="1" applyBorder="1" applyAlignment="1">
      <alignment horizontal="left" vertical="center" wrapText="1" readingOrder="1"/>
    </xf>
    <xf numFmtId="3" fontId="4" fillId="0" borderId="1" xfId="1" applyNumberFormat="1" applyFont="1" applyBorder="1" applyAlignment="1">
      <alignment horizontal="right" vertical="center" wrapText="1"/>
    </xf>
    <xf numFmtId="9" fontId="11" fillId="0" borderId="5" xfId="2" applyFont="1" applyBorder="1" applyAlignment="1">
      <alignment horizontal="right" vertical="center" wrapText="1"/>
    </xf>
    <xf numFmtId="3" fontId="13" fillId="0" borderId="6" xfId="1" applyNumberFormat="1" applyFont="1" applyBorder="1" applyAlignment="1">
      <alignment horizontal="right" vertical="center" wrapText="1"/>
    </xf>
    <xf numFmtId="3" fontId="11" fillId="0" borderId="1" xfId="1" applyNumberFormat="1" applyFont="1" applyBorder="1" applyAlignment="1">
      <alignment horizontal="right" vertical="center" wrapText="1"/>
    </xf>
    <xf numFmtId="166" fontId="5" fillId="0" borderId="5" xfId="1" applyNumberFormat="1" applyFont="1" applyBorder="1" applyAlignment="1">
      <alignment horizontal="right" vertical="center" wrapText="1"/>
    </xf>
    <xf numFmtId="4" fontId="5" fillId="0" borderId="5" xfId="1" applyNumberFormat="1" applyFont="1" applyBorder="1" applyAlignment="1">
      <alignment horizontal="right" vertical="center" wrapText="1"/>
    </xf>
    <xf numFmtId="166" fontId="13" fillId="0" borderId="4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9" fontId="11" fillId="0" borderId="2" xfId="2" applyFont="1" applyBorder="1" applyAlignment="1">
      <alignment horizontal="right" vertical="center" wrapText="1"/>
    </xf>
    <xf numFmtId="9" fontId="11" fillId="0" borderId="3" xfId="2" applyFont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613B-5D39-49F0-B3E3-59F4C1DF7010}">
  <dimension ref="A1:K62"/>
  <sheetViews>
    <sheetView tabSelected="1" zoomScale="140" zoomScaleNormal="140" workbookViewId="0"/>
  </sheetViews>
  <sheetFormatPr defaultRowHeight="15" x14ac:dyDescent="0.25"/>
  <cols>
    <col min="1" max="1" width="34.7109375" style="2" customWidth="1"/>
    <col min="2" max="2" width="10.85546875" style="12" customWidth="1"/>
    <col min="3" max="3" width="10.28515625" style="12" customWidth="1"/>
    <col min="4" max="4" width="10.85546875" style="12" customWidth="1"/>
    <col min="5" max="5" width="11.140625" style="12" customWidth="1"/>
    <col min="6" max="6" width="10.85546875" style="12" customWidth="1"/>
    <col min="7" max="7" width="11.140625" style="12" customWidth="1"/>
    <col min="8" max="8" width="11.85546875" style="12" customWidth="1"/>
    <col min="9" max="9" width="12.140625" style="12" bestFit="1" customWidth="1"/>
    <col min="10" max="10" width="12.140625" style="12" customWidth="1"/>
    <col min="11" max="11" width="15.28515625" style="12" customWidth="1"/>
  </cols>
  <sheetData>
    <row r="1" spans="1:11" s="1" customFormat="1" ht="12.75" x14ac:dyDescent="0.25">
      <c r="A1" s="23" t="s">
        <v>21</v>
      </c>
      <c r="B1" s="9"/>
      <c r="C1" s="9"/>
      <c r="D1" s="9"/>
      <c r="E1" s="11"/>
      <c r="F1" s="9"/>
      <c r="G1" s="9"/>
      <c r="H1" s="9"/>
      <c r="I1" s="9"/>
      <c r="J1" s="9"/>
      <c r="K1" s="11"/>
    </row>
    <row r="2" spans="1:11" ht="15.75" thickBot="1" x14ac:dyDescent="0.3"/>
    <row r="3" spans="1:11" s="4" customFormat="1" ht="18.75" thickBot="1" x14ac:dyDescent="0.3">
      <c r="A3" s="16" t="s">
        <v>0</v>
      </c>
      <c r="B3" s="3">
        <v>2017</v>
      </c>
      <c r="C3" s="3">
        <v>2018</v>
      </c>
      <c r="D3" s="3">
        <v>2019</v>
      </c>
      <c r="E3" s="3">
        <v>2020</v>
      </c>
      <c r="F3" s="3">
        <v>2021</v>
      </c>
      <c r="G3" s="3">
        <v>2022</v>
      </c>
      <c r="H3" s="3">
        <v>2023</v>
      </c>
      <c r="I3" s="3">
        <v>2024</v>
      </c>
      <c r="J3" s="3">
        <v>2025</v>
      </c>
      <c r="K3" s="3" t="s">
        <v>48</v>
      </c>
    </row>
    <row r="4" spans="1:11" ht="15.75" thickBot="1" x14ac:dyDescent="0.3">
      <c r="A4" s="47" t="s">
        <v>22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s="5" customFormat="1" ht="11.25" x14ac:dyDescent="0.25">
      <c r="A5" s="17" t="s">
        <v>3</v>
      </c>
      <c r="B5" s="33">
        <v>4886.5</v>
      </c>
      <c r="C5" s="33">
        <v>5008.3999999999996</v>
      </c>
      <c r="D5" s="33">
        <v>9817.6</v>
      </c>
      <c r="E5" s="33">
        <v>29242.1</v>
      </c>
      <c r="F5" s="33">
        <v>41514.800000000003</v>
      </c>
      <c r="G5" s="33">
        <v>73513.899999999994</v>
      </c>
      <c r="H5" s="33">
        <v>50599.7</v>
      </c>
      <c r="I5" s="33">
        <v>58077.3</v>
      </c>
      <c r="J5" s="33">
        <v>64711.1</v>
      </c>
      <c r="K5" s="27">
        <f>(J5-B5)/B5</f>
        <v>12.242832293052286</v>
      </c>
    </row>
    <row r="6" spans="1:11" s="5" customFormat="1" ht="12" thickBot="1" x14ac:dyDescent="0.3">
      <c r="A6" s="34" t="s">
        <v>4</v>
      </c>
      <c r="B6" s="35">
        <v>5737.5</v>
      </c>
      <c r="C6" s="35">
        <v>6652.9</v>
      </c>
      <c r="D6" s="35">
        <v>6802.4</v>
      </c>
      <c r="E6" s="35">
        <v>10914.3</v>
      </c>
      <c r="F6" s="35">
        <v>16422.3</v>
      </c>
      <c r="G6" s="35">
        <v>25266.400000000001</v>
      </c>
      <c r="H6" s="35">
        <v>34849.9</v>
      </c>
      <c r="I6" s="35">
        <v>44641</v>
      </c>
      <c r="J6" s="35">
        <v>46733.3</v>
      </c>
      <c r="K6" s="29">
        <f t="shared" ref="K6:K22" si="0">(J6-B6)/B6</f>
        <v>7.145237472766885</v>
      </c>
    </row>
    <row r="7" spans="1:11" s="6" customFormat="1" ht="11.25" thickBot="1" x14ac:dyDescent="0.3">
      <c r="A7" s="20" t="s">
        <v>5</v>
      </c>
      <c r="B7" s="36">
        <f>SUM(B5:B6)</f>
        <v>10624</v>
      </c>
      <c r="C7" s="36">
        <f t="shared" ref="C7:J7" si="1">SUM(C5:C6)</f>
        <v>11661.3</v>
      </c>
      <c r="D7" s="36">
        <f t="shared" si="1"/>
        <v>16620</v>
      </c>
      <c r="E7" s="36">
        <f t="shared" si="1"/>
        <v>40156.399999999994</v>
      </c>
      <c r="F7" s="36">
        <f t="shared" si="1"/>
        <v>57937.100000000006</v>
      </c>
      <c r="G7" s="36">
        <f t="shared" si="1"/>
        <v>98780.299999999988</v>
      </c>
      <c r="H7" s="36">
        <f t="shared" si="1"/>
        <v>85449.600000000006</v>
      </c>
      <c r="I7" s="36">
        <f t="shared" si="1"/>
        <v>102718.3</v>
      </c>
      <c r="J7" s="36">
        <f t="shared" si="1"/>
        <v>111444.4</v>
      </c>
      <c r="K7" s="27">
        <f t="shared" si="0"/>
        <v>9.4898719879518065</v>
      </c>
    </row>
    <row r="8" spans="1:11" s="5" customFormat="1" ht="13.5" customHeight="1" thickBot="1" x14ac:dyDescent="0.3">
      <c r="A8" s="37" t="s">
        <v>6</v>
      </c>
      <c r="B8" s="38">
        <v>68542.100000000006</v>
      </c>
      <c r="C8" s="38">
        <v>65166.7</v>
      </c>
      <c r="D8" s="38">
        <v>46863.7</v>
      </c>
      <c r="E8" s="38">
        <v>27353.9</v>
      </c>
      <c r="F8" s="38">
        <v>21069.599999999999</v>
      </c>
      <c r="G8" s="38">
        <v>17802.2</v>
      </c>
      <c r="H8" s="38">
        <v>15337.7</v>
      </c>
      <c r="I8" s="38">
        <v>28267.599999999999</v>
      </c>
      <c r="J8" s="38">
        <v>38585.4</v>
      </c>
      <c r="K8" s="50">
        <f t="shared" si="0"/>
        <v>-0.43705547393499766</v>
      </c>
    </row>
    <row r="9" spans="1:11" s="5" customFormat="1" ht="13.5" customHeight="1" thickBot="1" x14ac:dyDescent="0.3">
      <c r="A9" s="20" t="s">
        <v>7</v>
      </c>
      <c r="B9" s="36">
        <f>B7+B8</f>
        <v>79166.100000000006</v>
      </c>
      <c r="C9" s="36">
        <f t="shared" ref="C9:I9" si="2">C7+C8</f>
        <v>76828</v>
      </c>
      <c r="D9" s="36">
        <f t="shared" si="2"/>
        <v>63483.7</v>
      </c>
      <c r="E9" s="36">
        <f t="shared" si="2"/>
        <v>67510.299999999988</v>
      </c>
      <c r="F9" s="36">
        <f t="shared" si="2"/>
        <v>79006.700000000012</v>
      </c>
      <c r="G9" s="36">
        <f t="shared" si="2"/>
        <v>116582.49999999999</v>
      </c>
      <c r="H9" s="36">
        <f t="shared" si="2"/>
        <v>100787.3</v>
      </c>
      <c r="I9" s="36">
        <f t="shared" si="2"/>
        <v>130985.9</v>
      </c>
      <c r="J9" s="36">
        <v>150029.79999999999</v>
      </c>
      <c r="K9" s="27">
        <f t="shared" si="0"/>
        <v>0.89512682827624424</v>
      </c>
    </row>
    <row r="10" spans="1:11" s="5" customFormat="1" ht="13.5" customHeight="1" x14ac:dyDescent="0.25">
      <c r="A10" s="18" t="s">
        <v>8</v>
      </c>
      <c r="B10" s="32">
        <v>129476.8</v>
      </c>
      <c r="C10" s="32">
        <v>135892.20000000001</v>
      </c>
      <c r="D10" s="32">
        <v>138910</v>
      </c>
      <c r="E10" s="32">
        <v>132022.5</v>
      </c>
      <c r="F10" s="32">
        <v>121728.7</v>
      </c>
      <c r="G10" s="32">
        <v>112620.4</v>
      </c>
      <c r="H10" s="32">
        <v>1061452.3999999999</v>
      </c>
      <c r="I10" s="32">
        <v>6034655</v>
      </c>
      <c r="J10" s="32">
        <v>5842989.5</v>
      </c>
      <c r="K10" s="27">
        <f t="shared" si="0"/>
        <v>44.127694691249708</v>
      </c>
    </row>
    <row r="11" spans="1:11" s="5" customFormat="1" ht="13.5" customHeight="1" thickBot="1" x14ac:dyDescent="0.3">
      <c r="A11" s="39" t="s">
        <v>9</v>
      </c>
      <c r="B11" s="35">
        <v>321.8</v>
      </c>
      <c r="C11" s="35">
        <v>272.39999999999998</v>
      </c>
      <c r="D11" s="35">
        <v>437.2</v>
      </c>
      <c r="E11" s="35">
        <v>519.20000000000005</v>
      </c>
      <c r="F11" s="35">
        <v>334.3</v>
      </c>
      <c r="G11" s="35">
        <v>368.6</v>
      </c>
      <c r="H11" s="35">
        <v>3965.6</v>
      </c>
      <c r="I11" s="35">
        <v>32808.800000000003</v>
      </c>
      <c r="J11" s="35">
        <v>29657.5</v>
      </c>
      <c r="K11" s="29">
        <f t="shared" si="0"/>
        <v>91.161280298321941</v>
      </c>
    </row>
    <row r="12" spans="1:11" s="5" customFormat="1" ht="13.5" customHeight="1" thickBot="1" x14ac:dyDescent="0.3">
      <c r="A12" s="20" t="s">
        <v>10</v>
      </c>
      <c r="B12" s="36">
        <f>B9+B10+B11</f>
        <v>208964.7</v>
      </c>
      <c r="C12" s="36">
        <f t="shared" ref="C12:I12" si="3">C9+C10+C11</f>
        <v>212992.6</v>
      </c>
      <c r="D12" s="36">
        <f t="shared" si="3"/>
        <v>202830.90000000002</v>
      </c>
      <c r="E12" s="36">
        <f t="shared" si="3"/>
        <v>200052</v>
      </c>
      <c r="F12" s="36">
        <f t="shared" si="3"/>
        <v>201069.7</v>
      </c>
      <c r="G12" s="36">
        <f t="shared" si="3"/>
        <v>229571.49999999997</v>
      </c>
      <c r="H12" s="36">
        <f t="shared" si="3"/>
        <v>1166205.3</v>
      </c>
      <c r="I12" s="36">
        <f t="shared" si="3"/>
        <v>6198449.7000000002</v>
      </c>
      <c r="J12" s="36">
        <v>6022677</v>
      </c>
      <c r="K12" s="27">
        <f t="shared" si="0"/>
        <v>27.821504301922761</v>
      </c>
    </row>
    <row r="13" spans="1:11" s="5" customFormat="1" ht="13.5" customHeight="1" thickBot="1" x14ac:dyDescent="0.3">
      <c r="A13" s="37" t="s">
        <v>11</v>
      </c>
      <c r="B13" s="38">
        <v>10741</v>
      </c>
      <c r="C13" s="38">
        <v>11444</v>
      </c>
      <c r="D13" s="38">
        <v>11246.2</v>
      </c>
      <c r="E13" s="38">
        <v>11526.1</v>
      </c>
      <c r="F13" s="38">
        <v>14044.8</v>
      </c>
      <c r="G13" s="38">
        <v>18189</v>
      </c>
      <c r="H13" s="38">
        <v>25217.5</v>
      </c>
      <c r="I13" s="38">
        <v>10257.700000000001</v>
      </c>
      <c r="J13" s="38">
        <v>4709.7</v>
      </c>
      <c r="K13" s="50">
        <f t="shared" si="0"/>
        <v>-0.56152127362442972</v>
      </c>
    </row>
    <row r="14" spans="1:11" s="5" customFormat="1" ht="13.5" customHeight="1" thickBot="1" x14ac:dyDescent="0.3">
      <c r="A14" s="20" t="s">
        <v>12</v>
      </c>
      <c r="B14" s="40">
        <f>B12+B13</f>
        <v>219705.7</v>
      </c>
      <c r="C14" s="40">
        <f t="shared" ref="C14:I14" si="4">C12+C13</f>
        <v>224436.6</v>
      </c>
      <c r="D14" s="40">
        <f t="shared" si="4"/>
        <v>214077.10000000003</v>
      </c>
      <c r="E14" s="40">
        <f t="shared" si="4"/>
        <v>211578.1</v>
      </c>
      <c r="F14" s="40">
        <f t="shared" si="4"/>
        <v>215114.5</v>
      </c>
      <c r="G14" s="40">
        <f t="shared" si="4"/>
        <v>247760.49999999997</v>
      </c>
      <c r="H14" s="40">
        <f t="shared" si="4"/>
        <v>1191422.8</v>
      </c>
      <c r="I14" s="40">
        <f t="shared" si="4"/>
        <v>6208707.4000000004</v>
      </c>
      <c r="J14" s="40">
        <v>6027386.5</v>
      </c>
      <c r="K14" s="27">
        <f t="shared" si="0"/>
        <v>26.433910453848032</v>
      </c>
    </row>
    <row r="15" spans="1:11" s="5" customFormat="1" ht="13.5" customHeight="1" x14ac:dyDescent="0.25">
      <c r="A15" s="18" t="s">
        <v>13</v>
      </c>
      <c r="B15" s="32">
        <v>18032.900000000001</v>
      </c>
      <c r="C15" s="32">
        <v>17742.900000000001</v>
      </c>
      <c r="D15" s="32">
        <v>21012.5</v>
      </c>
      <c r="E15" s="32">
        <v>26116.2</v>
      </c>
      <c r="F15" s="32">
        <v>25019.1</v>
      </c>
      <c r="G15" s="32">
        <v>25102</v>
      </c>
      <c r="H15" s="32">
        <v>287481.09999999998</v>
      </c>
      <c r="I15" s="32">
        <v>2157140.5</v>
      </c>
      <c r="J15" s="32">
        <v>3613516.8</v>
      </c>
      <c r="K15" s="27">
        <f t="shared" si="0"/>
        <v>199.38467467794973</v>
      </c>
    </row>
    <row r="16" spans="1:11" s="5" customFormat="1" ht="13.5" customHeight="1" thickBot="1" x14ac:dyDescent="0.3">
      <c r="A16" s="39" t="s">
        <v>14</v>
      </c>
      <c r="B16" s="35">
        <v>33010.300000000003</v>
      </c>
      <c r="C16" s="35">
        <v>25565.1</v>
      </c>
      <c r="D16" s="35">
        <v>16810.5</v>
      </c>
      <c r="E16" s="35">
        <v>912.2</v>
      </c>
      <c r="F16" s="42">
        <v>-2069.4</v>
      </c>
      <c r="G16" s="42">
        <v>-6904.7</v>
      </c>
      <c r="H16" s="42">
        <v>-35169.9</v>
      </c>
      <c r="I16" s="42">
        <v>-530897.9</v>
      </c>
      <c r="J16" s="42">
        <v>-237871.6</v>
      </c>
      <c r="K16" s="51">
        <f t="shared" si="0"/>
        <v>-8.2059811634550428</v>
      </c>
    </row>
    <row r="17" spans="1:11" s="5" customFormat="1" ht="13.5" customHeight="1" thickBot="1" x14ac:dyDescent="0.3">
      <c r="A17" s="20" t="s">
        <v>15</v>
      </c>
      <c r="B17" s="40">
        <f t="shared" ref="B17:H17" si="5">B15+B16</f>
        <v>51043.200000000004</v>
      </c>
      <c r="C17" s="40">
        <f t="shared" si="5"/>
        <v>43308</v>
      </c>
      <c r="D17" s="40">
        <f t="shared" si="5"/>
        <v>37823</v>
      </c>
      <c r="E17" s="40">
        <f t="shared" si="5"/>
        <v>27028.400000000001</v>
      </c>
      <c r="F17" s="40">
        <f t="shared" si="5"/>
        <v>22949.699999999997</v>
      </c>
      <c r="G17" s="40">
        <f t="shared" si="5"/>
        <v>18197.3</v>
      </c>
      <c r="H17" s="40">
        <f t="shared" si="5"/>
        <v>252311.19999999998</v>
      </c>
      <c r="I17" s="40">
        <f>I15+I16</f>
        <v>1626242.6</v>
      </c>
      <c r="J17" s="40">
        <f>J15+J16</f>
        <v>3375645.1999999997</v>
      </c>
      <c r="K17" s="27">
        <f t="shared" si="0"/>
        <v>65.133102940254517</v>
      </c>
    </row>
    <row r="18" spans="1:11" s="5" customFormat="1" ht="13.5" customHeight="1" x14ac:dyDescent="0.25">
      <c r="A18" s="18" t="s">
        <v>16</v>
      </c>
      <c r="B18" s="32">
        <v>28656.9</v>
      </c>
      <c r="C18" s="32">
        <v>27079.3</v>
      </c>
      <c r="D18" s="32">
        <v>22982.1</v>
      </c>
      <c r="E18" s="32">
        <v>21705.7</v>
      </c>
      <c r="F18" s="32">
        <v>18280.8</v>
      </c>
      <c r="G18" s="32">
        <v>15449.2</v>
      </c>
      <c r="H18" s="32">
        <v>12460.6</v>
      </c>
      <c r="I18" s="32">
        <v>13833.9</v>
      </c>
      <c r="J18" s="32">
        <v>11035.2</v>
      </c>
      <c r="K18" s="50">
        <f t="shared" si="0"/>
        <v>-0.61491996691896189</v>
      </c>
    </row>
    <row r="19" spans="1:11" s="5" customFormat="1" ht="13.5" customHeight="1" thickBot="1" x14ac:dyDescent="0.3">
      <c r="A19" s="39" t="s">
        <v>17</v>
      </c>
      <c r="B19" s="35">
        <v>57365.9</v>
      </c>
      <c r="C19" s="35">
        <v>56019.6</v>
      </c>
      <c r="D19" s="35">
        <v>47831.9</v>
      </c>
      <c r="E19" s="35">
        <v>30257.9</v>
      </c>
      <c r="F19" s="35">
        <v>22388.6</v>
      </c>
      <c r="G19" s="35">
        <v>14588.6</v>
      </c>
      <c r="H19" s="35">
        <v>111251</v>
      </c>
      <c r="I19" s="35">
        <v>528438.1</v>
      </c>
      <c r="J19" s="35">
        <v>501826</v>
      </c>
      <c r="K19" s="29">
        <f t="shared" si="0"/>
        <v>7.7478101101874106</v>
      </c>
    </row>
    <row r="20" spans="1:11" s="5" customFormat="1" ht="13.5" customHeight="1" thickBot="1" x14ac:dyDescent="0.3">
      <c r="A20" s="20" t="s">
        <v>18</v>
      </c>
      <c r="B20" s="40">
        <f>SUM(B18:B19)</f>
        <v>86022.8</v>
      </c>
      <c r="C20" s="40">
        <f t="shared" ref="C20:J20" si="6">SUM(C18:C19)</f>
        <v>83098.899999999994</v>
      </c>
      <c r="D20" s="40">
        <f t="shared" si="6"/>
        <v>70814</v>
      </c>
      <c r="E20" s="40">
        <f t="shared" si="6"/>
        <v>51963.600000000006</v>
      </c>
      <c r="F20" s="40">
        <f t="shared" si="6"/>
        <v>40669.399999999994</v>
      </c>
      <c r="G20" s="40">
        <f t="shared" si="6"/>
        <v>30037.800000000003</v>
      </c>
      <c r="H20" s="40">
        <f t="shared" si="6"/>
        <v>123711.6</v>
      </c>
      <c r="I20" s="40">
        <f t="shared" si="6"/>
        <v>542272</v>
      </c>
      <c r="J20" s="40">
        <f t="shared" si="6"/>
        <v>512861.2</v>
      </c>
      <c r="K20" s="27">
        <f t="shared" si="0"/>
        <v>4.9619217230780679</v>
      </c>
    </row>
    <row r="21" spans="1:11" s="5" customFormat="1" ht="13.5" customHeight="1" thickBot="1" x14ac:dyDescent="0.3">
      <c r="A21" s="20" t="s">
        <v>19</v>
      </c>
      <c r="B21" s="36">
        <v>66505</v>
      </c>
      <c r="C21" s="36">
        <v>72975.199999999997</v>
      </c>
      <c r="D21" s="36">
        <v>71315</v>
      </c>
      <c r="E21" s="36">
        <v>58907.1</v>
      </c>
      <c r="F21" s="36">
        <v>49633.8</v>
      </c>
      <c r="G21" s="36">
        <v>31711</v>
      </c>
      <c r="H21" s="36">
        <v>790552.4</v>
      </c>
      <c r="I21" s="36">
        <v>4594526.5</v>
      </c>
      <c r="J21" s="36">
        <v>2753961.5</v>
      </c>
      <c r="K21" s="27">
        <f t="shared" si="0"/>
        <v>40.409841365310882</v>
      </c>
    </row>
    <row r="22" spans="1:11" s="5" customFormat="1" ht="13.5" customHeight="1" thickBot="1" x14ac:dyDescent="0.3">
      <c r="A22" s="20" t="s">
        <v>20</v>
      </c>
      <c r="B22" s="40">
        <v>5394</v>
      </c>
      <c r="C22" s="40">
        <v>13610.5</v>
      </c>
      <c r="D22" s="40">
        <v>22879</v>
      </c>
      <c r="E22" s="40">
        <v>62152.7</v>
      </c>
      <c r="F22" s="40">
        <v>87816.7</v>
      </c>
      <c r="G22" s="40">
        <v>149625.5</v>
      </c>
      <c r="H22" s="43">
        <v>-370</v>
      </c>
      <c r="I22" s="43">
        <v>-564591.6</v>
      </c>
      <c r="J22" s="43">
        <v>-619791.19999999995</v>
      </c>
      <c r="K22" s="50">
        <f t="shared" si="0"/>
        <v>-115.90381905821282</v>
      </c>
    </row>
    <row r="23" spans="1:11" s="1" customFormat="1" ht="13.5" thickBot="1" x14ac:dyDescent="0.3">
      <c r="A23" s="48" t="s">
        <v>23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</row>
    <row r="24" spans="1:11" s="5" customFormat="1" ht="13.5" customHeight="1" thickBot="1" x14ac:dyDescent="0.3">
      <c r="A24" s="49" t="s">
        <v>24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</row>
    <row r="25" spans="1:11" s="5" customFormat="1" ht="13.5" customHeight="1" x14ac:dyDescent="0.25">
      <c r="A25" s="19" t="s">
        <v>25</v>
      </c>
      <c r="B25" s="13">
        <f>B5/B7</f>
        <v>0.45994917168674698</v>
      </c>
      <c r="C25" s="13">
        <f t="shared" ref="C25:I25" si="7">C5/C7</f>
        <v>0.42948899350844244</v>
      </c>
      <c r="D25" s="13">
        <f t="shared" si="7"/>
        <v>0.59070998796630569</v>
      </c>
      <c r="E25" s="13">
        <f t="shared" si="7"/>
        <v>0.72820521759918722</v>
      </c>
      <c r="F25" s="13">
        <f t="shared" si="7"/>
        <v>0.71654949937086942</v>
      </c>
      <c r="G25" s="13">
        <f t="shared" si="7"/>
        <v>0.74421620505303188</v>
      </c>
      <c r="H25" s="13">
        <f t="shared" si="7"/>
        <v>0.59215841852975315</v>
      </c>
      <c r="I25" s="13">
        <f t="shared" si="7"/>
        <v>0.56540363304299235</v>
      </c>
      <c r="J25" s="13">
        <f t="shared" ref="J25" si="8">J5/J7</f>
        <v>0.58065815778989349</v>
      </c>
      <c r="K25" s="27">
        <f>(J25-B25)/B25</f>
        <v>0.26243983799443948</v>
      </c>
    </row>
    <row r="26" spans="1:11" s="5" customFormat="1" ht="13.5" customHeight="1" x14ac:dyDescent="0.25">
      <c r="A26" s="19" t="s">
        <v>26</v>
      </c>
      <c r="B26" s="13">
        <f>B6/B7</f>
        <v>0.54005082831325302</v>
      </c>
      <c r="C26" s="13">
        <f t="shared" ref="C26:I26" si="9">C6/C7</f>
        <v>0.5705110064915575</v>
      </c>
      <c r="D26" s="13">
        <f t="shared" si="9"/>
        <v>0.40929001203369431</v>
      </c>
      <c r="E26" s="13">
        <f t="shared" si="9"/>
        <v>0.27179478240081284</v>
      </c>
      <c r="F26" s="13">
        <f t="shared" si="9"/>
        <v>0.28345050062913052</v>
      </c>
      <c r="G26" s="13">
        <f t="shared" si="9"/>
        <v>0.25578379494696823</v>
      </c>
      <c r="H26" s="13">
        <f t="shared" si="9"/>
        <v>0.40784158147024679</v>
      </c>
      <c r="I26" s="13">
        <f t="shared" si="9"/>
        <v>0.43459636695700765</v>
      </c>
      <c r="J26" s="13">
        <f t="shared" ref="J26" si="10">J6/J7</f>
        <v>0.41934184221010662</v>
      </c>
      <c r="K26" s="41">
        <f t="shared" ref="K26:K29" si="11">(J26-B26)/B26</f>
        <v>-0.22351412084702874</v>
      </c>
    </row>
    <row r="27" spans="1:11" s="5" customFormat="1" ht="11.25" x14ac:dyDescent="0.25">
      <c r="A27" s="19" t="s">
        <v>27</v>
      </c>
      <c r="B27" s="13">
        <f>(B9-B7)/B9</f>
        <v>0.86580114468187774</v>
      </c>
      <c r="C27" s="13">
        <f t="shared" ref="C27:I27" si="12">(C9-C7)/C9</f>
        <v>0.84821549435101784</v>
      </c>
      <c r="D27" s="13">
        <f t="shared" si="12"/>
        <v>0.73820051446276758</v>
      </c>
      <c r="E27" s="13">
        <f t="shared" si="12"/>
        <v>0.40518113532305439</v>
      </c>
      <c r="F27" s="13">
        <f t="shared" si="12"/>
        <v>0.26668118020370429</v>
      </c>
      <c r="G27" s="13">
        <f t="shared" si="12"/>
        <v>0.15270044818047304</v>
      </c>
      <c r="H27" s="13">
        <f t="shared" si="12"/>
        <v>0.15217889555529315</v>
      </c>
      <c r="I27" s="13">
        <f t="shared" si="12"/>
        <v>0.21580643412764269</v>
      </c>
      <c r="J27" s="13">
        <f t="shared" ref="J27" si="13">(J9-J7)/J9</f>
        <v>0.25718490593202148</v>
      </c>
      <c r="K27" s="41">
        <f t="shared" si="11"/>
        <v>-0.70295152933007587</v>
      </c>
    </row>
    <row r="28" spans="1:11" s="5" customFormat="1" ht="11.25" x14ac:dyDescent="0.25">
      <c r="A28" s="19" t="s">
        <v>28</v>
      </c>
      <c r="B28" s="44">
        <f>B12/B7</f>
        <v>19.669117093373494</v>
      </c>
      <c r="C28" s="44">
        <f t="shared" ref="C28:I28" si="14">C12/C7</f>
        <v>18.264910430226479</v>
      </c>
      <c r="D28" s="44">
        <f t="shared" si="14"/>
        <v>12.204025270758125</v>
      </c>
      <c r="E28" s="44">
        <f t="shared" si="14"/>
        <v>4.9818210795788476</v>
      </c>
      <c r="F28" s="44">
        <f t="shared" si="14"/>
        <v>3.4704826441088699</v>
      </c>
      <c r="G28" s="44">
        <f t="shared" si="14"/>
        <v>2.3240615790800394</v>
      </c>
      <c r="H28" s="44">
        <f t="shared" si="14"/>
        <v>13.647873132232332</v>
      </c>
      <c r="I28" s="44">
        <f t="shared" si="14"/>
        <v>60.344161653765688</v>
      </c>
      <c r="J28" s="44">
        <f t="shared" ref="J28" si="15">J12/J7</f>
        <v>54.041988650842931</v>
      </c>
      <c r="K28" s="28">
        <f t="shared" si="11"/>
        <v>1.7475553881902317</v>
      </c>
    </row>
    <row r="29" spans="1:11" s="5" customFormat="1" ht="23.25" thickBot="1" x14ac:dyDescent="0.3">
      <c r="A29" s="19" t="s">
        <v>29</v>
      </c>
      <c r="B29" s="45">
        <f>B13/B14</f>
        <v>4.8888126252527808E-2</v>
      </c>
      <c r="C29" s="45">
        <f t="shared" ref="C29:I29" si="16">C13/C14</f>
        <v>5.0989900934161364E-2</v>
      </c>
      <c r="D29" s="45">
        <f t="shared" si="16"/>
        <v>5.253340969211559E-2</v>
      </c>
      <c r="E29" s="45">
        <f t="shared" si="16"/>
        <v>5.4476810218070777E-2</v>
      </c>
      <c r="F29" s="45">
        <f t="shared" si="16"/>
        <v>6.5289880505498235E-2</v>
      </c>
      <c r="G29" s="45">
        <f t="shared" si="16"/>
        <v>7.3413639381580201E-2</v>
      </c>
      <c r="H29" s="45">
        <f t="shared" si="16"/>
        <v>2.116586991620439E-2</v>
      </c>
      <c r="I29" s="45">
        <f t="shared" si="16"/>
        <v>1.652147434101984E-3</v>
      </c>
      <c r="J29" s="45">
        <f t="shared" ref="J29" si="17">J13/J14</f>
        <v>7.8138344040157369E-4</v>
      </c>
      <c r="K29" s="51">
        <f t="shared" si="11"/>
        <v>-0.98401690757454274</v>
      </c>
    </row>
    <row r="30" spans="1:11" s="5" customFormat="1" ht="12" thickBot="1" x14ac:dyDescent="0.3">
      <c r="A30" s="49" t="s">
        <v>30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</row>
    <row r="31" spans="1:11" s="5" customFormat="1" ht="22.5" x14ac:dyDescent="0.25">
      <c r="A31" s="21" t="s">
        <v>31</v>
      </c>
      <c r="B31" s="14">
        <f>B10/B12</f>
        <v>0.61961087207552279</v>
      </c>
      <c r="C31" s="14">
        <f t="shared" ref="C31:I31" si="18">C10/C12</f>
        <v>0.63801371503047533</v>
      </c>
      <c r="D31" s="14">
        <f t="shared" si="18"/>
        <v>0.68485620287638616</v>
      </c>
      <c r="E31" s="14">
        <f t="shared" si="18"/>
        <v>0.65994091536200583</v>
      </c>
      <c r="F31" s="14">
        <f t="shared" si="18"/>
        <v>0.60540548874345557</v>
      </c>
      <c r="G31" s="14">
        <f t="shared" si="18"/>
        <v>0.49056786229998067</v>
      </c>
      <c r="H31" s="14">
        <f t="shared" si="18"/>
        <v>0.91017627856776151</v>
      </c>
      <c r="I31" s="14">
        <f t="shared" si="18"/>
        <v>0.97357489244447681</v>
      </c>
      <c r="J31" s="14">
        <f t="shared" ref="J31" si="19">J10/J12</f>
        <v>0.97016484530052005</v>
      </c>
      <c r="K31" s="28">
        <f>(J31-B31)/B31</f>
        <v>0.56576472270529998</v>
      </c>
    </row>
    <row r="32" spans="1:11" s="5" customFormat="1" ht="34.5" thickBot="1" x14ac:dyDescent="0.3">
      <c r="A32" s="21" t="s">
        <v>32</v>
      </c>
      <c r="B32" s="14">
        <f>B19/B20</f>
        <v>0.66686855112830556</v>
      </c>
      <c r="C32" s="14">
        <f t="shared" ref="C32:I32" si="20">C19/C20</f>
        <v>0.67413166720618445</v>
      </c>
      <c r="D32" s="14">
        <f t="shared" si="20"/>
        <v>0.67545824272036603</v>
      </c>
      <c r="E32" s="14">
        <f t="shared" si="20"/>
        <v>0.58229029551455247</v>
      </c>
      <c r="F32" s="14">
        <f t="shared" si="20"/>
        <v>0.55050234328512349</v>
      </c>
      <c r="G32" s="14">
        <f t="shared" si="20"/>
        <v>0.48567471652384658</v>
      </c>
      <c r="H32" s="14">
        <f t="shared" si="20"/>
        <v>0.8992770281849074</v>
      </c>
      <c r="I32" s="14">
        <f t="shared" si="20"/>
        <v>0.97448900182934017</v>
      </c>
      <c r="J32" s="14">
        <f t="shared" ref="J32" si="21">J19/J20</f>
        <v>0.97848306715345201</v>
      </c>
      <c r="K32" s="28">
        <f>(J32-B32)/B32</f>
        <v>0.46728026909937725</v>
      </c>
    </row>
    <row r="33" spans="1:11" s="5" customFormat="1" ht="12" thickBot="1" x14ac:dyDescent="0.3">
      <c r="A33" s="49" t="s">
        <v>33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</row>
    <row r="34" spans="1:11" s="5" customFormat="1" ht="22.5" x14ac:dyDescent="0.25">
      <c r="A34" s="21" t="s">
        <v>34</v>
      </c>
      <c r="B34" s="14">
        <f>B20/B12</f>
        <v>0.41166187399115733</v>
      </c>
      <c r="C34" s="14">
        <f t="shared" ref="C34:I34" si="22">C20/C12</f>
        <v>0.39014923523164652</v>
      </c>
      <c r="D34" s="14">
        <f t="shared" si="22"/>
        <v>0.34912826398739044</v>
      </c>
      <c r="E34" s="14">
        <f t="shared" si="22"/>
        <v>0.25975046487913145</v>
      </c>
      <c r="F34" s="14">
        <f t="shared" si="22"/>
        <v>0.20226518465984678</v>
      </c>
      <c r="G34" s="14">
        <f t="shared" si="22"/>
        <v>0.13084289643967134</v>
      </c>
      <c r="H34" s="14">
        <f t="shared" si="22"/>
        <v>0.10608046456314339</v>
      </c>
      <c r="I34" s="14">
        <f t="shared" si="22"/>
        <v>8.7485101314930411E-2</v>
      </c>
      <c r="J34" s="14">
        <f t="shared" ref="J34" si="23">J20/J12</f>
        <v>8.5155023256269599E-2</v>
      </c>
      <c r="K34" s="41">
        <f t="shared" ref="K34:K36" si="24">(J34-B34)/B34</f>
        <v>-0.79314328424278913</v>
      </c>
    </row>
    <row r="35" spans="1:11" s="1" customFormat="1" ht="22.5" x14ac:dyDescent="0.25">
      <c r="A35" s="21" t="s">
        <v>35</v>
      </c>
      <c r="B35" s="7">
        <f>B18/B20</f>
        <v>0.33313144887169449</v>
      </c>
      <c r="C35" s="7">
        <f t="shared" ref="C35:I35" si="25">C18/C20</f>
        <v>0.32586833279381555</v>
      </c>
      <c r="D35" s="7">
        <f t="shared" si="25"/>
        <v>0.32454175727963397</v>
      </c>
      <c r="E35" s="7">
        <f t="shared" si="25"/>
        <v>0.41770970448544747</v>
      </c>
      <c r="F35" s="7">
        <f t="shared" si="25"/>
        <v>0.44949765671487657</v>
      </c>
      <c r="G35" s="7">
        <f t="shared" si="25"/>
        <v>0.51432528347615336</v>
      </c>
      <c r="H35" s="7">
        <f t="shared" si="25"/>
        <v>0.10072297181509252</v>
      </c>
      <c r="I35" s="7">
        <f t="shared" si="25"/>
        <v>2.5510998170659743E-2</v>
      </c>
      <c r="J35" s="7">
        <f t="shared" ref="J35" si="26">J18/J20</f>
        <v>2.1516932846547956E-2</v>
      </c>
      <c r="K35" s="41">
        <f t="shared" si="24"/>
        <v>-0.93541008235810497</v>
      </c>
    </row>
    <row r="36" spans="1:11" s="1" customFormat="1" ht="15.75" customHeight="1" thickBot="1" x14ac:dyDescent="0.3">
      <c r="A36" s="21" t="s">
        <v>36</v>
      </c>
      <c r="B36" s="14">
        <f>B20/B14</f>
        <v>0.39153649632212545</v>
      </c>
      <c r="C36" s="14">
        <f t="shared" ref="C36:I36" si="27">C20/C14</f>
        <v>0.37025556437764601</v>
      </c>
      <c r="D36" s="14">
        <f t="shared" si="27"/>
        <v>0.33078736586024376</v>
      </c>
      <c r="E36" s="14">
        <f t="shared" si="27"/>
        <v>0.24560008809985534</v>
      </c>
      <c r="F36" s="14">
        <f t="shared" si="27"/>
        <v>0.18905931492298286</v>
      </c>
      <c r="G36" s="14">
        <f t="shared" si="27"/>
        <v>0.12123724322480786</v>
      </c>
      <c r="H36" s="14">
        <f t="shared" si="27"/>
        <v>0.10383517924954937</v>
      </c>
      <c r="I36" s="14">
        <f t="shared" si="27"/>
        <v>8.734056302927079E-2</v>
      </c>
      <c r="J36" s="14">
        <f t="shared" ref="J36" si="28">J20/J14</f>
        <v>8.5088487356833678E-2</v>
      </c>
      <c r="K36" s="41">
        <f t="shared" si="24"/>
        <v>-0.78268057216605025</v>
      </c>
    </row>
    <row r="37" spans="1:11" s="1" customFormat="1" ht="13.5" thickBot="1" x14ac:dyDescent="0.3">
      <c r="A37" s="49" t="s">
        <v>37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</row>
    <row r="38" spans="1:11" s="1" customFormat="1" ht="22.5" x14ac:dyDescent="0.25">
      <c r="A38" s="24" t="s">
        <v>38</v>
      </c>
      <c r="B38" s="30">
        <f>B17/B12</f>
        <v>0.24426709391586235</v>
      </c>
      <c r="C38" s="30">
        <f t="shared" ref="C38:I38" si="29">C17/C12</f>
        <v>0.20333100774393101</v>
      </c>
      <c r="D38" s="30">
        <f t="shared" si="29"/>
        <v>0.18647553208115725</v>
      </c>
      <c r="E38" s="30">
        <f t="shared" si="29"/>
        <v>0.13510687221322457</v>
      </c>
      <c r="F38" s="30">
        <f t="shared" si="29"/>
        <v>0.11413803273193324</v>
      </c>
      <c r="G38" s="30">
        <f t="shared" si="29"/>
        <v>7.9266372350226405E-2</v>
      </c>
      <c r="H38" s="30">
        <f t="shared" si="29"/>
        <v>0.2163523009199152</v>
      </c>
      <c r="I38" s="30">
        <f t="shared" si="29"/>
        <v>0.26236279694259679</v>
      </c>
      <c r="J38" s="30">
        <f t="shared" ref="J38" si="30">J17/J12</f>
        <v>0.56048916453596964</v>
      </c>
      <c r="K38" s="28">
        <f t="shared" ref="K38:K40" si="31">(J38-B38)/B38</f>
        <v>1.2945749898225334</v>
      </c>
    </row>
    <row r="39" spans="1:11" s="1" customFormat="1" ht="22.5" x14ac:dyDescent="0.25">
      <c r="A39" s="24" t="s">
        <v>39</v>
      </c>
      <c r="B39" s="31">
        <f>B15/B7</f>
        <v>1.6973738704819279</v>
      </c>
      <c r="C39" s="31">
        <f t="shared" ref="C39:I39" si="32">C15/C7</f>
        <v>1.521519899153611</v>
      </c>
      <c r="D39" s="31">
        <f t="shared" si="32"/>
        <v>1.2642900120336944</v>
      </c>
      <c r="E39" s="31">
        <f t="shared" si="32"/>
        <v>0.6503620842505804</v>
      </c>
      <c r="F39" s="31">
        <f t="shared" si="32"/>
        <v>0.43183210757873619</v>
      </c>
      <c r="G39" s="31">
        <f t="shared" si="32"/>
        <v>0.25411949548644824</v>
      </c>
      <c r="H39" s="31">
        <f t="shared" si="32"/>
        <v>3.3643352338688532</v>
      </c>
      <c r="I39" s="31">
        <f t="shared" si="32"/>
        <v>21.000547127434935</v>
      </c>
      <c r="J39" s="31">
        <f t="shared" ref="J39" si="33">J15/J7</f>
        <v>32.4243909967661</v>
      </c>
      <c r="K39" s="28">
        <f t="shared" si="31"/>
        <v>18.102680653119741</v>
      </c>
    </row>
    <row r="40" spans="1:11" s="1" customFormat="1" ht="23.25" thickBot="1" x14ac:dyDescent="0.3">
      <c r="A40" s="24" t="s">
        <v>40</v>
      </c>
      <c r="B40" s="31">
        <f>B17/B10</f>
        <v>0.39422661048156893</v>
      </c>
      <c r="C40" s="31">
        <f t="shared" ref="C40:I40" si="34">C17/C10</f>
        <v>0.3186937881644421</v>
      </c>
      <c r="D40" s="31">
        <f t="shared" si="34"/>
        <v>0.27228421279965448</v>
      </c>
      <c r="E40" s="31">
        <f t="shared" si="34"/>
        <v>0.20472570963282774</v>
      </c>
      <c r="F40" s="31">
        <f t="shared" si="34"/>
        <v>0.18853154597067082</v>
      </c>
      <c r="G40" s="31">
        <f t="shared" si="34"/>
        <v>0.16158085036103584</v>
      </c>
      <c r="H40" s="31">
        <f t="shared" si="34"/>
        <v>0.23770373499555891</v>
      </c>
      <c r="I40" s="31">
        <f t="shared" si="34"/>
        <v>0.26948393901556927</v>
      </c>
      <c r="J40" s="31">
        <f t="shared" ref="J40" si="35">J17/J10</f>
        <v>0.5777257001745425</v>
      </c>
      <c r="K40" s="28">
        <f t="shared" si="31"/>
        <v>0.4654660157740737</v>
      </c>
    </row>
    <row r="41" spans="1:11" s="1" customFormat="1" ht="13.5" thickBot="1" x14ac:dyDescent="0.3">
      <c r="A41" s="49" t="s">
        <v>41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</row>
    <row r="42" spans="1:11" s="1" customFormat="1" ht="22.5" x14ac:dyDescent="0.25">
      <c r="A42" s="24" t="s">
        <v>42</v>
      </c>
      <c r="B42" s="31">
        <f>B21/B12</f>
        <v>0.31825949550330745</v>
      </c>
      <c r="C42" s="31">
        <f t="shared" ref="C42:I42" si="36">C21/C12</f>
        <v>0.34261847594705164</v>
      </c>
      <c r="D42" s="31">
        <f t="shared" si="36"/>
        <v>0.35159830183665303</v>
      </c>
      <c r="E42" s="31">
        <f t="shared" si="36"/>
        <v>0.29445894067542439</v>
      </c>
      <c r="F42" s="31">
        <f t="shared" si="36"/>
        <v>0.24684872956989543</v>
      </c>
      <c r="G42" s="31">
        <f t="shared" si="36"/>
        <v>0.13813125758206052</v>
      </c>
      <c r="H42" s="31">
        <f t="shared" si="36"/>
        <v>0.67788441709191338</v>
      </c>
      <c r="I42" s="31">
        <f t="shared" si="36"/>
        <v>0.74123800665834227</v>
      </c>
      <c r="J42" s="31">
        <f t="shared" ref="J42" si="37">J21/J12</f>
        <v>0.45726534894698817</v>
      </c>
      <c r="K42" s="28">
        <f t="shared" ref="K42:K44" si="38">(J42-B42)/B42</f>
        <v>0.43676891155706654</v>
      </c>
    </row>
    <row r="43" spans="1:11" s="1" customFormat="1" ht="22.5" x14ac:dyDescent="0.25">
      <c r="A43" s="24" t="s">
        <v>43</v>
      </c>
      <c r="B43" s="31">
        <f>B21/B20</f>
        <v>0.77310898970970487</v>
      </c>
      <c r="C43" s="31">
        <f t="shared" ref="C43:I43" si="39">C21/C20</f>
        <v>0.87817287593457916</v>
      </c>
      <c r="D43" s="31">
        <f t="shared" si="39"/>
        <v>1.0070748722004124</v>
      </c>
      <c r="E43" s="31">
        <f t="shared" si="39"/>
        <v>1.1336223818211209</v>
      </c>
      <c r="F43" s="31">
        <f t="shared" si="39"/>
        <v>1.220421250374975</v>
      </c>
      <c r="G43" s="31">
        <f t="shared" si="39"/>
        <v>1.0557031473676499</v>
      </c>
      <c r="H43" s="31">
        <f t="shared" si="39"/>
        <v>6.3902851470678579</v>
      </c>
      <c r="I43" s="31">
        <f t="shared" si="39"/>
        <v>8.4727341629293047</v>
      </c>
      <c r="J43" s="31">
        <f t="shared" ref="J43" si="40">J21/J20</f>
        <v>5.3697988851564515</v>
      </c>
      <c r="K43" s="28">
        <f t="shared" si="38"/>
        <v>5.945720405052799</v>
      </c>
    </row>
    <row r="44" spans="1:11" s="1" customFormat="1" ht="34.5" thickBot="1" x14ac:dyDescent="0.3">
      <c r="A44" s="24" t="s">
        <v>44</v>
      </c>
      <c r="B44" s="31">
        <f>B13/B20</f>
        <v>0.12486224582320035</v>
      </c>
      <c r="C44" s="31">
        <f t="shared" ref="C44:I44" si="41">C13/C20</f>
        <v>0.13771542102242029</v>
      </c>
      <c r="D44" s="31">
        <f t="shared" si="41"/>
        <v>0.15881322902250969</v>
      </c>
      <c r="E44" s="31">
        <f t="shared" si="41"/>
        <v>0.22181103695663887</v>
      </c>
      <c r="F44" s="31">
        <f t="shared" si="41"/>
        <v>0.34534072300058521</v>
      </c>
      <c r="G44" s="31">
        <f t="shared" si="41"/>
        <v>0.60553702335057824</v>
      </c>
      <c r="H44" s="31">
        <f t="shared" si="41"/>
        <v>0.20384103026716976</v>
      </c>
      <c r="I44" s="31">
        <f t="shared" si="41"/>
        <v>1.8916152779416974E-2</v>
      </c>
      <c r="J44" s="31">
        <f t="shared" ref="J44" si="42">J13/J20</f>
        <v>9.1831864059905479E-3</v>
      </c>
      <c r="K44" s="41">
        <f t="shared" si="38"/>
        <v>-0.92645345800528411</v>
      </c>
    </row>
    <row r="45" spans="1:11" s="1" customFormat="1" ht="13.5" thickBot="1" x14ac:dyDescent="0.3">
      <c r="A45" s="49" t="s">
        <v>45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</row>
    <row r="46" spans="1:11" s="1" customFormat="1" ht="12.75" x14ac:dyDescent="0.25">
      <c r="A46" s="24" t="s">
        <v>46</v>
      </c>
      <c r="B46" s="31">
        <f>B22/B12</f>
        <v>2.5812972238851824E-2</v>
      </c>
      <c r="C46" s="31">
        <f t="shared" ref="C46:I46" si="43">C22/C12</f>
        <v>6.3901281077370767E-2</v>
      </c>
      <c r="D46" s="31">
        <f t="shared" si="43"/>
        <v>0.11279839511632594</v>
      </c>
      <c r="E46" s="31">
        <f t="shared" si="43"/>
        <v>0.31068272249215201</v>
      </c>
      <c r="F46" s="31">
        <f t="shared" si="43"/>
        <v>0.43674755569834733</v>
      </c>
      <c r="G46" s="31">
        <f t="shared" si="43"/>
        <v>0.65175990922218141</v>
      </c>
      <c r="H46" s="31">
        <f t="shared" si="43"/>
        <v>-3.1726832316745601E-4</v>
      </c>
      <c r="I46" s="46">
        <f t="shared" si="43"/>
        <v>-9.1085937182002127E-2</v>
      </c>
      <c r="J46" s="46">
        <f t="shared" ref="J46" si="44">J22/J12</f>
        <v>-0.10290958655096395</v>
      </c>
      <c r="K46" s="50">
        <f t="shared" ref="K46:K47" si="45">(J46-B46)/B46</f>
        <v>-4.9867391325076413</v>
      </c>
    </row>
    <row r="47" spans="1:11" s="1" customFormat="1" ht="34.5" thickBot="1" x14ac:dyDescent="0.3">
      <c r="A47" s="22" t="s">
        <v>47</v>
      </c>
      <c r="B47" s="15">
        <f>B17/(B17+B20)</f>
        <v>0.37239869843724926</v>
      </c>
      <c r="C47" s="15">
        <f t="shared" ref="C47:I47" si="46">C17/(C17+C20)</f>
        <v>0.34260787979137214</v>
      </c>
      <c r="D47" s="15">
        <f t="shared" si="46"/>
        <v>0.34815946684831134</v>
      </c>
      <c r="E47" s="15">
        <f t="shared" si="46"/>
        <v>0.3421662953210452</v>
      </c>
      <c r="F47" s="15">
        <f t="shared" si="46"/>
        <v>0.36073600538203149</v>
      </c>
      <c r="G47" s="15">
        <f t="shared" si="46"/>
        <v>0.377262615812966</v>
      </c>
      <c r="H47" s="15">
        <f t="shared" si="46"/>
        <v>0.67099973724997519</v>
      </c>
      <c r="I47" s="15">
        <f t="shared" si="46"/>
        <v>0.74993389484211914</v>
      </c>
      <c r="J47" s="15">
        <f t="shared" ref="J47" si="47">J17/(J17+J20)</f>
        <v>0.868108433613482</v>
      </c>
      <c r="K47" s="29">
        <f t="shared" si="45"/>
        <v>1.3311263902276014</v>
      </c>
    </row>
    <row r="48" spans="1:11" s="5" customFormat="1" ht="11.25" x14ac:dyDescent="0.25">
      <c r="A48" s="25" t="s">
        <v>1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spans="1:11" s="5" customFormat="1" ht="11.25" x14ac:dyDescent="0.25">
      <c r="A49" s="25" t="s">
        <v>2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spans="1:11" s="5" customFormat="1" ht="11.25" x14ac:dyDescent="0.25">
      <c r="A50" s="26"/>
      <c r="B50" s="10"/>
      <c r="C50" s="10"/>
      <c r="D50" s="10"/>
      <c r="E50" s="10"/>
      <c r="F50" s="10"/>
      <c r="G50" s="10"/>
      <c r="H50" s="10"/>
      <c r="I50" s="10"/>
      <c r="J50" s="10"/>
      <c r="K50" s="10"/>
    </row>
    <row r="51" spans="1:11" s="5" customFormat="1" ht="11.25" x14ac:dyDescent="0.25">
      <c r="A51" s="26"/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spans="1:11" s="1" customFormat="1" ht="12.75" x14ac:dyDescent="0.25">
      <c r="A52" s="26"/>
      <c r="B52" s="10"/>
      <c r="C52" s="10"/>
      <c r="D52" s="10"/>
      <c r="E52" s="10"/>
      <c r="F52" s="10"/>
      <c r="G52" s="10"/>
      <c r="H52" s="10"/>
      <c r="I52" s="10"/>
      <c r="J52" s="10"/>
      <c r="K52" s="10"/>
    </row>
    <row r="53" spans="1:11" s="1" customFormat="1" ht="12.75" x14ac:dyDescent="0.25">
      <c r="A53" s="26"/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spans="1:11" s="1" customFormat="1" ht="12.75" x14ac:dyDescent="0.25">
      <c r="A54" s="26"/>
      <c r="B54" s="10"/>
      <c r="C54" s="10"/>
      <c r="D54" s="10"/>
      <c r="E54" s="10"/>
      <c r="F54" s="10"/>
      <c r="G54" s="10"/>
      <c r="H54" s="10"/>
      <c r="I54" s="10"/>
      <c r="J54" s="10"/>
      <c r="K54" s="10"/>
    </row>
    <row r="55" spans="1:11" s="1" customFormat="1" ht="12.75" x14ac:dyDescent="0.25">
      <c r="A55" s="26"/>
      <c r="B55" s="10"/>
      <c r="C55" s="10"/>
      <c r="D55" s="10"/>
      <c r="E55" s="10"/>
      <c r="F55" s="10"/>
      <c r="G55" s="10"/>
      <c r="H55" s="10"/>
      <c r="I55" s="10"/>
      <c r="J55" s="10"/>
      <c r="K55" s="10"/>
    </row>
    <row r="56" spans="1:11" s="1" customFormat="1" ht="12.75" x14ac:dyDescent="0.25">
      <c r="A56" s="26"/>
      <c r="B56" s="10"/>
      <c r="C56" s="10"/>
      <c r="D56" s="10"/>
      <c r="E56" s="10"/>
      <c r="F56" s="10"/>
      <c r="G56" s="10"/>
      <c r="H56" s="10"/>
      <c r="I56" s="10"/>
      <c r="J56" s="10"/>
      <c r="K56" s="10"/>
    </row>
    <row r="57" spans="1:11" s="1" customFormat="1" ht="12.75" x14ac:dyDescent="0.25">
      <c r="A57" s="26"/>
      <c r="B57" s="10"/>
      <c r="C57" s="10"/>
      <c r="D57" s="10"/>
      <c r="E57" s="10"/>
      <c r="F57" s="10"/>
      <c r="G57" s="10"/>
      <c r="H57" s="10"/>
      <c r="I57" s="10"/>
      <c r="J57" s="10"/>
      <c r="K57" s="10"/>
    </row>
    <row r="58" spans="1:11" s="1" customFormat="1" ht="12.75" x14ac:dyDescent="0.25">
      <c r="A58" s="26"/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spans="1:11" s="1" customFormat="1" ht="12.75" x14ac:dyDescent="0.25">
      <c r="A59" s="26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 s="1" customFormat="1" ht="12.75" x14ac:dyDescent="0.25">
      <c r="A60" s="26"/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spans="1:11" s="1" customFormat="1" ht="12.75" x14ac:dyDescent="0.25">
      <c r="A61" s="26"/>
      <c r="B61" s="10"/>
      <c r="C61" s="10"/>
      <c r="D61" s="10"/>
      <c r="E61" s="10"/>
      <c r="F61" s="10"/>
      <c r="G61" s="10"/>
      <c r="H61" s="10"/>
      <c r="I61" s="10"/>
      <c r="J61" s="10"/>
      <c r="K61" s="10"/>
    </row>
    <row r="62" spans="1:11" s="1" customFormat="1" ht="12.75" x14ac:dyDescent="0.25">
      <c r="A62" s="8"/>
      <c r="B62" s="10"/>
      <c r="C62" s="10"/>
      <c r="D62" s="10"/>
      <c r="E62" s="10"/>
      <c r="F62" s="10"/>
      <c r="G62" s="10"/>
      <c r="H62" s="10"/>
      <c r="I62" s="10"/>
      <c r="J62" s="10"/>
      <c r="K62" s="10"/>
    </row>
  </sheetData>
  <mergeCells count="8">
    <mergeCell ref="A45:K45"/>
    <mergeCell ref="A4:K4"/>
    <mergeCell ref="A23:K23"/>
    <mergeCell ref="A24:K24"/>
    <mergeCell ref="A33:K33"/>
    <mergeCell ref="A41:K41"/>
    <mergeCell ref="A30:K30"/>
    <mergeCell ref="A37:K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29. Money Aggregates(2017-2025)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 hamamy</dc:creator>
  <cp:lastModifiedBy>ghalia hamamy</cp:lastModifiedBy>
  <dcterms:created xsi:type="dcterms:W3CDTF">2025-12-19T12:55:21Z</dcterms:created>
  <dcterms:modified xsi:type="dcterms:W3CDTF">2026-06-15T17:36:54Z</dcterms:modified>
</cp:coreProperties>
</file>