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D6E47CDF-2F36-4383-9366-B555FD88684E}" xr6:coauthVersionLast="47" xr6:coauthVersionMax="47" xr10:uidLastSave="{00000000-0000-0000-0000-000000000000}"/>
  <bookViews>
    <workbookView xWindow="-120" yWindow="-120" windowWidth="29040" windowHeight="15840" xr2:uid="{32816336-C20E-411C-A4AA-3C301E903BBE}"/>
  </bookViews>
  <sheets>
    <sheet name="26. Air Transport (1993-2025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2" i="1" l="1"/>
  <c r="AI13" i="1"/>
  <c r="AI14" i="1"/>
  <c r="AI15" i="1"/>
  <c r="AI16" i="1"/>
  <c r="AI17" i="1"/>
  <c r="AI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9" i="1"/>
  <c r="AI8" i="1"/>
  <c r="AI7" i="1"/>
  <c r="AI6" i="1"/>
  <c r="AI5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B15" i="1"/>
  <c r="B16" i="1"/>
  <c r="B9" i="1"/>
  <c r="B12" i="1" s="1"/>
  <c r="B7" i="1"/>
  <c r="B14" i="1" s="1"/>
  <c r="B11" i="1" l="1"/>
  <c r="B17" i="1"/>
  <c r="B13" i="1"/>
</calcChain>
</file>

<file path=xl/sharedStrings.xml><?xml version="1.0" encoding="utf-8"?>
<sst xmlns="http://schemas.openxmlformats.org/spreadsheetml/2006/main" count="19" uniqueCount="19">
  <si>
    <t>Year</t>
  </si>
  <si>
    <t>Table (Time Series &amp; Indicators) made by CAS</t>
  </si>
  <si>
    <t>Passengers. Count</t>
  </si>
  <si>
    <t>Arrivals (A)</t>
  </si>
  <si>
    <t>Departures (D)</t>
  </si>
  <si>
    <t>Origin–Destination (O&amp;D) Passengers (A+D)</t>
  </si>
  <si>
    <t>Transit</t>
  </si>
  <si>
    <t>Total Passengers Movements (A+D+T)</t>
  </si>
  <si>
    <t>Passengers Indicators</t>
  </si>
  <si>
    <t>Inbound Passenger Share {[A/(A+D+T)]*100}</t>
  </si>
  <si>
    <t>Outbound Passenger Share {[D/(A+D+T)]*100}</t>
  </si>
  <si>
    <t>Transit Passenger Share {[T/(A+D+T)]*100}</t>
  </si>
  <si>
    <t>Transit Ratio or Transit Intensity [T/(A+D)]</t>
  </si>
  <si>
    <t>Arrival–Departure Balance (A-D)</t>
  </si>
  <si>
    <t>Arrival–Departure Ratio (A/D)</t>
  </si>
  <si>
    <t>Share of O&amp;D Passengers {[(A+D)/(A+D+T)]*100}</t>
  </si>
  <si>
    <t>Source: Central Bank of Lebanon</t>
  </si>
  <si>
    <t>Change 2025/1993. %</t>
  </si>
  <si>
    <t>Air Transport. Flow of Passengers (1993-2025)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</si>
</sst>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6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b/>
      <sz val="7"/>
      <color rgb="FFFF0000"/>
      <name val="Times New Roman"/>
      <family val="1"/>
    </font>
    <font>
      <b/>
      <sz val="7"/>
      <color rgb="FF00B050"/>
      <name val="Times New Roman"/>
      <family val="1"/>
    </font>
    <font>
      <i/>
      <sz val="7"/>
      <name val="Times New Roman"/>
      <family val="1"/>
    </font>
    <font>
      <b/>
      <sz val="6"/>
      <color rgb="FFFF0000"/>
      <name val="Times New Roman"/>
      <family val="1"/>
    </font>
    <font>
      <sz val="7"/>
      <color rgb="FFFF000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readingOrder="1"/>
    </xf>
    <xf numFmtId="0" fontId="3" fillId="0" borderId="0" xfId="0" applyFont="1" applyAlignment="1">
      <alignment horizontal="center" vertical="center" readingOrder="1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left" vertical="center" readingOrder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center" wrapText="1" readingOrder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vertical="center" readingOrder="1"/>
    </xf>
    <xf numFmtId="0" fontId="6" fillId="0" borderId="1" xfId="0" applyFont="1" applyBorder="1" applyAlignment="1">
      <alignment vertical="center" wrapText="1" readingOrder="1"/>
    </xf>
    <xf numFmtId="3" fontId="7" fillId="0" borderId="3" xfId="0" applyNumberFormat="1" applyFont="1" applyBorder="1" applyAlignment="1">
      <alignment vertical="center" wrapText="1"/>
    </xf>
    <xf numFmtId="3" fontId="7" fillId="0" borderId="3" xfId="1" applyNumberFormat="1" applyFont="1" applyFill="1" applyBorder="1" applyAlignment="1">
      <alignment vertical="center" readingOrder="1"/>
    </xf>
    <xf numFmtId="3" fontId="7" fillId="0" borderId="6" xfId="0" applyNumberFormat="1" applyFont="1" applyBorder="1" applyAlignment="1">
      <alignment vertical="center" wrapText="1"/>
    </xf>
    <xf numFmtId="3" fontId="7" fillId="0" borderId="6" xfId="1" applyNumberFormat="1" applyFont="1" applyFill="1" applyBorder="1" applyAlignment="1">
      <alignment vertical="center" readingOrder="1"/>
    </xf>
    <xf numFmtId="3" fontId="10" fillId="0" borderId="1" xfId="0" applyNumberFormat="1" applyFont="1" applyBorder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3" fontId="7" fillId="0" borderId="0" xfId="1" applyNumberFormat="1" applyFont="1" applyFill="1" applyBorder="1" applyAlignment="1">
      <alignment vertical="center" readingOrder="1"/>
    </xf>
    <xf numFmtId="3" fontId="6" fillId="0" borderId="1" xfId="0" applyNumberFormat="1" applyFont="1" applyBorder="1" applyAlignment="1">
      <alignment vertical="center" wrapText="1"/>
    </xf>
    <xf numFmtId="164" fontId="7" fillId="0" borderId="3" xfId="2" applyNumberFormat="1" applyFont="1" applyBorder="1" applyAlignment="1">
      <alignment vertical="center" wrapText="1"/>
    </xf>
    <xf numFmtId="164" fontId="7" fillId="0" borderId="4" xfId="2" applyNumberFormat="1" applyFont="1" applyBorder="1" applyAlignment="1">
      <alignment vertical="center" wrapText="1"/>
    </xf>
    <xf numFmtId="9" fontId="9" fillId="0" borderId="3" xfId="2" applyFont="1" applyBorder="1" applyAlignment="1">
      <alignment horizontal="right" vertical="center" readingOrder="1"/>
    </xf>
    <xf numFmtId="9" fontId="9" fillId="0" borderId="6" xfId="2" applyFont="1" applyBorder="1" applyAlignment="1">
      <alignment horizontal="right" vertical="center" readingOrder="1"/>
    </xf>
    <xf numFmtId="9" fontId="9" fillId="0" borderId="1" xfId="2" applyFont="1" applyBorder="1" applyAlignment="1">
      <alignment horizontal="right" vertical="center" readingOrder="1"/>
    </xf>
    <xf numFmtId="9" fontId="9" fillId="0" borderId="5" xfId="2" applyFont="1" applyBorder="1" applyAlignment="1">
      <alignment horizontal="right" vertical="center" readingOrder="1"/>
    </xf>
    <xf numFmtId="9" fontId="8" fillId="0" borderId="3" xfId="2" applyFont="1" applyBorder="1" applyAlignment="1">
      <alignment horizontal="right" vertical="center" readingOrder="1"/>
    </xf>
    <xf numFmtId="0" fontId="2" fillId="0" borderId="0" xfId="0" applyFont="1" applyAlignment="1">
      <alignment vertical="center" readingOrder="1"/>
    </xf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165" fontId="7" fillId="0" borderId="6" xfId="1" applyNumberFormat="1" applyFont="1" applyFill="1" applyBorder="1" applyAlignment="1">
      <alignment vertical="center" readingOrder="1"/>
    </xf>
    <xf numFmtId="43" fontId="3" fillId="0" borderId="0" xfId="1" applyFont="1" applyAlignment="1">
      <alignment horizontal="center" vertical="center" readingOrder="1"/>
    </xf>
    <xf numFmtId="43" fontId="3" fillId="0" borderId="0" xfId="0" applyNumberFormat="1" applyFont="1" applyAlignment="1">
      <alignment horizontal="center" vertical="center" readingOrder="1"/>
    </xf>
    <xf numFmtId="164" fontId="7" fillId="0" borderId="2" xfId="2" applyNumberFormat="1" applyFont="1" applyBorder="1" applyAlignment="1">
      <alignment vertical="center" wrapText="1"/>
    </xf>
    <xf numFmtId="2" fontId="7" fillId="0" borderId="3" xfId="0" applyNumberFormat="1" applyFont="1" applyBorder="1" applyAlignment="1">
      <alignment vertical="center" wrapText="1"/>
    </xf>
    <xf numFmtId="165" fontId="3" fillId="0" borderId="0" xfId="0" applyNumberFormat="1" applyFont="1" applyAlignment="1">
      <alignment vertical="center" readingOrder="1"/>
    </xf>
    <xf numFmtId="164" fontId="11" fillId="0" borderId="0" xfId="2" applyNumberFormat="1" applyFont="1" applyFill="1" applyBorder="1" applyAlignment="1">
      <alignment vertical="center" readingOrder="1"/>
    </xf>
    <xf numFmtId="164" fontId="5" fillId="0" borderId="0" xfId="2" applyNumberFormat="1" applyFont="1" applyFill="1" applyBorder="1" applyAlignment="1">
      <alignment vertical="center" readingOrder="1"/>
    </xf>
    <xf numFmtId="165" fontId="7" fillId="0" borderId="3" xfId="0" applyNumberFormat="1" applyFont="1" applyBorder="1" applyAlignment="1">
      <alignment horizontal="left" vertical="center" wrapText="1"/>
    </xf>
    <xf numFmtId="165" fontId="7" fillId="0" borderId="6" xfId="0" applyNumberFormat="1" applyFont="1" applyBorder="1" applyAlignment="1">
      <alignment horizontal="left" vertical="center" wrapText="1"/>
    </xf>
    <xf numFmtId="165" fontId="7" fillId="0" borderId="0" xfId="0" applyNumberFormat="1" applyFont="1" applyAlignment="1">
      <alignment horizontal="left" vertical="center" wrapText="1"/>
    </xf>
    <xf numFmtId="3" fontId="12" fillId="0" borderId="3" xfId="0" applyNumberFormat="1" applyFont="1" applyBorder="1" applyAlignment="1">
      <alignment vertical="center" wrapText="1"/>
    </xf>
    <xf numFmtId="9" fontId="6" fillId="0" borderId="1" xfId="2" applyFont="1" applyBorder="1" applyAlignment="1">
      <alignment horizontal="right" vertical="center" readingOrder="1"/>
    </xf>
    <xf numFmtId="9" fontId="9" fillId="0" borderId="4" xfId="2" applyFont="1" applyBorder="1" applyAlignment="1">
      <alignment horizontal="right" vertical="center" readingOrder="1"/>
    </xf>
    <xf numFmtId="0" fontId="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vertical="center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95A58-B1EA-4627-99F1-2A45C74ABAE7}">
  <dimension ref="A1:AK19"/>
  <sheetViews>
    <sheetView tabSelected="1" zoomScale="130" zoomScaleNormal="130" workbookViewId="0"/>
  </sheetViews>
  <sheetFormatPr defaultRowHeight="15" x14ac:dyDescent="0.25"/>
  <cols>
    <col min="1" max="1" width="15.7109375" style="8" customWidth="1"/>
    <col min="2" max="18" width="7.7109375" style="8" customWidth="1"/>
    <col min="19" max="34" width="7.7109375" customWidth="1"/>
    <col min="35" max="35" width="10" style="4" customWidth="1"/>
    <col min="37" max="37" width="13.140625" bestFit="1" customWidth="1"/>
  </cols>
  <sheetData>
    <row r="1" spans="1:37" s="3" customFormat="1" ht="18.75" x14ac:dyDescent="0.25">
      <c r="A1" s="51" t="s">
        <v>18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34"/>
      <c r="T1" s="34"/>
      <c r="U1" s="34"/>
      <c r="V1" s="34"/>
      <c r="W1" s="34"/>
      <c r="X1" s="34"/>
      <c r="Y1" s="35"/>
      <c r="Z1" s="35"/>
      <c r="AA1" s="35"/>
      <c r="AB1" s="35"/>
      <c r="AC1" s="36"/>
      <c r="AD1" s="35"/>
      <c r="AE1" s="35"/>
      <c r="AF1" s="35"/>
      <c r="AG1" s="35"/>
      <c r="AH1" s="35"/>
      <c r="AI1" s="2"/>
    </row>
    <row r="2" spans="1:37" ht="5.0999999999999996" customHeight="1" thickBot="1" x14ac:dyDescent="0.3"/>
    <row r="3" spans="1:37" s="6" customFormat="1" ht="27.75" thickBot="1" x14ac:dyDescent="0.3">
      <c r="A3" s="9" t="s">
        <v>0</v>
      </c>
      <c r="B3" s="18">
        <v>1993</v>
      </c>
      <c r="C3" s="18">
        <v>1994</v>
      </c>
      <c r="D3" s="18">
        <v>1995</v>
      </c>
      <c r="E3" s="18">
        <v>1996</v>
      </c>
      <c r="F3" s="18">
        <v>1997</v>
      </c>
      <c r="G3" s="18">
        <v>1998</v>
      </c>
      <c r="H3" s="18">
        <v>1999</v>
      </c>
      <c r="I3" s="18">
        <v>2000</v>
      </c>
      <c r="J3" s="18">
        <v>2001</v>
      </c>
      <c r="K3" s="18">
        <v>2002</v>
      </c>
      <c r="L3" s="18">
        <v>2003</v>
      </c>
      <c r="M3" s="18">
        <v>2004</v>
      </c>
      <c r="N3" s="18">
        <v>2005</v>
      </c>
      <c r="O3" s="18">
        <v>2006</v>
      </c>
      <c r="P3" s="18">
        <v>2007</v>
      </c>
      <c r="Q3" s="18">
        <v>2008</v>
      </c>
      <c r="R3" s="18">
        <v>2009</v>
      </c>
      <c r="S3" s="18">
        <v>2010</v>
      </c>
      <c r="T3" s="18">
        <v>2011</v>
      </c>
      <c r="U3" s="18">
        <v>2012</v>
      </c>
      <c r="V3" s="18">
        <v>2013</v>
      </c>
      <c r="W3" s="18">
        <v>2014</v>
      </c>
      <c r="X3" s="18">
        <v>2015</v>
      </c>
      <c r="Y3" s="18">
        <v>2016</v>
      </c>
      <c r="Z3" s="18">
        <v>2017</v>
      </c>
      <c r="AA3" s="18">
        <v>2018</v>
      </c>
      <c r="AB3" s="18">
        <v>2019</v>
      </c>
      <c r="AC3" s="18">
        <v>2020</v>
      </c>
      <c r="AD3" s="18">
        <v>2021</v>
      </c>
      <c r="AE3" s="18">
        <v>2022</v>
      </c>
      <c r="AF3" s="18">
        <v>2023</v>
      </c>
      <c r="AG3" s="18">
        <v>2024</v>
      </c>
      <c r="AH3" s="18">
        <v>2025</v>
      </c>
      <c r="AI3" s="5" t="s">
        <v>17</v>
      </c>
    </row>
    <row r="4" spans="1:37" s="3" customFormat="1" ht="13.5" thickBot="1" x14ac:dyDescent="0.3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1:37" s="3" customFormat="1" ht="12.75" x14ac:dyDescent="0.25">
      <c r="A5" s="10" t="s">
        <v>3</v>
      </c>
      <c r="B5" s="45">
        <v>643734</v>
      </c>
      <c r="C5" s="45">
        <v>717040</v>
      </c>
      <c r="D5" s="45">
        <v>802352</v>
      </c>
      <c r="E5" s="45">
        <v>820416</v>
      </c>
      <c r="F5" s="45">
        <v>963651</v>
      </c>
      <c r="G5" s="45">
        <v>1002117</v>
      </c>
      <c r="H5" s="45">
        <v>1050001</v>
      </c>
      <c r="I5" s="45">
        <v>1119167</v>
      </c>
      <c r="J5" s="45">
        <v>1185699</v>
      </c>
      <c r="K5" s="45">
        <v>1255107</v>
      </c>
      <c r="L5" s="45">
        <v>1351000</v>
      </c>
      <c r="M5" s="45">
        <v>1598726</v>
      </c>
      <c r="N5" s="45">
        <v>1577731</v>
      </c>
      <c r="O5" s="45">
        <v>1464487</v>
      </c>
      <c r="P5" s="45">
        <v>1677324</v>
      </c>
      <c r="Q5" s="45">
        <v>2025547</v>
      </c>
      <c r="R5" s="45">
        <v>2492204</v>
      </c>
      <c r="S5" s="19">
        <v>2759474</v>
      </c>
      <c r="T5" s="19">
        <v>2815225</v>
      </c>
      <c r="U5" s="19">
        <v>2895218</v>
      </c>
      <c r="V5" s="19">
        <v>3030187</v>
      </c>
      <c r="W5" s="19">
        <v>3222742</v>
      </c>
      <c r="X5" s="19">
        <v>3516695</v>
      </c>
      <c r="Y5" s="20">
        <v>3779623</v>
      </c>
      <c r="Z5" s="20">
        <v>4103499</v>
      </c>
      <c r="AA5" s="20">
        <v>4435992</v>
      </c>
      <c r="AB5" s="20">
        <v>4280154</v>
      </c>
      <c r="AC5" s="20">
        <v>1172098</v>
      </c>
      <c r="AD5" s="20">
        <v>2070563</v>
      </c>
      <c r="AE5" s="20">
        <v>3119743</v>
      </c>
      <c r="AF5" s="20">
        <v>3477343</v>
      </c>
      <c r="AG5" s="20">
        <v>2762470</v>
      </c>
      <c r="AH5" s="54">
        <v>3591356</v>
      </c>
      <c r="AI5" s="29">
        <f>(AH5-B5)/B5</f>
        <v>4.5789440980280673</v>
      </c>
    </row>
    <row r="6" spans="1:37" s="3" customFormat="1" ht="13.5" thickBot="1" x14ac:dyDescent="0.3">
      <c r="A6" s="11" t="s">
        <v>4</v>
      </c>
      <c r="B6" s="46">
        <v>650505</v>
      </c>
      <c r="C6" s="46">
        <v>721258</v>
      </c>
      <c r="D6" s="46">
        <v>809988</v>
      </c>
      <c r="E6" s="46">
        <v>827063</v>
      </c>
      <c r="F6" s="46">
        <v>976617</v>
      </c>
      <c r="G6" s="46">
        <v>993794</v>
      </c>
      <c r="H6" s="46">
        <v>1060655</v>
      </c>
      <c r="I6" s="46">
        <v>1124142</v>
      </c>
      <c r="J6" s="46">
        <v>1187357</v>
      </c>
      <c r="K6" s="46">
        <v>1258325</v>
      </c>
      <c r="L6" s="46">
        <v>1366684</v>
      </c>
      <c r="M6" s="46">
        <v>1601226</v>
      </c>
      <c r="N6" s="46">
        <v>1599290</v>
      </c>
      <c r="O6" s="46">
        <v>1275119</v>
      </c>
      <c r="P6" s="46">
        <v>1649109</v>
      </c>
      <c r="Q6" s="46">
        <v>2014013</v>
      </c>
      <c r="R6" s="46">
        <v>2460695</v>
      </c>
      <c r="S6" s="21">
        <v>2752961</v>
      </c>
      <c r="T6" s="21">
        <v>2780809</v>
      </c>
      <c r="U6" s="21">
        <v>3018007</v>
      </c>
      <c r="V6" s="21">
        <v>3219316</v>
      </c>
      <c r="W6" s="21">
        <v>3332367</v>
      </c>
      <c r="X6" s="21">
        <v>3687086</v>
      </c>
      <c r="Y6" s="22">
        <v>3821933</v>
      </c>
      <c r="Z6" s="22">
        <v>4127491</v>
      </c>
      <c r="AA6" s="22">
        <v>4398827</v>
      </c>
      <c r="AB6" s="37">
        <v>4318358</v>
      </c>
      <c r="AC6" s="37">
        <v>1221349</v>
      </c>
      <c r="AD6" s="37">
        <v>2179444</v>
      </c>
      <c r="AE6" s="37">
        <v>3192989</v>
      </c>
      <c r="AF6" s="22">
        <v>3613594</v>
      </c>
      <c r="AG6" s="22">
        <v>2855397</v>
      </c>
      <c r="AH6" s="37">
        <v>3417030</v>
      </c>
      <c r="AI6" s="30">
        <f>(AH6-B6)/B6</f>
        <v>4.2528881407521846</v>
      </c>
    </row>
    <row r="7" spans="1:37" s="3" customFormat="1" ht="27.75" thickBot="1" x14ac:dyDescent="0.3">
      <c r="A7" s="12" t="s">
        <v>5</v>
      </c>
      <c r="B7" s="23">
        <f t="shared" ref="B7:AH7" si="0">B5+B6</f>
        <v>1294239</v>
      </c>
      <c r="C7" s="23">
        <f t="shared" si="0"/>
        <v>1438298</v>
      </c>
      <c r="D7" s="23">
        <f t="shared" si="0"/>
        <v>1612340</v>
      </c>
      <c r="E7" s="23">
        <f t="shared" si="0"/>
        <v>1647479</v>
      </c>
      <c r="F7" s="23">
        <f t="shared" si="0"/>
        <v>1940268</v>
      </c>
      <c r="G7" s="23">
        <f t="shared" si="0"/>
        <v>1995911</v>
      </c>
      <c r="H7" s="23">
        <f t="shared" si="0"/>
        <v>2110656</v>
      </c>
      <c r="I7" s="23">
        <f t="shared" si="0"/>
        <v>2243309</v>
      </c>
      <c r="J7" s="23">
        <f t="shared" si="0"/>
        <v>2373056</v>
      </c>
      <c r="K7" s="23">
        <f t="shared" si="0"/>
        <v>2513432</v>
      </c>
      <c r="L7" s="23">
        <f t="shared" si="0"/>
        <v>2717684</v>
      </c>
      <c r="M7" s="23">
        <f t="shared" si="0"/>
        <v>3199952</v>
      </c>
      <c r="N7" s="23">
        <f t="shared" si="0"/>
        <v>3177021</v>
      </c>
      <c r="O7" s="23">
        <f t="shared" si="0"/>
        <v>2739606</v>
      </c>
      <c r="P7" s="23">
        <f t="shared" si="0"/>
        <v>3326433</v>
      </c>
      <c r="Q7" s="23">
        <f t="shared" si="0"/>
        <v>4039560</v>
      </c>
      <c r="R7" s="23">
        <f t="shared" si="0"/>
        <v>4952899</v>
      </c>
      <c r="S7" s="23">
        <f t="shared" si="0"/>
        <v>5512435</v>
      </c>
      <c r="T7" s="23">
        <f t="shared" si="0"/>
        <v>5596034</v>
      </c>
      <c r="U7" s="23">
        <f t="shared" si="0"/>
        <v>5913225</v>
      </c>
      <c r="V7" s="23">
        <f t="shared" si="0"/>
        <v>6249503</v>
      </c>
      <c r="W7" s="23">
        <f t="shared" si="0"/>
        <v>6555109</v>
      </c>
      <c r="X7" s="23">
        <f t="shared" si="0"/>
        <v>7203781</v>
      </c>
      <c r="Y7" s="23">
        <f t="shared" si="0"/>
        <v>7601556</v>
      </c>
      <c r="Z7" s="23">
        <f t="shared" si="0"/>
        <v>8230990</v>
      </c>
      <c r="AA7" s="23">
        <f t="shared" si="0"/>
        <v>8834819</v>
      </c>
      <c r="AB7" s="23">
        <f t="shared" si="0"/>
        <v>8598512</v>
      </c>
      <c r="AC7" s="23">
        <f t="shared" si="0"/>
        <v>2393447</v>
      </c>
      <c r="AD7" s="23">
        <f t="shared" si="0"/>
        <v>4250007</v>
      </c>
      <c r="AE7" s="23">
        <f t="shared" si="0"/>
        <v>6312732</v>
      </c>
      <c r="AF7" s="23">
        <f t="shared" si="0"/>
        <v>7090937</v>
      </c>
      <c r="AG7" s="23">
        <f t="shared" si="0"/>
        <v>5617867</v>
      </c>
      <c r="AH7" s="23">
        <f t="shared" si="0"/>
        <v>7008386</v>
      </c>
      <c r="AI7" s="31">
        <f>(AH7-B7)/B7</f>
        <v>4.4150632147539985</v>
      </c>
    </row>
    <row r="8" spans="1:37" s="3" customFormat="1" ht="13.5" thickBot="1" x14ac:dyDescent="0.3">
      <c r="A8" s="13" t="s">
        <v>6</v>
      </c>
      <c r="B8" s="47">
        <v>49050</v>
      </c>
      <c r="C8" s="47">
        <v>51131</v>
      </c>
      <c r="D8" s="47">
        <v>60317</v>
      </c>
      <c r="E8" s="47">
        <v>69954</v>
      </c>
      <c r="F8" s="47">
        <v>66682</v>
      </c>
      <c r="G8" s="47">
        <v>64109</v>
      </c>
      <c r="H8" s="47">
        <v>111688</v>
      </c>
      <c r="I8" s="47">
        <v>98399</v>
      </c>
      <c r="J8" s="47">
        <v>71795</v>
      </c>
      <c r="K8" s="47">
        <v>93429</v>
      </c>
      <c r="L8" s="47">
        <v>122716</v>
      </c>
      <c r="M8" s="47">
        <v>134758</v>
      </c>
      <c r="N8" s="47">
        <v>105047</v>
      </c>
      <c r="O8" s="47">
        <v>85532</v>
      </c>
      <c r="P8" s="47">
        <v>82401</v>
      </c>
      <c r="Q8" s="47">
        <v>45774</v>
      </c>
      <c r="R8" s="47">
        <v>32537</v>
      </c>
      <c r="S8" s="24">
        <v>40311</v>
      </c>
      <c r="T8" s="24">
        <v>58113</v>
      </c>
      <c r="U8" s="24">
        <v>47189</v>
      </c>
      <c r="V8" s="24">
        <v>15629</v>
      </c>
      <c r="W8" s="24">
        <v>14400</v>
      </c>
      <c r="X8" s="24">
        <v>36607</v>
      </c>
      <c r="Y8" s="25">
        <v>8710</v>
      </c>
      <c r="Z8" s="25">
        <v>4940</v>
      </c>
      <c r="AA8" s="25">
        <v>7153</v>
      </c>
      <c r="AB8" s="25">
        <v>92058</v>
      </c>
      <c r="AC8" s="25">
        <v>82443</v>
      </c>
      <c r="AD8" s="25">
        <v>71053</v>
      </c>
      <c r="AE8" s="25">
        <v>40586</v>
      </c>
      <c r="AF8" s="25">
        <v>11910</v>
      </c>
      <c r="AG8" s="25">
        <v>4491</v>
      </c>
      <c r="AH8" s="25">
        <v>2743</v>
      </c>
      <c r="AI8" s="49">
        <f>(AH8-B8)/B8</f>
        <v>-0.94407747196738023</v>
      </c>
    </row>
    <row r="9" spans="1:37" s="3" customFormat="1" ht="27.75" thickBot="1" x14ac:dyDescent="0.3">
      <c r="A9" s="14" t="s">
        <v>7</v>
      </c>
      <c r="B9" s="26">
        <f t="shared" ref="B9:AH9" si="1">B7+B8</f>
        <v>1343289</v>
      </c>
      <c r="C9" s="26">
        <f t="shared" si="1"/>
        <v>1489429</v>
      </c>
      <c r="D9" s="26">
        <f t="shared" si="1"/>
        <v>1672657</v>
      </c>
      <c r="E9" s="26">
        <f t="shared" si="1"/>
        <v>1717433</v>
      </c>
      <c r="F9" s="26">
        <f t="shared" si="1"/>
        <v>2006950</v>
      </c>
      <c r="G9" s="26">
        <f t="shared" si="1"/>
        <v>2060020</v>
      </c>
      <c r="H9" s="26">
        <f t="shared" si="1"/>
        <v>2222344</v>
      </c>
      <c r="I9" s="26">
        <f t="shared" si="1"/>
        <v>2341708</v>
      </c>
      <c r="J9" s="26">
        <f t="shared" si="1"/>
        <v>2444851</v>
      </c>
      <c r="K9" s="26">
        <f t="shared" si="1"/>
        <v>2606861</v>
      </c>
      <c r="L9" s="26">
        <f t="shared" si="1"/>
        <v>2840400</v>
      </c>
      <c r="M9" s="26">
        <f t="shared" si="1"/>
        <v>3334710</v>
      </c>
      <c r="N9" s="26">
        <f t="shared" si="1"/>
        <v>3282068</v>
      </c>
      <c r="O9" s="26">
        <f t="shared" si="1"/>
        <v>2825138</v>
      </c>
      <c r="P9" s="26">
        <f t="shared" si="1"/>
        <v>3408834</v>
      </c>
      <c r="Q9" s="26">
        <f t="shared" si="1"/>
        <v>4085334</v>
      </c>
      <c r="R9" s="26">
        <f t="shared" si="1"/>
        <v>4985436</v>
      </c>
      <c r="S9" s="26">
        <f t="shared" si="1"/>
        <v>5552746</v>
      </c>
      <c r="T9" s="26">
        <f t="shared" si="1"/>
        <v>5654147</v>
      </c>
      <c r="U9" s="26">
        <f t="shared" si="1"/>
        <v>5960414</v>
      </c>
      <c r="V9" s="26">
        <f t="shared" si="1"/>
        <v>6265132</v>
      </c>
      <c r="W9" s="26">
        <f t="shared" si="1"/>
        <v>6569509</v>
      </c>
      <c r="X9" s="26">
        <f t="shared" si="1"/>
        <v>7240388</v>
      </c>
      <c r="Y9" s="26">
        <f t="shared" si="1"/>
        <v>7610266</v>
      </c>
      <c r="Z9" s="26">
        <f t="shared" si="1"/>
        <v>8235930</v>
      </c>
      <c r="AA9" s="26">
        <f t="shared" si="1"/>
        <v>8841972</v>
      </c>
      <c r="AB9" s="26">
        <f t="shared" si="1"/>
        <v>8690570</v>
      </c>
      <c r="AC9" s="26">
        <f t="shared" si="1"/>
        <v>2475890</v>
      </c>
      <c r="AD9" s="26">
        <f t="shared" si="1"/>
        <v>4321060</v>
      </c>
      <c r="AE9" s="26">
        <f t="shared" si="1"/>
        <v>6353318</v>
      </c>
      <c r="AF9" s="26">
        <f t="shared" si="1"/>
        <v>7102847</v>
      </c>
      <c r="AG9" s="26">
        <f t="shared" si="1"/>
        <v>5622358</v>
      </c>
      <c r="AH9" s="26">
        <f t="shared" si="1"/>
        <v>7011129</v>
      </c>
      <c r="AI9" s="32">
        <f>(AH9-B9)/B9</f>
        <v>4.2193749818542399</v>
      </c>
      <c r="AK9" s="38"/>
    </row>
    <row r="10" spans="1:37" s="3" customFormat="1" ht="13.5" thickBot="1" x14ac:dyDescent="0.3">
      <c r="A10" s="53" t="s">
        <v>8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K10" s="39"/>
    </row>
    <row r="11" spans="1:37" s="3" customFormat="1" ht="18" x14ac:dyDescent="0.25">
      <c r="A11" s="15" t="s">
        <v>9</v>
      </c>
      <c r="B11" s="40">
        <f t="shared" ref="B11:R11" si="2">B5/B9</f>
        <v>0.4792222671368559</v>
      </c>
      <c r="C11" s="40">
        <f t="shared" ref="C11:AH11" si="3">C5/C9</f>
        <v>0.48141938957815378</v>
      </c>
      <c r="D11" s="40">
        <f t="shared" si="3"/>
        <v>0.47968710859429042</v>
      </c>
      <c r="E11" s="40">
        <f t="shared" si="3"/>
        <v>0.47769898447275672</v>
      </c>
      <c r="F11" s="40">
        <f t="shared" si="3"/>
        <v>0.4801569545828247</v>
      </c>
      <c r="G11" s="40">
        <f t="shared" si="3"/>
        <v>0.48645984019572625</v>
      </c>
      <c r="H11" s="40">
        <f t="shared" si="3"/>
        <v>0.47247455839419999</v>
      </c>
      <c r="I11" s="40">
        <f t="shared" si="3"/>
        <v>0.47792764939095739</v>
      </c>
      <c r="J11" s="40">
        <f t="shared" si="3"/>
        <v>0.48497802115548144</v>
      </c>
      <c r="K11" s="40">
        <f t="shared" si="3"/>
        <v>0.48146295487177876</v>
      </c>
      <c r="L11" s="40">
        <f t="shared" si="3"/>
        <v>0.47563723419236725</v>
      </c>
      <c r="M11" s="40">
        <f t="shared" si="3"/>
        <v>0.47941979962275583</v>
      </c>
      <c r="N11" s="40">
        <f t="shared" si="3"/>
        <v>0.4807124654333792</v>
      </c>
      <c r="O11" s="40">
        <f t="shared" si="3"/>
        <v>0.51837715538143625</v>
      </c>
      <c r="P11" s="40">
        <f t="shared" si="3"/>
        <v>0.49205212104784218</v>
      </c>
      <c r="Q11" s="40">
        <f t="shared" si="3"/>
        <v>0.49580940016165143</v>
      </c>
      <c r="R11" s="40">
        <f t="shared" si="3"/>
        <v>0.49989689968941531</v>
      </c>
      <c r="S11" s="40">
        <f t="shared" si="3"/>
        <v>0.49695664091244224</v>
      </c>
      <c r="T11" s="40">
        <f t="shared" si="3"/>
        <v>0.4979044584443949</v>
      </c>
      <c r="U11" s="40">
        <f t="shared" si="3"/>
        <v>0.48574109113897124</v>
      </c>
      <c r="V11" s="40">
        <f t="shared" si="3"/>
        <v>0.48365892370663538</v>
      </c>
      <c r="W11" s="40">
        <f t="shared" si="3"/>
        <v>0.49056055787426428</v>
      </c>
      <c r="X11" s="40">
        <f t="shared" si="3"/>
        <v>0.48570532407931727</v>
      </c>
      <c r="Y11" s="40">
        <f t="shared" si="3"/>
        <v>0.496647948967881</v>
      </c>
      <c r="Z11" s="40">
        <f t="shared" si="3"/>
        <v>0.49824354990875347</v>
      </c>
      <c r="AA11" s="40">
        <f t="shared" si="3"/>
        <v>0.50169713272107175</v>
      </c>
      <c r="AB11" s="40">
        <f t="shared" si="3"/>
        <v>0.49250555487154468</v>
      </c>
      <c r="AC11" s="40">
        <f t="shared" si="3"/>
        <v>0.47340471507215587</v>
      </c>
      <c r="AD11" s="40">
        <f t="shared" si="3"/>
        <v>0.47917941431037753</v>
      </c>
      <c r="AE11" s="40">
        <f t="shared" si="3"/>
        <v>0.4910415313699078</v>
      </c>
      <c r="AF11" s="40">
        <f t="shared" si="3"/>
        <v>0.48957030891978948</v>
      </c>
      <c r="AG11" s="40">
        <f t="shared" si="3"/>
        <v>0.49133655309747265</v>
      </c>
      <c r="AH11" s="40">
        <f t="shared" si="3"/>
        <v>0.51223647432531905</v>
      </c>
      <c r="AI11" s="29">
        <f>(AH11-B11)/B11</f>
        <v>6.8891221156539006E-2</v>
      </c>
    </row>
    <row r="12" spans="1:37" s="3" customFormat="1" ht="18" x14ac:dyDescent="0.25">
      <c r="A12" s="10" t="s">
        <v>10</v>
      </c>
      <c r="B12" s="27">
        <f t="shared" ref="B12:R12" si="4">B6/B9</f>
        <v>0.48426288013971674</v>
      </c>
      <c r="C12" s="27">
        <f t="shared" ref="C12:AH12" si="5">C6/C9</f>
        <v>0.48425134732840569</v>
      </c>
      <c r="D12" s="27">
        <f t="shared" si="5"/>
        <v>0.48425230038196715</v>
      </c>
      <c r="E12" s="27">
        <f t="shared" si="5"/>
        <v>0.48156929557077338</v>
      </c>
      <c r="F12" s="27">
        <f t="shared" si="5"/>
        <v>0.48661750417299882</v>
      </c>
      <c r="G12" s="27">
        <f t="shared" si="5"/>
        <v>0.48241958815933828</v>
      </c>
      <c r="H12" s="27">
        <f t="shared" si="5"/>
        <v>0.4772685956809567</v>
      </c>
      <c r="I12" s="27">
        <f t="shared" si="5"/>
        <v>0.48005216705071685</v>
      </c>
      <c r="J12" s="27">
        <f t="shared" si="5"/>
        <v>0.48565618109242648</v>
      </c>
      <c r="K12" s="27">
        <f t="shared" si="5"/>
        <v>0.48269738969588327</v>
      </c>
      <c r="L12" s="27">
        <f t="shared" si="5"/>
        <v>0.4811589916913111</v>
      </c>
      <c r="M12" s="27">
        <f t="shared" si="5"/>
        <v>0.48016949000062975</v>
      </c>
      <c r="N12" s="27">
        <f t="shared" si="5"/>
        <v>0.48728118978643953</v>
      </c>
      <c r="O12" s="27">
        <f t="shared" si="5"/>
        <v>0.45134750939600121</v>
      </c>
      <c r="P12" s="27">
        <f t="shared" si="5"/>
        <v>0.48377509729133189</v>
      </c>
      <c r="Q12" s="27">
        <f t="shared" si="5"/>
        <v>0.49298613038738082</v>
      </c>
      <c r="R12" s="27">
        <f t="shared" si="5"/>
        <v>0.49357669018316552</v>
      </c>
      <c r="S12" s="27">
        <f t="shared" si="5"/>
        <v>0.49578370773667657</v>
      </c>
      <c r="T12" s="27">
        <f t="shared" si="5"/>
        <v>0.49181759865811764</v>
      </c>
      <c r="U12" s="27">
        <f t="shared" si="5"/>
        <v>0.50634184135531524</v>
      </c>
      <c r="V12" s="27">
        <f t="shared" si="5"/>
        <v>0.51384647601997846</v>
      </c>
      <c r="W12" s="27">
        <f t="shared" si="5"/>
        <v>0.50724749749182174</v>
      </c>
      <c r="X12" s="27">
        <f t="shared" si="5"/>
        <v>0.50923873140500209</v>
      </c>
      <c r="Y12" s="27">
        <f t="shared" si="5"/>
        <v>0.50220754438806736</v>
      </c>
      <c r="Z12" s="27">
        <f t="shared" si="5"/>
        <v>0.5011566392623541</v>
      </c>
      <c r="AA12" s="27">
        <f t="shared" si="5"/>
        <v>0.49749388484831214</v>
      </c>
      <c r="AB12" s="27">
        <f t="shared" si="5"/>
        <v>0.49690158413084529</v>
      </c>
      <c r="AC12" s="27">
        <f t="shared" si="5"/>
        <v>0.49329695584214162</v>
      </c>
      <c r="AD12" s="27">
        <f t="shared" si="5"/>
        <v>0.50437716671372301</v>
      </c>
      <c r="AE12" s="27">
        <f t="shared" si="5"/>
        <v>0.5025703105054713</v>
      </c>
      <c r="AF12" s="27">
        <f t="shared" si="5"/>
        <v>0.50875289866162121</v>
      </c>
      <c r="AG12" s="27">
        <f t="shared" si="5"/>
        <v>0.50786467172670258</v>
      </c>
      <c r="AH12" s="27">
        <f t="shared" si="5"/>
        <v>0.48737229053979753</v>
      </c>
      <c r="AI12" s="29">
        <f t="shared" ref="AI12:AI17" si="6">(AH12-B12)/B12</f>
        <v>6.4209141926873927E-3</v>
      </c>
    </row>
    <row r="13" spans="1:37" s="3" customFormat="1" ht="18" x14ac:dyDescent="0.25">
      <c r="A13" s="10" t="s">
        <v>11</v>
      </c>
      <c r="B13" s="27">
        <f t="shared" ref="B13:R13" si="7">B8/B9</f>
        <v>3.6514852723427346E-2</v>
      </c>
      <c r="C13" s="27">
        <f t="shared" ref="C13:AH13" si="8">C8/C9</f>
        <v>3.4329263093440504E-2</v>
      </c>
      <c r="D13" s="27">
        <f t="shared" si="8"/>
        <v>3.6060591023742462E-2</v>
      </c>
      <c r="E13" s="27">
        <f t="shared" si="8"/>
        <v>4.0731719956469917E-2</v>
      </c>
      <c r="F13" s="27">
        <f t="shared" si="8"/>
        <v>3.3225541244176489E-2</v>
      </c>
      <c r="G13" s="27">
        <f t="shared" si="8"/>
        <v>3.1120571644935487E-2</v>
      </c>
      <c r="H13" s="27">
        <f t="shared" si="8"/>
        <v>5.0256845924843321E-2</v>
      </c>
      <c r="I13" s="27">
        <f t="shared" si="8"/>
        <v>4.2020183558325805E-2</v>
      </c>
      <c r="J13" s="27">
        <f t="shared" si="8"/>
        <v>2.9365797752092051E-2</v>
      </c>
      <c r="K13" s="27">
        <f t="shared" si="8"/>
        <v>3.5839655432337976E-2</v>
      </c>
      <c r="L13" s="27">
        <f t="shared" si="8"/>
        <v>4.3203774116321647E-2</v>
      </c>
      <c r="M13" s="27">
        <f t="shared" si="8"/>
        <v>4.0410710376614457E-2</v>
      </c>
      <c r="N13" s="27">
        <f t="shared" si="8"/>
        <v>3.2006344780181273E-2</v>
      </c>
      <c r="O13" s="27">
        <f t="shared" si="8"/>
        <v>3.027533522256258E-2</v>
      </c>
      <c r="P13" s="27">
        <f t="shared" si="8"/>
        <v>2.4172781660825961E-2</v>
      </c>
      <c r="Q13" s="27">
        <f t="shared" si="8"/>
        <v>1.1204469450967779E-2</v>
      </c>
      <c r="R13" s="27">
        <f t="shared" si="8"/>
        <v>6.5264101274191463E-3</v>
      </c>
      <c r="S13" s="27">
        <f t="shared" si="8"/>
        <v>7.2596513508811676E-3</v>
      </c>
      <c r="T13" s="27">
        <f t="shared" si="8"/>
        <v>1.0277942897487454E-2</v>
      </c>
      <c r="U13" s="27">
        <f t="shared" si="8"/>
        <v>7.9170675057135299E-3</v>
      </c>
      <c r="V13" s="27">
        <f t="shared" si="8"/>
        <v>2.4946002733860994E-3</v>
      </c>
      <c r="W13" s="27">
        <f t="shared" si="8"/>
        <v>2.1919446339140414E-3</v>
      </c>
      <c r="X13" s="27">
        <f t="shared" si="8"/>
        <v>5.0559445156806515E-3</v>
      </c>
      <c r="Y13" s="27">
        <f t="shared" si="8"/>
        <v>1.1445066440516009E-3</v>
      </c>
      <c r="Z13" s="27">
        <f t="shared" si="8"/>
        <v>5.9981082889242626E-4</v>
      </c>
      <c r="AA13" s="27">
        <f t="shared" si="8"/>
        <v>8.0898243061615664E-4</v>
      </c>
      <c r="AB13" s="27">
        <f t="shared" si="8"/>
        <v>1.0592860997610053E-2</v>
      </c>
      <c r="AC13" s="27">
        <f t="shared" si="8"/>
        <v>3.3298329085702516E-2</v>
      </c>
      <c r="AD13" s="27">
        <f t="shared" si="8"/>
        <v>1.6443418975899432E-2</v>
      </c>
      <c r="AE13" s="27">
        <f t="shared" si="8"/>
        <v>6.3881581246208671E-3</v>
      </c>
      <c r="AF13" s="27">
        <f t="shared" si="8"/>
        <v>1.6767924185893347E-3</v>
      </c>
      <c r="AG13" s="27">
        <f t="shared" si="8"/>
        <v>7.9877517582480518E-4</v>
      </c>
      <c r="AH13" s="27">
        <f t="shared" si="8"/>
        <v>3.9123513488341176E-4</v>
      </c>
      <c r="AI13" s="33">
        <f t="shared" si="6"/>
        <v>-0.98928558913144937</v>
      </c>
    </row>
    <row r="14" spans="1:37" s="3" customFormat="1" ht="18" x14ac:dyDescent="0.25">
      <c r="A14" s="10" t="s">
        <v>12</v>
      </c>
      <c r="B14" s="41">
        <f t="shared" ref="B14:R14" si="9">B8/B7</f>
        <v>3.7898718861044983E-2</v>
      </c>
      <c r="C14" s="41">
        <f t="shared" ref="C14:AH14" si="10">C8/C7</f>
        <v>3.5549656608018641E-2</v>
      </c>
      <c r="D14" s="41">
        <f t="shared" si="10"/>
        <v>3.7409603433518984E-2</v>
      </c>
      <c r="E14" s="41">
        <f t="shared" si="10"/>
        <v>4.2461239263140833E-2</v>
      </c>
      <c r="F14" s="41">
        <f t="shared" si="10"/>
        <v>3.4367417284622538E-2</v>
      </c>
      <c r="G14" s="41">
        <f t="shared" si="10"/>
        <v>3.2120169686924917E-2</v>
      </c>
      <c r="H14" s="41">
        <f t="shared" si="10"/>
        <v>5.2916249734679642E-2</v>
      </c>
      <c r="I14" s="41">
        <f t="shared" si="10"/>
        <v>4.3863328680979752E-2</v>
      </c>
      <c r="J14" s="41">
        <f t="shared" si="10"/>
        <v>3.0254237573828852E-2</v>
      </c>
      <c r="K14" s="41">
        <f t="shared" si="10"/>
        <v>3.7171882907514504E-2</v>
      </c>
      <c r="L14" s="41">
        <f t="shared" si="10"/>
        <v>4.5154624305106847E-2</v>
      </c>
      <c r="M14" s="41">
        <f t="shared" si="10"/>
        <v>4.2112506687600311E-2</v>
      </c>
      <c r="N14" s="41">
        <f t="shared" si="10"/>
        <v>3.3064622487544146E-2</v>
      </c>
      <c r="O14" s="41">
        <f t="shared" si="10"/>
        <v>3.1220547772197901E-2</v>
      </c>
      <c r="P14" s="41">
        <f t="shared" si="10"/>
        <v>2.4771579647027312E-2</v>
      </c>
      <c r="Q14" s="41">
        <f t="shared" si="10"/>
        <v>1.1331432136173247E-2</v>
      </c>
      <c r="R14" s="41">
        <f t="shared" si="10"/>
        <v>6.5692839688432977E-3</v>
      </c>
      <c r="S14" s="41">
        <f t="shared" si="10"/>
        <v>7.3127392885358284E-3</v>
      </c>
      <c r="T14" s="41">
        <f t="shared" si="10"/>
        <v>1.0384676004470308E-2</v>
      </c>
      <c r="U14" s="41">
        <f t="shared" si="10"/>
        <v>7.9802476651911602E-3</v>
      </c>
      <c r="V14" s="41">
        <f t="shared" si="10"/>
        <v>2.5008388667066804E-3</v>
      </c>
      <c r="W14" s="41">
        <f t="shared" si="10"/>
        <v>2.1967598097911109E-3</v>
      </c>
      <c r="X14" s="41">
        <f t="shared" si="10"/>
        <v>5.0816369903527048E-3</v>
      </c>
      <c r="Y14" s="41">
        <f t="shared" si="10"/>
        <v>1.1458180404117263E-3</v>
      </c>
      <c r="Z14" s="41">
        <f t="shared" si="10"/>
        <v>6.0017081784815673E-4</v>
      </c>
      <c r="AA14" s="41">
        <f t="shared" si="10"/>
        <v>8.096374130584905E-4</v>
      </c>
      <c r="AB14" s="41">
        <f t="shared" si="10"/>
        <v>1.0706271038523875E-2</v>
      </c>
      <c r="AC14" s="41">
        <f t="shared" si="10"/>
        <v>3.4445300021266397E-2</v>
      </c>
      <c r="AD14" s="41">
        <f t="shared" si="10"/>
        <v>1.6718325405111097E-2</v>
      </c>
      <c r="AE14" s="41">
        <f t="shared" si="10"/>
        <v>6.4292290564528952E-3</v>
      </c>
      <c r="AF14" s="41">
        <f t="shared" si="10"/>
        <v>1.6796087738475184E-3</v>
      </c>
      <c r="AG14" s="41">
        <f t="shared" si="10"/>
        <v>7.9941372766567805E-4</v>
      </c>
      <c r="AH14" s="41">
        <f t="shared" si="10"/>
        <v>3.9138825972199592E-4</v>
      </c>
      <c r="AI14" s="33">
        <f t="shared" si="6"/>
        <v>-0.98967278389654778</v>
      </c>
    </row>
    <row r="15" spans="1:37" s="3" customFormat="1" ht="18" x14ac:dyDescent="0.25">
      <c r="A15" s="10" t="s">
        <v>13</v>
      </c>
      <c r="B15" s="48">
        <f t="shared" ref="B15:R15" si="11">B5-B6</f>
        <v>-6771</v>
      </c>
      <c r="C15" s="48">
        <f t="shared" ref="C15:AH15" si="12">C5-C6</f>
        <v>-4218</v>
      </c>
      <c r="D15" s="48">
        <f t="shared" si="12"/>
        <v>-7636</v>
      </c>
      <c r="E15" s="48">
        <f t="shared" si="12"/>
        <v>-6647</v>
      </c>
      <c r="F15" s="48">
        <f t="shared" si="12"/>
        <v>-12966</v>
      </c>
      <c r="G15" s="48">
        <f t="shared" si="12"/>
        <v>8323</v>
      </c>
      <c r="H15" s="48">
        <f t="shared" si="12"/>
        <v>-10654</v>
      </c>
      <c r="I15" s="48">
        <f t="shared" si="12"/>
        <v>-4975</v>
      </c>
      <c r="J15" s="48">
        <f t="shared" si="12"/>
        <v>-1658</v>
      </c>
      <c r="K15" s="48">
        <f t="shared" si="12"/>
        <v>-3218</v>
      </c>
      <c r="L15" s="48">
        <f t="shared" si="12"/>
        <v>-15684</v>
      </c>
      <c r="M15" s="48">
        <f t="shared" si="12"/>
        <v>-2500</v>
      </c>
      <c r="N15" s="48">
        <f t="shared" si="12"/>
        <v>-21559</v>
      </c>
      <c r="O15" s="48">
        <f t="shared" si="12"/>
        <v>189368</v>
      </c>
      <c r="P15" s="48">
        <f t="shared" si="12"/>
        <v>28215</v>
      </c>
      <c r="Q15" s="48">
        <f t="shared" si="12"/>
        <v>11534</v>
      </c>
      <c r="R15" s="48">
        <f t="shared" si="12"/>
        <v>31509</v>
      </c>
      <c r="S15" s="48">
        <f t="shared" si="12"/>
        <v>6513</v>
      </c>
      <c r="T15" s="48">
        <f t="shared" si="12"/>
        <v>34416</v>
      </c>
      <c r="U15" s="48">
        <f t="shared" si="12"/>
        <v>-122789</v>
      </c>
      <c r="V15" s="48">
        <f t="shared" si="12"/>
        <v>-189129</v>
      </c>
      <c r="W15" s="48">
        <f t="shared" si="12"/>
        <v>-109625</v>
      </c>
      <c r="X15" s="48">
        <f t="shared" si="12"/>
        <v>-170391</v>
      </c>
      <c r="Y15" s="48">
        <f t="shared" si="12"/>
        <v>-42310</v>
      </c>
      <c r="Z15" s="48">
        <f t="shared" si="12"/>
        <v>-23992</v>
      </c>
      <c r="AA15" s="48">
        <f t="shared" si="12"/>
        <v>37165</v>
      </c>
      <c r="AB15" s="48">
        <f t="shared" si="12"/>
        <v>-38204</v>
      </c>
      <c r="AC15" s="48">
        <f t="shared" si="12"/>
        <v>-49251</v>
      </c>
      <c r="AD15" s="48">
        <f t="shared" si="12"/>
        <v>-108881</v>
      </c>
      <c r="AE15" s="48">
        <f t="shared" si="12"/>
        <v>-73246</v>
      </c>
      <c r="AF15" s="48">
        <f t="shared" si="12"/>
        <v>-136251</v>
      </c>
      <c r="AG15" s="48">
        <f t="shared" si="12"/>
        <v>-92927</v>
      </c>
      <c r="AH15" s="19">
        <f t="shared" si="12"/>
        <v>174326</v>
      </c>
      <c r="AI15" s="33">
        <f t="shared" si="6"/>
        <v>-26.7459754836804</v>
      </c>
    </row>
    <row r="16" spans="1:37" s="3" customFormat="1" ht="18" x14ac:dyDescent="0.25">
      <c r="A16" s="10" t="s">
        <v>14</v>
      </c>
      <c r="B16" s="41">
        <f t="shared" ref="B16:R16" si="13">B5/B6</f>
        <v>0.98959116378813383</v>
      </c>
      <c r="C16" s="41">
        <f t="shared" ref="C16:AH16" si="14">C5/C6</f>
        <v>0.9941518846238101</v>
      </c>
      <c r="D16" s="41">
        <f t="shared" si="14"/>
        <v>0.99057269984246676</v>
      </c>
      <c r="E16" s="41">
        <f t="shared" si="14"/>
        <v>0.99196312735547354</v>
      </c>
      <c r="F16" s="41">
        <f t="shared" si="14"/>
        <v>0.98672355693173475</v>
      </c>
      <c r="G16" s="41">
        <f t="shared" si="14"/>
        <v>1.0083749750954423</v>
      </c>
      <c r="H16" s="41">
        <f t="shared" si="14"/>
        <v>0.98995526349284169</v>
      </c>
      <c r="I16" s="41">
        <f t="shared" si="14"/>
        <v>0.99557440252210128</v>
      </c>
      <c r="J16" s="41">
        <f t="shared" si="14"/>
        <v>0.99860362132029368</v>
      </c>
      <c r="K16" s="41">
        <f t="shared" si="14"/>
        <v>0.99744263207041106</v>
      </c>
      <c r="L16" s="41">
        <f t="shared" si="14"/>
        <v>0.98852404798768401</v>
      </c>
      <c r="M16" s="41">
        <f t="shared" si="14"/>
        <v>0.99843869634892268</v>
      </c>
      <c r="N16" s="41">
        <f t="shared" si="14"/>
        <v>0.98651964309162188</v>
      </c>
      <c r="O16" s="41">
        <f t="shared" si="14"/>
        <v>1.1485100606296355</v>
      </c>
      <c r="P16" s="41">
        <f t="shared" si="14"/>
        <v>1.0171092389890541</v>
      </c>
      <c r="Q16" s="41">
        <f t="shared" si="14"/>
        <v>1.0057268746527455</v>
      </c>
      <c r="R16" s="41">
        <f t="shared" si="14"/>
        <v>1.012804918935504</v>
      </c>
      <c r="S16" s="41">
        <f t="shared" si="14"/>
        <v>1.0023658162974338</v>
      </c>
      <c r="T16" s="41">
        <f t="shared" si="14"/>
        <v>1.0123762545360002</v>
      </c>
      <c r="U16" s="41">
        <f t="shared" si="14"/>
        <v>0.95931454101995128</v>
      </c>
      <c r="V16" s="41">
        <f t="shared" si="14"/>
        <v>0.94125180628431626</v>
      </c>
      <c r="W16" s="41">
        <f t="shared" si="14"/>
        <v>0.96710296314901689</v>
      </c>
      <c r="X16" s="41">
        <f t="shared" si="14"/>
        <v>0.95378708280739855</v>
      </c>
      <c r="Y16" s="41">
        <f t="shared" si="14"/>
        <v>0.98892968558056882</v>
      </c>
      <c r="Z16" s="41">
        <f t="shared" si="14"/>
        <v>0.99418726776145605</v>
      </c>
      <c r="AA16" s="41">
        <f t="shared" si="14"/>
        <v>1.0084488432939054</v>
      </c>
      <c r="AB16" s="41">
        <f t="shared" si="14"/>
        <v>0.99115311884748791</v>
      </c>
      <c r="AC16" s="41">
        <f t="shared" si="14"/>
        <v>0.95967491683376327</v>
      </c>
      <c r="AD16" s="41">
        <f t="shared" si="14"/>
        <v>0.95004184553491622</v>
      </c>
      <c r="AE16" s="41">
        <f t="shared" si="14"/>
        <v>0.97706036569496479</v>
      </c>
      <c r="AF16" s="41">
        <f t="shared" si="14"/>
        <v>0.96229487872738328</v>
      </c>
      <c r="AG16" s="41">
        <f t="shared" si="14"/>
        <v>0.96745566378335479</v>
      </c>
      <c r="AH16" s="41">
        <f t="shared" si="14"/>
        <v>1.0510168186992799</v>
      </c>
      <c r="AI16" s="29">
        <f t="shared" si="6"/>
        <v>6.2071749585970379E-2</v>
      </c>
    </row>
    <row r="17" spans="1:35" s="3" customFormat="1" ht="27.75" thickBot="1" x14ac:dyDescent="0.3">
      <c r="A17" s="16" t="s">
        <v>15</v>
      </c>
      <c r="B17" s="28">
        <f t="shared" ref="B17:R17" si="15">B7/B9</f>
        <v>0.96348514727657264</v>
      </c>
      <c r="C17" s="28">
        <f t="shared" ref="C17:AH17" si="16">C7/C9</f>
        <v>0.96567073690655947</v>
      </c>
      <c r="D17" s="28">
        <f t="shared" si="16"/>
        <v>0.96393940897625752</v>
      </c>
      <c r="E17" s="28">
        <f t="shared" si="16"/>
        <v>0.95926828004353004</v>
      </c>
      <c r="F17" s="28">
        <f t="shared" si="16"/>
        <v>0.96677445875582346</v>
      </c>
      <c r="G17" s="28">
        <f t="shared" si="16"/>
        <v>0.96887942835506446</v>
      </c>
      <c r="H17" s="28">
        <f t="shared" si="16"/>
        <v>0.94974315407515664</v>
      </c>
      <c r="I17" s="28">
        <f t="shared" si="16"/>
        <v>0.95797981644167418</v>
      </c>
      <c r="J17" s="28">
        <f t="shared" si="16"/>
        <v>0.97063420224790797</v>
      </c>
      <c r="K17" s="28">
        <f t="shared" si="16"/>
        <v>0.96416034456766198</v>
      </c>
      <c r="L17" s="28">
        <f t="shared" si="16"/>
        <v>0.95679622588367841</v>
      </c>
      <c r="M17" s="28">
        <f t="shared" si="16"/>
        <v>0.95958928962338552</v>
      </c>
      <c r="N17" s="28">
        <f t="shared" si="16"/>
        <v>0.96799365521981873</v>
      </c>
      <c r="O17" s="28">
        <f t="shared" si="16"/>
        <v>0.96972466477743746</v>
      </c>
      <c r="P17" s="28">
        <f t="shared" si="16"/>
        <v>0.97582721833917407</v>
      </c>
      <c r="Q17" s="28">
        <f t="shared" si="16"/>
        <v>0.98879553054903224</v>
      </c>
      <c r="R17" s="28">
        <f t="shared" si="16"/>
        <v>0.99347358987258083</v>
      </c>
      <c r="S17" s="28">
        <f t="shared" si="16"/>
        <v>0.99274034864911886</v>
      </c>
      <c r="T17" s="28">
        <f t="shared" si="16"/>
        <v>0.9897220571025126</v>
      </c>
      <c r="U17" s="28">
        <f t="shared" si="16"/>
        <v>0.99208293249428647</v>
      </c>
      <c r="V17" s="28">
        <f t="shared" si="16"/>
        <v>0.99750539972661389</v>
      </c>
      <c r="W17" s="28">
        <f t="shared" si="16"/>
        <v>0.99780805536608597</v>
      </c>
      <c r="X17" s="28">
        <f t="shared" si="16"/>
        <v>0.9949440554843193</v>
      </c>
      <c r="Y17" s="28">
        <f t="shared" si="16"/>
        <v>0.99885549335594837</v>
      </c>
      <c r="Z17" s="28">
        <f t="shared" si="16"/>
        <v>0.99940018917110762</v>
      </c>
      <c r="AA17" s="28">
        <f t="shared" si="16"/>
        <v>0.99919101756938389</v>
      </c>
      <c r="AB17" s="28">
        <f t="shared" si="16"/>
        <v>0.98940713900238997</v>
      </c>
      <c r="AC17" s="28">
        <f t="shared" si="16"/>
        <v>0.96670167091429748</v>
      </c>
      <c r="AD17" s="28">
        <f t="shared" si="16"/>
        <v>0.9835565810241006</v>
      </c>
      <c r="AE17" s="28">
        <f t="shared" si="16"/>
        <v>0.9936118418753791</v>
      </c>
      <c r="AF17" s="28">
        <f t="shared" si="16"/>
        <v>0.99832320758141069</v>
      </c>
      <c r="AG17" s="28">
        <f t="shared" si="16"/>
        <v>0.99920122482417517</v>
      </c>
      <c r="AH17" s="28">
        <f t="shared" si="16"/>
        <v>0.99960876486511663</v>
      </c>
      <c r="AI17" s="50">
        <f t="shared" si="6"/>
        <v>3.7492656415776114E-2</v>
      </c>
    </row>
    <row r="18" spans="1:35" s="3" customFormat="1" ht="12.75" x14ac:dyDescent="0.25">
      <c r="A18" s="52" t="s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7"/>
      <c r="T18" s="17"/>
      <c r="U18" s="17"/>
      <c r="V18" s="17"/>
      <c r="W18" s="17"/>
      <c r="X18" s="17"/>
      <c r="Y18" s="35"/>
      <c r="Z18" s="35"/>
      <c r="AA18" s="35"/>
      <c r="AB18" s="35"/>
      <c r="AC18" s="35"/>
      <c r="AD18" s="42"/>
      <c r="AE18" s="35"/>
      <c r="AF18" s="43"/>
      <c r="AG18" s="35"/>
      <c r="AH18" s="35"/>
      <c r="AI18" s="1"/>
    </row>
    <row r="19" spans="1:35" s="3" customFormat="1" ht="12.75" x14ac:dyDescent="0.25">
      <c r="A19" s="52" t="s">
        <v>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7"/>
      <c r="T19" s="17"/>
      <c r="U19" s="17"/>
      <c r="V19" s="17"/>
      <c r="W19" s="17"/>
      <c r="X19" s="17"/>
      <c r="Y19" s="35"/>
      <c r="Z19" s="35"/>
      <c r="AA19" s="35"/>
      <c r="AB19" s="35"/>
      <c r="AC19" s="35"/>
      <c r="AD19" s="42"/>
      <c r="AE19" s="35"/>
      <c r="AF19" s="44"/>
      <c r="AG19" s="35"/>
      <c r="AH19" s="35"/>
      <c r="AI19" s="1"/>
    </row>
  </sheetData>
  <mergeCells count="2">
    <mergeCell ref="A4:AI4"/>
    <mergeCell ref="A10:AI10"/>
  </mergeCells>
  <printOptions horizontalCentered="1" verticalCentered="1"/>
  <pageMargins left="1" right="1" top="1" bottom="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 Air Transport (1993-2025)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2025-12-19T10:08:15Z</cp:lastPrinted>
  <dcterms:created xsi:type="dcterms:W3CDTF">2025-12-16T09:38:38Z</dcterms:created>
  <dcterms:modified xsi:type="dcterms:W3CDTF">2026-06-05T18:18:56Z</dcterms:modified>
</cp:coreProperties>
</file>