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601" activeTab="0"/>
  </bookViews>
  <sheets>
    <sheet name="6.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-8" sheetId="8" r:id="rId8"/>
    <sheet name="6.9-10" sheetId="9" r:id="rId9"/>
  </sheets>
  <definedNames/>
  <calcPr fullCalcOnLoad="1"/>
</workbook>
</file>

<file path=xl/sharedStrings.xml><?xml version="1.0" encoding="utf-8"?>
<sst xmlns="http://schemas.openxmlformats.org/spreadsheetml/2006/main" count="506" uniqueCount="184">
  <si>
    <t>China</t>
  </si>
  <si>
    <t>Canada</t>
  </si>
  <si>
    <t>Brazil</t>
  </si>
  <si>
    <t>Australia</t>
  </si>
  <si>
    <t>Germany</t>
  </si>
  <si>
    <t>Italy</t>
  </si>
  <si>
    <t>Denmark</t>
  </si>
  <si>
    <t>Spain</t>
  </si>
  <si>
    <t>Portugal</t>
  </si>
  <si>
    <t>Switzerland</t>
  </si>
  <si>
    <t>Bulgaria</t>
  </si>
  <si>
    <t>Cyprus</t>
  </si>
  <si>
    <t>Greece</t>
  </si>
  <si>
    <t>Japan</t>
  </si>
  <si>
    <t>Guinea</t>
  </si>
  <si>
    <t>Austria</t>
  </si>
  <si>
    <t>United Kingdom</t>
  </si>
  <si>
    <t>Netherlands</t>
  </si>
  <si>
    <t>Finland</t>
  </si>
  <si>
    <t>Romania</t>
  </si>
  <si>
    <t>Ukrain</t>
  </si>
  <si>
    <t>Iran</t>
  </si>
  <si>
    <t>Tunisia</t>
  </si>
  <si>
    <t>Morocco</t>
  </si>
  <si>
    <t>Indonesia</t>
  </si>
  <si>
    <t>Ghana</t>
  </si>
  <si>
    <t>%</t>
  </si>
  <si>
    <t>Prepared foodstuffs</t>
  </si>
  <si>
    <t>Plastics &amp; articles thereof</t>
  </si>
  <si>
    <t>Base metals &amp; articles of base metal</t>
  </si>
  <si>
    <t>Miscellaneous manufactured articles</t>
  </si>
  <si>
    <t>6. TRADE</t>
  </si>
  <si>
    <t>--</t>
  </si>
  <si>
    <t>Table 6.1 - Consumer Price Index for 2007</t>
  </si>
  <si>
    <t>Source: Central Administration for Statistics</t>
  </si>
  <si>
    <t>Consumption price evolution : January 1998 - December 2007</t>
  </si>
  <si>
    <t>Expenses</t>
  </si>
  <si>
    <t>Food including tobacco</t>
  </si>
  <si>
    <t>Water, electricty and gas rent</t>
  </si>
  <si>
    <t>Rent &amp; dwelling expenses</t>
  </si>
  <si>
    <t>Maintenance, water, electricty &amp; gas</t>
  </si>
  <si>
    <t>Furniture, equipments and current maintenance expenses of housing</t>
  </si>
  <si>
    <t>Health</t>
  </si>
  <si>
    <t>Transport &amp; communications</t>
  </si>
  <si>
    <t>Education</t>
  </si>
  <si>
    <t>Entertainment</t>
  </si>
  <si>
    <t>Personal care &amp; other products &amp; services</t>
  </si>
  <si>
    <t>Consumer Price Index</t>
  </si>
  <si>
    <t>Prices are gathered in Beirut and its suburbs</t>
  </si>
  <si>
    <t>Rents are not included in the indicator calculations</t>
  </si>
  <si>
    <t>Pond. 1997</t>
  </si>
  <si>
    <t>CPI Dec. 1998</t>
  </si>
  <si>
    <t>CPI Dec. 1999</t>
  </si>
  <si>
    <t>CPI Dec. 2000</t>
  </si>
  <si>
    <t>CPI Dec. 2001</t>
  </si>
  <si>
    <t>CPI Dec. 2002</t>
  </si>
  <si>
    <t>CPI Dec. 2003</t>
  </si>
  <si>
    <t>CPI Dec. 2004</t>
  </si>
  <si>
    <t>CPI Dec. 2005</t>
  </si>
  <si>
    <t>CPI Dec. 2006</t>
  </si>
  <si>
    <t>CPI Mar. 2007</t>
  </si>
  <si>
    <t>CPI June 2007</t>
  </si>
  <si>
    <t>CPI Sep. 2007</t>
  </si>
  <si>
    <t>CPI Dec. 2007</t>
  </si>
  <si>
    <t>Source: Customs General Directorate &amp; Banque du Liban</t>
  </si>
  <si>
    <t>Imports by section</t>
  </si>
  <si>
    <t>Exports by section</t>
  </si>
  <si>
    <t>Trade Deficit</t>
  </si>
  <si>
    <t>General imports by section</t>
  </si>
  <si>
    <t>General Exports by section</t>
  </si>
  <si>
    <t>Re-exportation by section</t>
  </si>
  <si>
    <t>Transit by section</t>
  </si>
  <si>
    <t>Customs Revenues</t>
  </si>
  <si>
    <t>VAT Revenues</t>
  </si>
  <si>
    <t>Source: Customs General Directorate</t>
  </si>
  <si>
    <t>Port of Beirut</t>
  </si>
  <si>
    <t>Jounieh</t>
  </si>
  <si>
    <t>Saïda</t>
  </si>
  <si>
    <t>Abboudieh</t>
  </si>
  <si>
    <t>Arida</t>
  </si>
  <si>
    <t>Bkeia</t>
  </si>
  <si>
    <t>Masnaa</t>
  </si>
  <si>
    <t>Kaa</t>
  </si>
  <si>
    <t>Ouzaii and Jieh</t>
  </si>
  <si>
    <t>Live animals &amp; animal products</t>
  </si>
  <si>
    <t>Vegetable products</t>
  </si>
  <si>
    <t>Fats and edible fats &amp; oils</t>
  </si>
  <si>
    <t>Mineral products</t>
  </si>
  <si>
    <t>Products of the chemical industry</t>
  </si>
  <si>
    <t>Raw hides and skins, leathers &amp; furskins</t>
  </si>
  <si>
    <t>Wood and wooden articles</t>
  </si>
  <si>
    <t>Paper &amp; paperboard &amp; article thereof</t>
  </si>
  <si>
    <t>Textiles &amp; textiles articles</t>
  </si>
  <si>
    <t>Footwear, headgear &amp; prepared feathers</t>
  </si>
  <si>
    <t>Articles of stone, plaster and cement</t>
  </si>
  <si>
    <t>Pearls, precious or semi-precious stones</t>
  </si>
  <si>
    <t>Machinery &amp; mechanical appliances</t>
  </si>
  <si>
    <t>Transport euipment</t>
  </si>
  <si>
    <t>Precision and optical instruments</t>
  </si>
  <si>
    <t>Arms &amp; ammunition</t>
  </si>
  <si>
    <t>Art works</t>
  </si>
  <si>
    <t>Live stock &amp; animal products</t>
  </si>
  <si>
    <t xml:space="preserve">Plastics &amp; articles thereof </t>
  </si>
  <si>
    <t>Table 6.4 - Foreign trade: Imports by country</t>
  </si>
  <si>
    <t>Table 6.2 - Foreign Trade: Imports by section</t>
  </si>
  <si>
    <t>Table 6.3 - Foreign Trade: Exports by section</t>
  </si>
  <si>
    <t>Arab Countries</t>
  </si>
  <si>
    <t>Lybia</t>
  </si>
  <si>
    <t>Europe</t>
  </si>
  <si>
    <t>Imports by country (millions LBP)</t>
  </si>
  <si>
    <t>Blegium</t>
  </si>
  <si>
    <t>Slovakia</t>
  </si>
  <si>
    <t>European Community</t>
  </si>
  <si>
    <t>Asia excluding Arab countries</t>
  </si>
  <si>
    <t>Other countries</t>
  </si>
  <si>
    <t>United States of America</t>
  </si>
  <si>
    <t>America</t>
  </si>
  <si>
    <t>Afrcia excluding Arab countries</t>
  </si>
  <si>
    <t>Taiwan</t>
  </si>
  <si>
    <t>Indonisia</t>
  </si>
  <si>
    <t>South Korea</t>
  </si>
  <si>
    <t>Table 6.5 - Foreign trade: Exports by country</t>
  </si>
  <si>
    <t>United Arab Emirats</t>
  </si>
  <si>
    <t xml:space="preserve">Brazil </t>
  </si>
  <si>
    <t xml:space="preserve">  Tunisia</t>
  </si>
  <si>
    <t>Romaina</t>
  </si>
  <si>
    <t>Liberia</t>
  </si>
  <si>
    <t>Sierra lione</t>
  </si>
  <si>
    <t>Table 6.6 - Foreign Trade</t>
  </si>
  <si>
    <t>Total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</si>
  <si>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</si>
  <si>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</si>
  <si>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</si>
  <si>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</si>
  <si>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</si>
  <si>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</si>
  <si>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</si>
  <si>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</si>
  <si>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</si>
  <si>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</si>
  <si>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</si>
  <si>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</si>
  <si>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</si>
  <si>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Philippines</t>
  </si>
  <si>
    <t>Egypt</t>
  </si>
  <si>
    <t>Turkey</t>
  </si>
  <si>
    <t>Ivory Coast</t>
  </si>
  <si>
    <t>France</t>
  </si>
  <si>
    <t>Nigeria</t>
  </si>
  <si>
    <t>Jordan</t>
  </si>
  <si>
    <t>Syria</t>
  </si>
  <si>
    <t>Rafic Hariri International Airport</t>
  </si>
  <si>
    <t>Tripoli</t>
  </si>
  <si>
    <t>Year</t>
  </si>
  <si>
    <t>Saudi Arabia</t>
  </si>
  <si>
    <t>Kuwait</t>
  </si>
  <si>
    <t>Qatar</t>
  </si>
  <si>
    <t>Bahrain</t>
  </si>
  <si>
    <t>Oman</t>
  </si>
  <si>
    <t>United Arab Emirates</t>
  </si>
  <si>
    <t>Sudan</t>
  </si>
  <si>
    <t>Yemen</t>
  </si>
  <si>
    <t>Table assembled by CAS</t>
  </si>
  <si>
    <t>NB. CAS published a quarterly CPI since 1999 with the technical assistance of IMF. In 2007, CAS decided to improve the CPI on multiple levels. Its updated its weights to calculate a new CPI based on "The National Survey of Household Living Conditions 2004-2005. It also increased the number and frequency of compiled prices of goods from all Lebanese regions instead of compiling prices only from Beirut and its suburbs. Starting January 2008, CAS publishes a monthly CPI in the first working day after the 20th of each month. CAS publishes the new CPI on its website: www.cas.gov.lb</t>
  </si>
  <si>
    <t>Ireland</t>
  </si>
  <si>
    <t>Sweden</t>
  </si>
  <si>
    <t>Table 6.8 - Foreign trade: Monthly VAT Revenues by Office</t>
  </si>
  <si>
    <t>Table 6.7 - Foreign trade: Monthly Customs Revenues by Office</t>
  </si>
  <si>
    <t>Table 6.9 - Foreign trade: Annual Customs Revenues by Office</t>
  </si>
  <si>
    <t>Table 6.10 - Foreign trade: Annual VAT Revenues by Office</t>
  </si>
  <si>
    <t>Clothing &amp; shoes</t>
  </si>
  <si>
    <t>Russian Federation</t>
  </si>
  <si>
    <t>Czech Republic</t>
  </si>
  <si>
    <t>Singapore</t>
  </si>
  <si>
    <t>Tyre</t>
  </si>
  <si>
    <t>Imports by section (million LBP)</t>
  </si>
  <si>
    <t>Exports by section (million LBP)</t>
  </si>
  <si>
    <t>Imports by country (million LBP)</t>
  </si>
  <si>
    <t>Exports by country (million LBP)</t>
  </si>
  <si>
    <t>Trade balance (billion LBP)</t>
  </si>
  <si>
    <t>Monthly Customs Revenues by office (million LBP)</t>
  </si>
  <si>
    <t>Monthly VAT Revenues by office (million LBP)</t>
  </si>
  <si>
    <t>Annual customs revenues per office (billion LBP)</t>
  </si>
  <si>
    <t>Annual VAT revenues per office (million LBP)</t>
  </si>
</sst>
</file>

<file path=xl/styles.xml><?xml version="1.0" encoding="utf-8"?>
<styleSheet xmlns="http://schemas.openxmlformats.org/spreadsheetml/2006/main">
  <numFmts count="58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</numFmts>
  <fonts count="27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10"/>
      <name val="Arial"/>
      <family val="0"/>
    </font>
    <font>
      <b/>
      <sz val="6"/>
      <name val="Times New Roman"/>
      <family val="1"/>
    </font>
    <font>
      <b/>
      <i/>
      <sz val="10"/>
      <name val="Times New Roman"/>
      <family val="1"/>
    </font>
    <font>
      <sz val="7"/>
      <name val="Arial"/>
      <family val="0"/>
    </font>
    <font>
      <sz val="10"/>
      <name val="Times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vertical="center" readingOrder="1"/>
    </xf>
    <xf numFmtId="0" fontId="6" fillId="0" borderId="0" xfId="0" applyFont="1" applyBorder="1" applyAlignment="1">
      <alignment horizontal="left" vertical="center" readingOrder="1"/>
    </xf>
    <xf numFmtId="0" fontId="10" fillId="0" borderId="0" xfId="0" applyFont="1" applyFill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9" fillId="0" borderId="0" xfId="0" applyFont="1" applyFill="1" applyAlignment="1">
      <alignment horizontal="center" vertical="center" readingOrder="1"/>
    </xf>
    <xf numFmtId="0" fontId="14" fillId="0" borderId="0" xfId="0" applyFont="1" applyFill="1" applyBorder="1" applyAlignment="1">
      <alignment vertical="center" textRotation="90" readingOrder="1"/>
    </xf>
    <xf numFmtId="0" fontId="17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readingOrder="1"/>
    </xf>
    <xf numFmtId="191" fontId="10" fillId="0" borderId="1" xfId="15" applyNumberFormat="1" applyFont="1" applyFill="1" applyBorder="1" applyAlignment="1">
      <alignment horizontal="right" vertical="center" readingOrder="1"/>
    </xf>
    <xf numFmtId="191" fontId="10" fillId="0" borderId="2" xfId="15" applyNumberFormat="1" applyFont="1" applyFill="1" applyBorder="1" applyAlignment="1">
      <alignment horizontal="right" vertical="center" readingOrder="1"/>
    </xf>
    <xf numFmtId="191" fontId="10" fillId="0" borderId="3" xfId="15" applyNumberFormat="1" applyFont="1" applyFill="1" applyBorder="1" applyAlignment="1">
      <alignment horizontal="right" vertical="center" readingOrder="1"/>
    </xf>
    <xf numFmtId="191" fontId="19" fillId="0" borderId="4" xfId="15" applyNumberFormat="1" applyFont="1" applyFill="1" applyBorder="1" applyAlignment="1">
      <alignment horizontal="right" vertical="center" readingOrder="1"/>
    </xf>
    <xf numFmtId="191" fontId="10" fillId="0" borderId="5" xfId="15" applyNumberFormat="1" applyFont="1" applyFill="1" applyBorder="1" applyAlignment="1">
      <alignment horizontal="right" vertical="center" readingOrder="1"/>
    </xf>
    <xf numFmtId="191" fontId="10" fillId="0" borderId="6" xfId="15" applyNumberFormat="1" applyFont="1" applyFill="1" applyBorder="1" applyAlignment="1">
      <alignment horizontal="right" vertical="center" readingOrder="1"/>
    </xf>
    <xf numFmtId="191" fontId="10" fillId="0" borderId="7" xfId="15" applyNumberFormat="1" applyFont="1" applyFill="1" applyBorder="1" applyAlignment="1">
      <alignment horizontal="right" vertical="center" readingOrder="1"/>
    </xf>
    <xf numFmtId="191" fontId="18" fillId="0" borderId="8" xfId="15" applyNumberFormat="1" applyFont="1" applyFill="1" applyBorder="1" applyAlignment="1">
      <alignment horizontal="right" vertical="center" readingOrder="1"/>
    </xf>
    <xf numFmtId="191" fontId="18" fillId="0" borderId="4" xfId="15" applyNumberFormat="1" applyFont="1" applyBorder="1" applyAlignment="1">
      <alignment horizontal="right" vertical="center" readingOrder="1"/>
    </xf>
    <xf numFmtId="191" fontId="10" fillId="0" borderId="9" xfId="15" applyNumberFormat="1" applyFont="1" applyFill="1" applyBorder="1" applyAlignment="1">
      <alignment horizontal="right" vertical="center" readingOrder="1"/>
    </xf>
    <xf numFmtId="191" fontId="10" fillId="0" borderId="10" xfId="15" applyNumberFormat="1" applyFont="1" applyFill="1" applyBorder="1" applyAlignment="1">
      <alignment horizontal="right" vertical="center" readingOrder="1"/>
    </xf>
    <xf numFmtId="191" fontId="19" fillId="0" borderId="11" xfId="15" applyNumberFormat="1" applyFont="1" applyFill="1" applyBorder="1" applyAlignment="1">
      <alignment horizontal="right" vertical="center" readingOrder="1"/>
    </xf>
    <xf numFmtId="191" fontId="10" fillId="0" borderId="12" xfId="15" applyNumberFormat="1" applyFont="1" applyFill="1" applyBorder="1" applyAlignment="1">
      <alignment horizontal="right" vertical="center" readingOrder="1"/>
    </xf>
    <xf numFmtId="191" fontId="10" fillId="0" borderId="13" xfId="15" applyNumberFormat="1" applyFont="1" applyBorder="1" applyAlignment="1">
      <alignment vertical="center"/>
    </xf>
    <xf numFmtId="191" fontId="10" fillId="0" borderId="5" xfId="15" applyNumberFormat="1" applyFont="1" applyBorder="1" applyAlignment="1">
      <alignment vertical="center"/>
    </xf>
    <xf numFmtId="191" fontId="10" fillId="0" borderId="14" xfId="15" applyNumberFormat="1" applyFont="1" applyBorder="1" applyAlignment="1">
      <alignment vertical="center"/>
    </xf>
    <xf numFmtId="191" fontId="10" fillId="0" borderId="2" xfId="15" applyNumberFormat="1" applyFont="1" applyBorder="1" applyAlignment="1">
      <alignment vertical="center"/>
    </xf>
    <xf numFmtId="191" fontId="10" fillId="0" borderId="15" xfId="15" applyNumberFormat="1" applyFont="1" applyBorder="1" applyAlignment="1">
      <alignment vertical="center"/>
    </xf>
    <xf numFmtId="191" fontId="10" fillId="0" borderId="3" xfId="15" applyNumberFormat="1" applyFont="1" applyBorder="1" applyAlignment="1">
      <alignment vertical="center"/>
    </xf>
    <xf numFmtId="0" fontId="7" fillId="0" borderId="0" xfId="0" applyFont="1" applyFill="1" applyAlignment="1">
      <alignment vertical="center" readingOrder="1"/>
    </xf>
    <xf numFmtId="191" fontId="18" fillId="0" borderId="4" xfId="15" applyNumberFormat="1" applyFont="1" applyFill="1" applyBorder="1" applyAlignment="1">
      <alignment vertical="center" readingOrder="1"/>
    </xf>
    <xf numFmtId="0" fontId="17" fillId="2" borderId="16" xfId="0" applyFont="1" applyFill="1" applyBorder="1" applyAlignment="1">
      <alignment horizontal="center" vertical="center" wrapText="1" readingOrder="1"/>
    </xf>
    <xf numFmtId="0" fontId="17" fillId="2" borderId="17" xfId="0" applyFont="1" applyFill="1" applyBorder="1" applyAlignment="1">
      <alignment horizontal="center" vertical="center" wrapText="1" readingOrder="1"/>
    </xf>
    <xf numFmtId="0" fontId="17" fillId="2" borderId="18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vertical="center" readingOrder="1"/>
    </xf>
    <xf numFmtId="191" fontId="10" fillId="0" borderId="19" xfId="15" applyNumberFormat="1" applyFont="1" applyFill="1" applyBorder="1" applyAlignment="1">
      <alignment horizontal="right" vertical="center" readingOrder="1"/>
    </xf>
    <xf numFmtId="191" fontId="10" fillId="0" borderId="20" xfId="15" applyNumberFormat="1" applyFont="1" applyFill="1" applyBorder="1" applyAlignment="1">
      <alignment horizontal="right" vertical="center" readingOrder="1"/>
    </xf>
    <xf numFmtId="191" fontId="18" fillId="0" borderId="21" xfId="0" applyNumberFormat="1" applyFont="1" applyFill="1" applyBorder="1" applyAlignment="1">
      <alignment vertical="center" readingOrder="1"/>
    </xf>
    <xf numFmtId="191" fontId="18" fillId="0" borderId="22" xfId="0" applyNumberFormat="1" applyFont="1" applyFill="1" applyBorder="1" applyAlignment="1">
      <alignment vertical="center" readingOrder="1"/>
    </xf>
    <xf numFmtId="191" fontId="18" fillId="0" borderId="23" xfId="0" applyNumberFormat="1" applyFont="1" applyFill="1" applyBorder="1" applyAlignment="1">
      <alignment vertical="center" readingOrder="1"/>
    </xf>
    <xf numFmtId="191" fontId="18" fillId="0" borderId="24" xfId="0" applyNumberFormat="1" applyFont="1" applyFill="1" applyBorder="1" applyAlignment="1">
      <alignment vertical="center" readingOrder="1"/>
    </xf>
    <xf numFmtId="191" fontId="10" fillId="0" borderId="25" xfId="15" applyNumberFormat="1" applyFont="1" applyFill="1" applyBorder="1" applyAlignment="1">
      <alignment horizontal="right" vertical="center" readingOrder="1"/>
    </xf>
    <xf numFmtId="191" fontId="18" fillId="0" borderId="17" xfId="0" applyNumberFormat="1" applyFont="1" applyFill="1" applyBorder="1" applyAlignment="1">
      <alignment vertical="center" readingOrder="1"/>
    </xf>
    <xf numFmtId="191" fontId="10" fillId="0" borderId="26" xfId="15" applyNumberFormat="1" applyFont="1" applyFill="1" applyBorder="1" applyAlignment="1">
      <alignment horizontal="right" vertical="center" readingOrder="1"/>
    </xf>
    <xf numFmtId="191" fontId="18" fillId="0" borderId="22" xfId="0" applyNumberFormat="1" applyFont="1" applyFill="1" applyBorder="1" applyAlignment="1">
      <alignment horizontal="center" vertical="center" readingOrder="1"/>
    </xf>
    <xf numFmtId="191" fontId="10" fillId="0" borderId="27" xfId="15" applyNumberFormat="1" applyFont="1" applyBorder="1" applyAlignment="1">
      <alignment vertical="center"/>
    </xf>
    <xf numFmtId="191" fontId="10" fillId="0" borderId="1" xfId="15" applyNumberFormat="1" applyFont="1" applyBorder="1" applyAlignment="1">
      <alignment vertical="center"/>
    </xf>
    <xf numFmtId="191" fontId="10" fillId="0" borderId="0" xfId="15" applyNumberFormat="1" applyFont="1" applyAlignment="1">
      <alignment vertical="center" readingOrder="1"/>
    </xf>
    <xf numFmtId="3" fontId="10" fillId="0" borderId="7" xfId="15" applyNumberFormat="1" applyFont="1" applyFill="1" applyBorder="1" applyAlignment="1">
      <alignment horizontal="right" vertical="center" readingOrder="1"/>
    </xf>
    <xf numFmtId="3" fontId="10" fillId="0" borderId="2" xfId="15" applyNumberFormat="1" applyFont="1" applyFill="1" applyBorder="1" applyAlignment="1">
      <alignment horizontal="right" vertical="center" readingOrder="1"/>
    </xf>
    <xf numFmtId="3" fontId="10" fillId="0" borderId="19" xfId="15" applyNumberFormat="1" applyFont="1" applyFill="1" applyBorder="1" applyAlignment="1">
      <alignment horizontal="right" vertical="center" readingOrder="1"/>
    </xf>
    <xf numFmtId="3" fontId="10" fillId="0" borderId="7" xfId="15" applyNumberFormat="1" applyFont="1" applyBorder="1" applyAlignment="1">
      <alignment horizontal="right" vertical="center" readingOrder="1"/>
    </xf>
    <xf numFmtId="3" fontId="10" fillId="0" borderId="6" xfId="15" applyNumberFormat="1" applyFont="1" applyFill="1" applyBorder="1" applyAlignment="1">
      <alignment horizontal="right" vertical="center" readingOrder="1"/>
    </xf>
    <xf numFmtId="3" fontId="10" fillId="0" borderId="20" xfId="15" applyNumberFormat="1" applyFont="1" applyFill="1" applyBorder="1" applyAlignment="1">
      <alignment horizontal="right" vertical="center" readingOrder="1"/>
    </xf>
    <xf numFmtId="3" fontId="10" fillId="0" borderId="5" xfId="15" applyNumberFormat="1" applyFont="1" applyFill="1" applyBorder="1" applyAlignment="1">
      <alignment horizontal="right" vertical="center" readingOrder="1"/>
    </xf>
    <xf numFmtId="3" fontId="10" fillId="0" borderId="7" xfId="0" applyNumberFormat="1" applyFont="1" applyFill="1" applyBorder="1" applyAlignment="1">
      <alignment vertical="center" readingOrder="1"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4" xfId="15" applyNumberFormat="1" applyFont="1" applyFill="1" applyBorder="1" applyAlignment="1">
      <alignment horizontal="right" vertical="center" readingOrder="1"/>
    </xf>
    <xf numFmtId="3" fontId="10" fillId="0" borderId="15" xfId="15" applyNumberFormat="1" applyFont="1" applyFill="1" applyBorder="1" applyAlignment="1">
      <alignment horizontal="right" vertical="center" readingOrder="1"/>
    </xf>
    <xf numFmtId="3" fontId="10" fillId="0" borderId="12" xfId="15" applyNumberFormat="1" applyFont="1" applyFill="1" applyBorder="1" applyAlignment="1">
      <alignment horizontal="right" vertical="center" readingOrder="1"/>
    </xf>
    <xf numFmtId="3" fontId="10" fillId="0" borderId="1" xfId="15" applyNumberFormat="1" applyFont="1" applyFill="1" applyBorder="1" applyAlignment="1">
      <alignment horizontal="right" vertical="center" readingOrder="1"/>
    </xf>
    <xf numFmtId="3" fontId="10" fillId="0" borderId="25" xfId="15" applyNumberFormat="1" applyFont="1" applyFill="1" applyBorder="1" applyAlignment="1">
      <alignment horizontal="right" vertical="center" readingOrder="1"/>
    </xf>
    <xf numFmtId="3" fontId="10" fillId="0" borderId="2" xfId="15" applyNumberFormat="1" applyFont="1" applyBorder="1" applyAlignment="1">
      <alignment horizontal="right" vertical="center" readingOrder="1"/>
    </xf>
    <xf numFmtId="3" fontId="10" fillId="0" borderId="19" xfId="15" applyNumberFormat="1" applyFont="1" applyBorder="1" applyAlignment="1">
      <alignment horizontal="right" vertical="center" readingOrder="1"/>
    </xf>
    <xf numFmtId="3" fontId="10" fillId="0" borderId="27" xfId="15" applyNumberFormat="1" applyFont="1" applyFill="1" applyBorder="1" applyAlignment="1">
      <alignment horizontal="right" vertical="center" readingOrder="1"/>
    </xf>
    <xf numFmtId="3" fontId="10" fillId="0" borderId="28" xfId="15" applyNumberFormat="1" applyFont="1" applyFill="1" applyBorder="1" applyAlignment="1">
      <alignment horizontal="right" vertical="center" readingOrder="1"/>
    </xf>
    <xf numFmtId="191" fontId="19" fillId="0" borderId="29" xfId="15" applyNumberFormat="1" applyFont="1" applyFill="1" applyBorder="1" applyAlignment="1">
      <alignment horizontal="right" vertical="center" readingOrder="1"/>
    </xf>
    <xf numFmtId="191" fontId="18" fillId="0" borderId="30" xfId="15" applyNumberFormat="1" applyFont="1" applyFill="1" applyBorder="1" applyAlignment="1">
      <alignment horizontal="right" vertical="center" readingOrder="1"/>
    </xf>
    <xf numFmtId="0" fontId="0" fillId="0" borderId="0" xfId="0" applyFont="1" applyAlignment="1">
      <alignment vertical="center" readingOrder="1"/>
    </xf>
    <xf numFmtId="191" fontId="18" fillId="0" borderId="31" xfId="0" applyNumberFormat="1" applyFont="1" applyFill="1" applyBorder="1" applyAlignment="1">
      <alignment vertical="center" readingOrder="1"/>
    </xf>
    <xf numFmtId="0" fontId="9" fillId="2" borderId="17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17" fillId="2" borderId="4" xfId="0" applyFont="1" applyFill="1" applyBorder="1" applyAlignment="1">
      <alignment horizontal="center" vertical="center" textRotation="90" wrapText="1" readingOrder="1"/>
    </xf>
    <xf numFmtId="0" fontId="17" fillId="2" borderId="29" xfId="0" applyFont="1" applyFill="1" applyBorder="1" applyAlignment="1">
      <alignment horizontal="center" vertical="center" textRotation="90" wrapText="1" readingOrder="1"/>
    </xf>
    <xf numFmtId="0" fontId="17" fillId="2" borderId="11" xfId="0" applyFont="1" applyFill="1" applyBorder="1" applyAlignment="1">
      <alignment horizontal="center" vertical="center" textRotation="90" wrapText="1" readingOrder="1"/>
    </xf>
    <xf numFmtId="0" fontId="8" fillId="0" borderId="0" xfId="0" applyFont="1" applyAlignment="1">
      <alignment vertical="center" readingOrder="1"/>
    </xf>
    <xf numFmtId="0" fontId="9" fillId="0" borderId="0" xfId="0" applyFont="1" applyFill="1" applyBorder="1" applyAlignment="1">
      <alignment horizontal="center" vertical="center"/>
    </xf>
    <xf numFmtId="191" fontId="6" fillId="0" borderId="0" xfId="15" applyNumberFormat="1" applyFont="1" applyFill="1" applyAlignment="1">
      <alignment vertical="center" readingOrder="1"/>
    </xf>
    <xf numFmtId="191" fontId="11" fillId="0" borderId="0" xfId="15" applyNumberFormat="1" applyFont="1" applyFill="1" applyAlignment="1">
      <alignment horizontal="center" vertical="center" readingOrder="1"/>
    </xf>
    <xf numFmtId="0" fontId="7" fillId="0" borderId="0" xfId="0" applyFont="1" applyFill="1" applyAlignment="1">
      <alignment vertical="center" wrapText="1" readingOrder="1"/>
    </xf>
    <xf numFmtId="191" fontId="10" fillId="0" borderId="32" xfId="15" applyNumberFormat="1" applyFont="1" applyFill="1" applyBorder="1" applyAlignment="1">
      <alignment horizontal="right" vertical="center" readingOrder="1"/>
    </xf>
    <xf numFmtId="0" fontId="21" fillId="0" borderId="0" xfId="0" applyFont="1" applyAlignment="1">
      <alignment vertical="center" readingOrder="1"/>
    </xf>
    <xf numFmtId="3" fontId="10" fillId="0" borderId="33" xfId="15" applyNumberFormat="1" applyFont="1" applyFill="1" applyBorder="1" applyAlignment="1">
      <alignment horizontal="right" vertical="center" readingOrder="1"/>
    </xf>
    <xf numFmtId="3" fontId="10" fillId="0" borderId="10" xfId="15" applyNumberFormat="1" applyFont="1" applyFill="1" applyBorder="1" applyAlignment="1">
      <alignment horizontal="right" vertical="center" readingOrder="1"/>
    </xf>
    <xf numFmtId="3" fontId="10" fillId="0" borderId="34" xfId="15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/>
    </xf>
    <xf numFmtId="191" fontId="10" fillId="0" borderId="10" xfId="15" applyNumberFormat="1" applyFont="1" applyBorder="1" applyAlignment="1">
      <alignment vertical="center"/>
    </xf>
    <xf numFmtId="191" fontId="10" fillId="0" borderId="6" xfId="15" applyNumberFormat="1" applyFont="1" applyBorder="1" applyAlignment="1">
      <alignment vertical="center"/>
    </xf>
    <xf numFmtId="3" fontId="10" fillId="0" borderId="5" xfId="15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91" fontId="18" fillId="0" borderId="0" xfId="0" applyNumberFormat="1" applyFont="1" applyFill="1" applyBorder="1" applyAlignment="1">
      <alignment vertical="center" readingOrder="1"/>
    </xf>
    <xf numFmtId="191" fontId="18" fillId="0" borderId="35" xfId="0" applyNumberFormat="1" applyFont="1" applyFill="1" applyBorder="1" applyAlignment="1">
      <alignment vertical="center" readingOrder="1"/>
    </xf>
    <xf numFmtId="3" fontId="10" fillId="0" borderId="36" xfId="15" applyNumberFormat="1" applyFont="1" applyFill="1" applyBorder="1" applyAlignment="1">
      <alignment horizontal="right" vertical="center" readingOrder="1"/>
    </xf>
    <xf numFmtId="0" fontId="17" fillId="2" borderId="37" xfId="0" applyFont="1" applyFill="1" applyBorder="1" applyAlignment="1">
      <alignment horizontal="center" vertical="center" wrapText="1" readingOrder="1"/>
    </xf>
    <xf numFmtId="0" fontId="17" fillId="2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17" fillId="2" borderId="38" xfId="0" applyFont="1" applyFill="1" applyBorder="1" applyAlignment="1">
      <alignment vertical="center" wrapText="1" readingOrder="1"/>
    </xf>
    <xf numFmtId="172" fontId="18" fillId="0" borderId="22" xfId="0" applyNumberFormat="1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right" vertical="center"/>
    </xf>
    <xf numFmtId="172" fontId="18" fillId="0" borderId="23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91" fontId="1" fillId="0" borderId="0" xfId="15" applyNumberFormat="1" applyFont="1" applyAlignment="1">
      <alignment vertical="center"/>
    </xf>
    <xf numFmtId="191" fontId="10" fillId="0" borderId="0" xfId="0" applyNumberFormat="1" applyFont="1" applyAlignment="1">
      <alignment vertical="center" readingOrder="1"/>
    </xf>
    <xf numFmtId="2" fontId="0" fillId="0" borderId="0" xfId="0" applyNumberFormat="1" applyFont="1" applyAlignment="1">
      <alignment/>
    </xf>
    <xf numFmtId="190" fontId="0" fillId="0" borderId="0" xfId="15" applyNumberFormat="1" applyFont="1" applyAlignment="1">
      <alignment vertical="center"/>
    </xf>
    <xf numFmtId="191" fontId="0" fillId="0" borderId="0" xfId="15" applyNumberFormat="1" applyFont="1" applyAlignment="1">
      <alignment vertical="center"/>
    </xf>
    <xf numFmtId="191" fontId="6" fillId="0" borderId="0" xfId="15" applyNumberFormat="1" applyFont="1" applyFill="1" applyBorder="1" applyAlignment="1">
      <alignment vertical="center" readingOrder="1"/>
    </xf>
    <xf numFmtId="190" fontId="10" fillId="0" borderId="0" xfId="15" applyNumberFormat="1" applyFont="1" applyAlignment="1">
      <alignment vertical="center" readingOrder="1"/>
    </xf>
    <xf numFmtId="191" fontId="10" fillId="0" borderId="0" xfId="15" applyNumberFormat="1" applyFont="1" applyFill="1" applyAlignment="1">
      <alignment vertical="center" readingOrder="1"/>
    </xf>
    <xf numFmtId="190" fontId="0" fillId="0" borderId="0" xfId="0" applyNumberFormat="1" applyFont="1" applyAlignment="1">
      <alignment vertical="center" readingOrder="1"/>
    </xf>
    <xf numFmtId="0" fontId="21" fillId="0" borderId="0" xfId="0" applyFont="1" applyAlignment="1">
      <alignment horizontal="center" vertical="center" readingOrder="1"/>
    </xf>
    <xf numFmtId="191" fontId="20" fillId="0" borderId="17" xfId="0" applyNumberFormat="1" applyFont="1" applyFill="1" applyBorder="1" applyAlignment="1">
      <alignment horizontal="center" vertical="center" readingOrder="1"/>
    </xf>
    <xf numFmtId="191" fontId="18" fillId="0" borderId="24" xfId="0" applyNumberFormat="1" applyFont="1" applyFill="1" applyBorder="1" applyAlignment="1">
      <alignment horizontal="center" vertical="center" readingOrder="1"/>
    </xf>
    <xf numFmtId="191" fontId="18" fillId="0" borderId="23" xfId="0" applyNumberFormat="1" applyFont="1" applyFill="1" applyBorder="1" applyAlignment="1">
      <alignment horizontal="center" vertical="center" readingOrder="1"/>
    </xf>
    <xf numFmtId="191" fontId="19" fillId="0" borderId="8" xfId="15" applyNumberFormat="1" applyFont="1" applyFill="1" applyBorder="1" applyAlignment="1">
      <alignment horizontal="right" vertical="center" readingOrder="1"/>
    </xf>
    <xf numFmtId="191" fontId="20" fillId="0" borderId="31" xfId="0" applyNumberFormat="1" applyFont="1" applyFill="1" applyBorder="1" applyAlignment="1">
      <alignment horizontal="center" vertical="center" readingOrder="1"/>
    </xf>
    <xf numFmtId="0" fontId="17" fillId="2" borderId="31" xfId="0" applyFont="1" applyFill="1" applyBorder="1" applyAlignment="1">
      <alignment horizontal="center" vertical="center" wrapText="1" readingOrder="1"/>
    </xf>
    <xf numFmtId="191" fontId="18" fillId="0" borderId="8" xfId="15" applyNumberFormat="1" applyFont="1" applyFill="1" applyBorder="1" applyAlignment="1">
      <alignment vertical="center" readingOrder="1"/>
    </xf>
    <xf numFmtId="191" fontId="18" fillId="0" borderId="17" xfId="15" applyNumberFormat="1" applyFont="1" applyFill="1" applyBorder="1" applyAlignment="1">
      <alignment vertical="center" readingOrder="1"/>
    </xf>
    <xf numFmtId="0" fontId="17" fillId="0" borderId="0" xfId="0" applyFont="1" applyFill="1" applyBorder="1" applyAlignment="1">
      <alignment horizontal="center" vertical="center"/>
    </xf>
    <xf numFmtId="191" fontId="20" fillId="0" borderId="0" xfId="0" applyNumberFormat="1" applyFont="1" applyFill="1" applyBorder="1" applyAlignment="1">
      <alignment horizontal="center" vertical="center" readingOrder="1"/>
    </xf>
    <xf numFmtId="190" fontId="20" fillId="0" borderId="0" xfId="0" applyNumberFormat="1" applyFont="1" applyFill="1" applyBorder="1" applyAlignment="1">
      <alignment horizontal="center" vertical="center" readingOrder="1"/>
    </xf>
    <xf numFmtId="190" fontId="23" fillId="0" borderId="0" xfId="0" applyNumberFormat="1" applyFont="1" applyFill="1" applyBorder="1" applyAlignment="1">
      <alignment horizontal="center" vertical="center" readingOrder="1"/>
    </xf>
    <xf numFmtId="191" fontId="19" fillId="0" borderId="39" xfId="15" applyNumberFormat="1" applyFont="1" applyFill="1" applyBorder="1" applyAlignment="1">
      <alignment horizontal="right" vertical="center" readingOrder="1"/>
    </xf>
    <xf numFmtId="191" fontId="20" fillId="0" borderId="31" xfId="15" applyNumberFormat="1" applyFont="1" applyFill="1" applyBorder="1" applyAlignment="1">
      <alignment horizontal="right" vertical="center" readingOrder="1"/>
    </xf>
    <xf numFmtId="191" fontId="18" fillId="0" borderId="31" xfId="0" applyNumberFormat="1" applyFont="1" applyFill="1" applyBorder="1" applyAlignment="1">
      <alignment horizontal="center" vertical="center" readingOrder="1"/>
    </xf>
    <xf numFmtId="192" fontId="22" fillId="2" borderId="4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Alignment="1">
      <alignment vertical="center" readingOrder="1"/>
    </xf>
    <xf numFmtId="192" fontId="10" fillId="0" borderId="2" xfId="15" applyNumberFormat="1" applyFont="1" applyBorder="1" applyAlignment="1">
      <alignment horizontal="right" vertical="center" readingOrder="1"/>
    </xf>
    <xf numFmtId="192" fontId="10" fillId="0" borderId="2" xfId="15" applyNumberFormat="1" applyFont="1" applyFill="1" applyBorder="1" applyAlignment="1">
      <alignment horizontal="right" vertical="center" readingOrder="1"/>
    </xf>
    <xf numFmtId="192" fontId="10" fillId="0" borderId="2" xfId="15" applyNumberFormat="1" applyFont="1" applyBorder="1" applyAlignment="1">
      <alignment vertical="center"/>
    </xf>
    <xf numFmtId="192" fontId="10" fillId="0" borderId="6" xfId="15" applyNumberFormat="1" applyFont="1" applyBorder="1" applyAlignment="1">
      <alignment horizontal="right" vertical="center" readingOrder="1"/>
    </xf>
    <xf numFmtId="192" fontId="22" fillId="2" borderId="11" xfId="0" applyNumberFormat="1" applyFont="1" applyFill="1" applyBorder="1" applyAlignment="1">
      <alignment horizontal="center" vertical="center"/>
    </xf>
    <xf numFmtId="191" fontId="22" fillId="2" borderId="11" xfId="0" applyNumberFormat="1" applyFont="1" applyFill="1" applyBorder="1" applyAlignment="1">
      <alignment horizontal="center" vertical="center"/>
    </xf>
    <xf numFmtId="191" fontId="22" fillId="2" borderId="29" xfId="0" applyNumberFormat="1" applyFont="1" applyFill="1" applyBorder="1" applyAlignment="1">
      <alignment horizontal="center" vertical="center"/>
    </xf>
    <xf numFmtId="192" fontId="10" fillId="0" borderId="12" xfId="15" applyNumberFormat="1" applyFont="1" applyBorder="1" applyAlignment="1">
      <alignment horizontal="right" vertical="center" readingOrder="1"/>
    </xf>
    <xf numFmtId="192" fontId="10" fillId="0" borderId="1" xfId="15" applyNumberFormat="1" applyFont="1" applyBorder="1" applyAlignment="1">
      <alignment horizontal="right" vertical="center" readingOrder="1"/>
    </xf>
    <xf numFmtId="192" fontId="10" fillId="0" borderId="7" xfId="15" applyNumberFormat="1" applyFont="1" applyBorder="1" applyAlignment="1">
      <alignment horizontal="right" vertical="center" readingOrder="1"/>
    </xf>
    <xf numFmtId="192" fontId="10" fillId="0" borderId="10" xfId="15" applyNumberFormat="1" applyFont="1" applyBorder="1" applyAlignment="1">
      <alignment horizontal="right" vertical="center" readingOrder="1"/>
    </xf>
    <xf numFmtId="191" fontId="18" fillId="0" borderId="11" xfId="15" applyNumberFormat="1" applyFont="1" applyBorder="1" applyAlignment="1">
      <alignment horizontal="right" vertical="center" readingOrder="1"/>
    </xf>
    <xf numFmtId="191" fontId="18" fillId="0" borderId="29" xfId="15" applyNumberFormat="1" applyFont="1" applyBorder="1" applyAlignment="1">
      <alignment horizontal="right" vertical="center" readingOrder="1"/>
    </xf>
    <xf numFmtId="192" fontId="10" fillId="0" borderId="9" xfId="15" applyNumberFormat="1" applyFont="1" applyFill="1" applyBorder="1" applyAlignment="1">
      <alignment horizontal="right" vertical="center" readingOrder="1"/>
    </xf>
    <xf numFmtId="192" fontId="10" fillId="0" borderId="5" xfId="15" applyNumberFormat="1" applyFont="1" applyFill="1" applyBorder="1" applyAlignment="1">
      <alignment horizontal="right" vertical="center" readingOrder="1"/>
    </xf>
    <xf numFmtId="192" fontId="24" fillId="0" borderId="5" xfId="15" applyNumberFormat="1" applyFont="1" applyFill="1" applyBorder="1" applyAlignment="1">
      <alignment horizontal="right" vertical="center" readingOrder="1"/>
    </xf>
    <xf numFmtId="191" fontId="24" fillId="0" borderId="5" xfId="15" applyNumberFormat="1" applyFont="1" applyFill="1" applyBorder="1" applyAlignment="1">
      <alignment horizontal="right" vertical="center" readingOrder="1"/>
    </xf>
    <xf numFmtId="191" fontId="24" fillId="0" borderId="40" xfId="15" applyNumberFormat="1" applyFont="1" applyFill="1" applyBorder="1" applyAlignment="1">
      <alignment horizontal="right" vertical="center" readingOrder="1"/>
    </xf>
    <xf numFmtId="191" fontId="0" fillId="0" borderId="0" xfId="0" applyNumberFormat="1" applyFont="1" applyAlignment="1">
      <alignment vertical="center" readingOrder="1"/>
    </xf>
    <xf numFmtId="192" fontId="10" fillId="0" borderId="7" xfId="15" applyNumberFormat="1" applyFont="1" applyFill="1" applyBorder="1" applyAlignment="1">
      <alignment horizontal="right" vertical="center" readingOrder="1"/>
    </xf>
    <xf numFmtId="0" fontId="17" fillId="2" borderId="41" xfId="0" applyFont="1" applyFill="1" applyBorder="1" applyAlignment="1">
      <alignment horizontal="center" vertical="center" readingOrder="1"/>
    </xf>
    <xf numFmtId="191" fontId="18" fillId="0" borderId="31" xfId="15" applyNumberFormat="1" applyFont="1" applyFill="1" applyBorder="1" applyAlignment="1">
      <alignment vertical="center" readingOrder="1"/>
    </xf>
    <xf numFmtId="191" fontId="18" fillId="0" borderId="21" xfId="15" applyNumberFormat="1" applyFont="1" applyFill="1" applyBorder="1" applyAlignment="1">
      <alignment vertical="center" readingOrder="1"/>
    </xf>
    <xf numFmtId="191" fontId="18" fillId="0" borderId="22" xfId="15" applyNumberFormat="1" applyFont="1" applyFill="1" applyBorder="1" applyAlignment="1">
      <alignment vertical="center" readingOrder="1"/>
    </xf>
    <xf numFmtId="3" fontId="18" fillId="0" borderId="22" xfId="15" applyNumberFormat="1" applyFont="1" applyFill="1" applyBorder="1" applyAlignment="1">
      <alignment vertical="center" readingOrder="1"/>
    </xf>
    <xf numFmtId="3" fontId="18" fillId="0" borderId="35" xfId="15" applyNumberFormat="1" applyFont="1" applyFill="1" applyBorder="1" applyAlignment="1">
      <alignment vertical="center" readingOrder="1"/>
    </xf>
    <xf numFmtId="191" fontId="18" fillId="0" borderId="35" xfId="15" applyNumberFormat="1" applyFont="1" applyFill="1" applyBorder="1" applyAlignment="1">
      <alignment vertical="center" readingOrder="1"/>
    </xf>
    <xf numFmtId="192" fontId="10" fillId="0" borderId="7" xfId="15" applyNumberFormat="1" applyFont="1" applyBorder="1" applyAlignment="1">
      <alignment vertical="center"/>
    </xf>
    <xf numFmtId="0" fontId="12" fillId="2" borderId="42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191" fontId="10" fillId="0" borderId="12" xfId="15" applyNumberFormat="1" applyFont="1" applyBorder="1" applyAlignment="1">
      <alignment vertical="center"/>
    </xf>
    <xf numFmtId="191" fontId="10" fillId="0" borderId="7" xfId="15" applyNumberFormat="1" applyFont="1" applyBorder="1" applyAlignment="1">
      <alignment vertical="center"/>
    </xf>
    <xf numFmtId="3" fontId="10" fillId="0" borderId="2" xfId="15" applyNumberFormat="1" applyFont="1" applyBorder="1" applyAlignment="1">
      <alignment vertical="center"/>
    </xf>
    <xf numFmtId="191" fontId="19" fillId="0" borderId="43" xfId="15" applyNumberFormat="1" applyFont="1" applyFill="1" applyBorder="1" applyAlignment="1">
      <alignment horizontal="right" vertical="center" readingOrder="1"/>
    </xf>
    <xf numFmtId="191" fontId="19" fillId="0" borderId="44" xfId="15" applyNumberFormat="1" applyFont="1" applyFill="1" applyBorder="1" applyAlignment="1">
      <alignment horizontal="right" vertical="center" readingOrder="1"/>
    </xf>
    <xf numFmtId="191" fontId="18" fillId="0" borderId="45" xfId="0" applyNumberFormat="1" applyFont="1" applyFill="1" applyBorder="1" applyAlignment="1">
      <alignment horizontal="center" vertical="center" readingOrder="1"/>
    </xf>
    <xf numFmtId="191" fontId="18" fillId="0" borderId="46" xfId="0" applyNumberFormat="1" applyFont="1" applyFill="1" applyBorder="1" applyAlignment="1">
      <alignment horizontal="center" vertical="center" readingOrder="1"/>
    </xf>
    <xf numFmtId="191" fontId="18" fillId="0" borderId="47" xfId="0" applyNumberFormat="1" applyFont="1" applyFill="1" applyBorder="1" applyAlignment="1">
      <alignment horizontal="center" vertical="center" readingOrder="1"/>
    </xf>
    <xf numFmtId="192" fontId="18" fillId="0" borderId="48" xfId="15" applyNumberFormat="1" applyFont="1" applyFill="1" applyBorder="1" applyAlignment="1">
      <alignment vertical="center" readingOrder="1"/>
    </xf>
    <xf numFmtId="192" fontId="18" fillId="0" borderId="49" xfId="15" applyNumberFormat="1" applyFont="1" applyFill="1" applyBorder="1" applyAlignment="1">
      <alignment vertical="center" readingOrder="1"/>
    </xf>
    <xf numFmtId="191" fontId="18" fillId="0" borderId="49" xfId="15" applyNumberFormat="1" applyFont="1" applyFill="1" applyBorder="1" applyAlignment="1">
      <alignment vertical="center" readingOrder="1"/>
    </xf>
    <xf numFmtId="192" fontId="10" fillId="0" borderId="2" xfId="15" applyNumberFormat="1" applyFont="1" applyBorder="1" applyAlignment="1">
      <alignment/>
    </xf>
    <xf numFmtId="0" fontId="21" fillId="0" borderId="0" xfId="0" applyFont="1" applyFill="1" applyAlignment="1">
      <alignment vertical="center" readingOrder="1"/>
    </xf>
    <xf numFmtId="2" fontId="0" fillId="0" borderId="0" xfId="0" applyNumberFormat="1" applyAlignment="1">
      <alignment vertical="center"/>
    </xf>
    <xf numFmtId="191" fontId="0" fillId="0" borderId="0" xfId="0" applyNumberFormat="1" applyFont="1" applyAlignment="1">
      <alignment vertical="center" readingOrder="1"/>
    </xf>
    <xf numFmtId="1" fontId="18" fillId="0" borderId="46" xfId="0" applyNumberFormat="1" applyFont="1" applyFill="1" applyBorder="1" applyAlignment="1">
      <alignment horizontal="right" vertical="center" readingOrder="1"/>
    </xf>
    <xf numFmtId="1" fontId="18" fillId="0" borderId="47" xfId="0" applyNumberFormat="1" applyFont="1" applyFill="1" applyBorder="1" applyAlignment="1">
      <alignment horizontal="right" vertical="center" readingOrder="1"/>
    </xf>
    <xf numFmtId="3" fontId="10" fillId="0" borderId="14" xfId="15" applyNumberFormat="1" applyFont="1" applyBorder="1" applyAlignment="1">
      <alignment vertical="center"/>
    </xf>
    <xf numFmtId="192" fontId="10" fillId="0" borderId="14" xfId="15" applyNumberFormat="1" applyFont="1" applyBorder="1" applyAlignment="1">
      <alignment/>
    </xf>
    <xf numFmtId="3" fontId="10" fillId="0" borderId="13" xfId="15" applyNumberFormat="1" applyFont="1" applyBorder="1" applyAlignment="1">
      <alignment vertical="center"/>
    </xf>
    <xf numFmtId="3" fontId="10" fillId="0" borderId="15" xfId="15" applyNumberFormat="1" applyFont="1" applyBorder="1" applyAlignment="1">
      <alignment vertical="center"/>
    </xf>
    <xf numFmtId="3" fontId="10" fillId="0" borderId="3" xfId="15" applyNumberFormat="1" applyFont="1" applyBorder="1" applyAlignment="1">
      <alignment vertical="center"/>
    </xf>
    <xf numFmtId="1" fontId="10" fillId="0" borderId="3" xfId="15" applyNumberFormat="1" applyFont="1" applyFill="1" applyBorder="1" applyAlignment="1">
      <alignment horizontal="right" vertical="center" readingOrder="1"/>
    </xf>
    <xf numFmtId="192" fontId="10" fillId="0" borderId="13" xfId="15" applyNumberFormat="1" applyFont="1" applyBorder="1" applyAlignment="1">
      <alignment/>
    </xf>
    <xf numFmtId="192" fontId="10" fillId="0" borderId="5" xfId="15" applyNumberFormat="1" applyFont="1" applyBorder="1" applyAlignment="1">
      <alignment/>
    </xf>
    <xf numFmtId="192" fontId="10" fillId="0" borderId="15" xfId="15" applyNumberFormat="1" applyFont="1" applyBorder="1" applyAlignment="1">
      <alignment/>
    </xf>
    <xf numFmtId="192" fontId="10" fillId="0" borderId="3" xfId="15" applyNumberFormat="1" applyFont="1" applyBorder="1" applyAlignment="1">
      <alignment/>
    </xf>
    <xf numFmtId="192" fontId="10" fillId="0" borderId="28" xfId="15" applyNumberFormat="1" applyFont="1" applyBorder="1" applyAlignment="1">
      <alignment/>
    </xf>
    <xf numFmtId="192" fontId="10" fillId="0" borderId="6" xfId="15" applyNumberFormat="1" applyFont="1" applyBorder="1" applyAlignment="1">
      <alignment/>
    </xf>
    <xf numFmtId="0" fontId="17" fillId="2" borderId="17" xfId="0" applyFont="1" applyFill="1" applyBorder="1" applyAlignment="1">
      <alignment horizontal="center" vertical="center" textRotation="90" wrapText="1" readingOrder="1"/>
    </xf>
    <xf numFmtId="191" fontId="10" fillId="0" borderId="0" xfId="0" applyNumberFormat="1" applyFont="1" applyFill="1" applyAlignment="1">
      <alignment vertical="center" readingOrder="1"/>
    </xf>
    <xf numFmtId="191" fontId="25" fillId="0" borderId="0" xfId="0" applyNumberFormat="1" applyFont="1" applyAlignment="1">
      <alignment vertical="center" readingOrder="1"/>
    </xf>
    <xf numFmtId="192" fontId="10" fillId="0" borderId="6" xfId="15" applyNumberFormat="1" applyFont="1" applyFill="1" applyBorder="1" applyAlignment="1">
      <alignment horizontal="right" vertical="center" readingOrder="1"/>
    </xf>
    <xf numFmtId="191" fontId="10" fillId="0" borderId="4" xfId="15" applyNumberFormat="1" applyFont="1" applyBorder="1" applyAlignment="1">
      <alignment vertical="center"/>
    </xf>
    <xf numFmtId="191" fontId="10" fillId="0" borderId="11" xfId="15" applyNumberFormat="1" applyFont="1" applyBorder="1" applyAlignment="1">
      <alignment vertical="center"/>
    </xf>
    <xf numFmtId="191" fontId="10" fillId="0" borderId="28" xfId="15" applyNumberFormat="1" applyFont="1" applyBorder="1" applyAlignment="1">
      <alignment vertical="center"/>
    </xf>
    <xf numFmtId="192" fontId="10" fillId="0" borderId="6" xfId="15" applyNumberFormat="1" applyFont="1" applyBorder="1" applyAlignment="1">
      <alignment vertical="center"/>
    </xf>
    <xf numFmtId="192" fontId="10" fillId="0" borderId="1" xfId="15" applyNumberFormat="1" applyFont="1" applyBorder="1" applyAlignment="1">
      <alignment vertical="center"/>
    </xf>
    <xf numFmtId="191" fontId="20" fillId="0" borderId="50" xfId="0" applyNumberFormat="1" applyFont="1" applyFill="1" applyBorder="1" applyAlignment="1">
      <alignment horizontal="center" vertical="center" readingOrder="1"/>
    </xf>
    <xf numFmtId="192" fontId="10" fillId="0" borderId="11" xfId="15" applyNumberFormat="1" applyFont="1" applyBorder="1" applyAlignment="1">
      <alignment vertical="center"/>
    </xf>
    <xf numFmtId="192" fontId="10" fillId="0" borderId="18" xfId="15" applyNumberFormat="1" applyFont="1" applyBorder="1" applyAlignment="1">
      <alignment vertical="center"/>
    </xf>
    <xf numFmtId="191" fontId="20" fillId="0" borderId="11" xfId="15" applyNumberFormat="1" applyFont="1" applyFill="1" applyBorder="1" applyAlignment="1">
      <alignment horizontal="right" vertical="center" readingOrder="1"/>
    </xf>
    <xf numFmtId="191" fontId="20" fillId="0" borderId="29" xfId="15" applyNumberFormat="1" applyFont="1" applyFill="1" applyBorder="1" applyAlignment="1">
      <alignment horizontal="right" vertical="center" readingOrder="1"/>
    </xf>
    <xf numFmtId="192" fontId="10" fillId="0" borderId="27" xfId="15" applyNumberFormat="1" applyFont="1" applyBorder="1" applyAlignment="1">
      <alignment/>
    </xf>
    <xf numFmtId="192" fontId="10" fillId="0" borderId="1" xfId="15" applyNumberFormat="1" applyFont="1" applyBorder="1" applyAlignment="1">
      <alignment/>
    </xf>
    <xf numFmtId="192" fontId="18" fillId="0" borderId="48" xfId="15" applyNumberFormat="1" applyFont="1" applyBorder="1" applyAlignment="1">
      <alignment vertical="center"/>
    </xf>
    <xf numFmtId="192" fontId="18" fillId="0" borderId="30" xfId="15" applyNumberFormat="1" applyFont="1" applyBorder="1" applyAlignment="1">
      <alignment vertical="center"/>
    </xf>
    <xf numFmtId="191" fontId="20" fillId="0" borderId="4" xfId="15" applyNumberFormat="1" applyFont="1" applyFill="1" applyBorder="1" applyAlignment="1">
      <alignment horizontal="right" vertical="center" readingOrder="1"/>
    </xf>
    <xf numFmtId="192" fontId="20" fillId="0" borderId="4" xfId="15" applyNumberFormat="1" applyFont="1" applyBorder="1" applyAlignment="1">
      <alignment/>
    </xf>
    <xf numFmtId="192" fontId="20" fillId="0" borderId="11" xfId="15" applyNumberFormat="1" applyFont="1" applyBorder="1" applyAlignment="1">
      <alignment/>
    </xf>
    <xf numFmtId="3" fontId="10" fillId="0" borderId="12" xfId="0" applyNumberFormat="1" applyFont="1" applyBorder="1" applyAlignment="1">
      <alignment vertical="center" readingOrder="1"/>
    </xf>
    <xf numFmtId="3" fontId="18" fillId="0" borderId="8" xfId="15" applyNumberFormat="1" applyFont="1" applyFill="1" applyBorder="1" applyAlignment="1">
      <alignment horizontal="right" vertical="center" readingOrder="1"/>
    </xf>
    <xf numFmtId="3" fontId="10" fillId="0" borderId="11" xfId="15" applyNumberFormat="1" applyFont="1" applyFill="1" applyBorder="1" applyAlignment="1">
      <alignment horizontal="right" vertical="center" readingOrder="1"/>
    </xf>
    <xf numFmtId="3" fontId="18" fillId="0" borderId="4" xfId="15" applyNumberFormat="1" applyFont="1" applyFill="1" applyBorder="1" applyAlignment="1">
      <alignment vertical="center" readingOrder="1"/>
    </xf>
    <xf numFmtId="3" fontId="18" fillId="0" borderId="29" xfId="15" applyNumberFormat="1" applyFont="1" applyFill="1" applyBorder="1" applyAlignment="1">
      <alignment vertical="center" readingOrder="1"/>
    </xf>
    <xf numFmtId="0" fontId="17" fillId="2" borderId="16" xfId="0" applyFont="1" applyFill="1" applyBorder="1" applyAlignment="1">
      <alignment horizontal="center" vertical="center" readingOrder="1"/>
    </xf>
    <xf numFmtId="0" fontId="10" fillId="0" borderId="3" xfId="0" applyFont="1" applyFill="1" applyBorder="1" applyAlignment="1">
      <alignment vertical="center"/>
    </xf>
    <xf numFmtId="192" fontId="19" fillId="0" borderId="11" xfId="15" applyNumberFormat="1" applyFont="1" applyFill="1" applyBorder="1" applyAlignment="1">
      <alignment horizontal="right" vertical="center" readingOrder="1"/>
    </xf>
    <xf numFmtId="192" fontId="18" fillId="0" borderId="30" xfId="15" applyNumberFormat="1" applyFont="1" applyFill="1" applyBorder="1" applyAlignment="1">
      <alignment horizontal="right" vertical="center" readingOrder="1"/>
    </xf>
    <xf numFmtId="192" fontId="20" fillId="0" borderId="11" xfId="15" applyNumberFormat="1" applyFont="1" applyFill="1" applyBorder="1" applyAlignment="1">
      <alignment horizontal="right" vertical="center" readingOrder="1"/>
    </xf>
    <xf numFmtId="192" fontId="10" fillId="0" borderId="0" xfId="15" applyNumberFormat="1" applyFont="1" applyAlignment="1">
      <alignment/>
    </xf>
    <xf numFmtId="192" fontId="10" fillId="0" borderId="3" xfId="15" applyNumberFormat="1" applyFont="1" applyFill="1" applyBorder="1" applyAlignment="1">
      <alignment horizontal="right" vertical="center" readingOrder="1"/>
    </xf>
    <xf numFmtId="192" fontId="10" fillId="0" borderId="1" xfId="15" applyNumberFormat="1" applyFont="1" applyFill="1" applyBorder="1" applyAlignment="1">
      <alignment horizontal="right" vertical="center" readingOrder="1"/>
    </xf>
    <xf numFmtId="3" fontId="18" fillId="2" borderId="4" xfId="0" applyNumberFormat="1" applyFont="1" applyFill="1" applyBorder="1" applyAlignment="1">
      <alignment vertical="center" readingOrder="1"/>
    </xf>
    <xf numFmtId="0" fontId="17" fillId="2" borderId="4" xfId="0" applyFont="1" applyFill="1" applyBorder="1" applyAlignment="1">
      <alignment horizontal="center" vertical="center" wrapText="1" readingOrder="1"/>
    </xf>
    <xf numFmtId="0" fontId="17" fillId="2" borderId="29" xfId="0" applyFont="1" applyFill="1" applyBorder="1" applyAlignment="1">
      <alignment horizontal="center" vertical="center" wrapText="1" readingOrder="1"/>
    </xf>
    <xf numFmtId="0" fontId="17" fillId="2" borderId="51" xfId="0" applyFont="1" applyFill="1" applyBorder="1" applyAlignment="1">
      <alignment horizontal="center" vertical="center" wrapText="1" readingOrder="1"/>
    </xf>
    <xf numFmtId="0" fontId="17" fillId="2" borderId="4" xfId="0" applyFont="1" applyFill="1" applyBorder="1" applyAlignment="1">
      <alignment horizontal="center" vertical="center" readingOrder="1"/>
    </xf>
    <xf numFmtId="0" fontId="17" fillId="2" borderId="29" xfId="0" applyFont="1" applyFill="1" applyBorder="1" applyAlignment="1">
      <alignment horizontal="center" vertical="center" readingOrder="1"/>
    </xf>
    <xf numFmtId="197" fontId="18" fillId="2" borderId="52" xfId="15" applyNumberFormat="1" applyFont="1" applyFill="1" applyBorder="1" applyAlignment="1">
      <alignment vertical="center" readingOrder="1"/>
    </xf>
    <xf numFmtId="197" fontId="18" fillId="2" borderId="30" xfId="15" applyNumberFormat="1" applyFont="1" applyFill="1" applyBorder="1" applyAlignment="1">
      <alignment vertical="center" readingOrder="1"/>
    </xf>
    <xf numFmtId="197" fontId="10" fillId="0" borderId="33" xfId="15" applyNumberFormat="1" applyFont="1" applyFill="1" applyBorder="1" applyAlignment="1">
      <alignment horizontal="right" vertical="center" readingOrder="1"/>
    </xf>
    <xf numFmtId="197" fontId="10" fillId="0" borderId="53" xfId="15" applyNumberFormat="1" applyFont="1" applyFill="1" applyBorder="1" applyAlignment="1">
      <alignment horizontal="right" vertical="center" readingOrder="1"/>
    </xf>
    <xf numFmtId="197" fontId="18" fillId="2" borderId="54" xfId="15" applyNumberFormat="1" applyFont="1" applyFill="1" applyBorder="1" applyAlignment="1">
      <alignment vertical="center" readingOrder="1"/>
    </xf>
    <xf numFmtId="197" fontId="10" fillId="0" borderId="36" xfId="15" applyNumberFormat="1" applyFont="1" applyFill="1" applyBorder="1" applyAlignment="1">
      <alignment horizontal="right" vertical="center" readingOrder="1"/>
    </xf>
    <xf numFmtId="3" fontId="18" fillId="2" borderId="49" xfId="15" applyNumberFormat="1" applyFont="1" applyFill="1" applyBorder="1" applyAlignment="1">
      <alignment vertical="center" readingOrder="1"/>
    </xf>
    <xf numFmtId="0" fontId="17" fillId="2" borderId="17" xfId="0" applyFont="1" applyFill="1" applyBorder="1" applyAlignment="1">
      <alignment horizontal="center" vertical="center" readingOrder="1"/>
    </xf>
    <xf numFmtId="4" fontId="18" fillId="0" borderId="37" xfId="15" applyNumberFormat="1" applyFont="1" applyFill="1" applyBorder="1" applyAlignment="1">
      <alignment vertical="center" readingOrder="1"/>
    </xf>
    <xf numFmtId="4" fontId="18" fillId="0" borderId="18" xfId="15" applyNumberFormat="1" applyFont="1" applyFill="1" applyBorder="1" applyAlignment="1">
      <alignment vertical="center" readingOrder="1"/>
    </xf>
    <xf numFmtId="0" fontId="17" fillId="2" borderId="51" xfId="0" applyFont="1" applyFill="1" applyBorder="1" applyAlignment="1">
      <alignment horizontal="center" vertical="center" readingOrder="1"/>
    </xf>
    <xf numFmtId="4" fontId="18" fillId="0" borderId="51" xfId="15" applyNumberFormat="1" applyFont="1" applyFill="1" applyBorder="1" applyAlignment="1">
      <alignment vertical="center" readingOrder="1"/>
    </xf>
    <xf numFmtId="0" fontId="17" fillId="2" borderId="8" xfId="0" applyFont="1" applyFill="1" applyBorder="1" applyAlignment="1">
      <alignment horizontal="center" vertical="center" wrapText="1" readingOrder="1"/>
    </xf>
    <xf numFmtId="3" fontId="10" fillId="0" borderId="27" xfId="0" applyNumberFormat="1" applyFont="1" applyBorder="1" applyAlignment="1">
      <alignment vertical="center" readingOrder="1"/>
    </xf>
    <xf numFmtId="3" fontId="10" fillId="0" borderId="14" xfId="0" applyNumberFormat="1" applyFont="1" applyFill="1" applyBorder="1" applyAlignment="1">
      <alignment vertical="center" readingOrder="1"/>
    </xf>
    <xf numFmtId="197" fontId="10" fillId="0" borderId="36" xfId="0" applyNumberFormat="1" applyFont="1" applyBorder="1" applyAlignment="1">
      <alignment vertical="center" readingOrder="1"/>
    </xf>
    <xf numFmtId="197" fontId="10" fillId="0" borderId="55" xfId="0" applyNumberFormat="1" applyFont="1" applyBorder="1" applyAlignment="1">
      <alignment vertical="center" readingOrder="1"/>
    </xf>
    <xf numFmtId="197" fontId="10" fillId="2" borderId="29" xfId="0" applyNumberFormat="1" applyFont="1" applyFill="1" applyBorder="1" applyAlignment="1">
      <alignment vertical="center" readingOrder="1"/>
    </xf>
    <xf numFmtId="192" fontId="10" fillId="0" borderId="19" xfId="15" applyNumberFormat="1" applyFont="1" applyBorder="1" applyAlignment="1">
      <alignment vertical="center"/>
    </xf>
    <xf numFmtId="192" fontId="10" fillId="0" borderId="20" xfId="15" applyNumberFormat="1" applyFont="1" applyBorder="1" applyAlignment="1">
      <alignment vertical="center"/>
    </xf>
    <xf numFmtId="191" fontId="22" fillId="0" borderId="22" xfId="0" applyNumberFormat="1" applyFont="1" applyFill="1" applyBorder="1" applyAlignment="1">
      <alignment vertical="center" readingOrder="1"/>
    </xf>
    <xf numFmtId="191" fontId="22" fillId="0" borderId="22" xfId="15" applyNumberFormat="1" applyFont="1" applyFill="1" applyBorder="1" applyAlignment="1">
      <alignment vertical="center" readingOrder="1"/>
    </xf>
    <xf numFmtId="191" fontId="22" fillId="0" borderId="35" xfId="15" applyNumberFormat="1" applyFont="1" applyFill="1" applyBorder="1" applyAlignment="1">
      <alignment vertical="center" readingOrder="1"/>
    </xf>
    <xf numFmtId="191" fontId="22" fillId="2" borderId="17" xfId="0" applyNumberFormat="1" applyFont="1" applyFill="1" applyBorder="1" applyAlignment="1">
      <alignment horizontal="center" vertical="center"/>
    </xf>
    <xf numFmtId="192" fontId="10" fillId="0" borderId="25" xfId="15" applyNumberFormat="1" applyFont="1" applyBorder="1" applyAlignment="1">
      <alignment horizontal="right" vertical="center" readingOrder="1"/>
    </xf>
    <xf numFmtId="192" fontId="10" fillId="0" borderId="19" xfId="15" applyNumberFormat="1" applyFont="1" applyFill="1" applyBorder="1" applyAlignment="1">
      <alignment horizontal="right" vertical="center" readingOrder="1"/>
    </xf>
    <xf numFmtId="192" fontId="10" fillId="0" borderId="19" xfId="15" applyNumberFormat="1" applyFont="1" applyBorder="1" applyAlignment="1">
      <alignment horizontal="right" vertical="center" readingOrder="1"/>
    </xf>
    <xf numFmtId="192" fontId="10" fillId="0" borderId="20" xfId="15" applyNumberFormat="1" applyFont="1" applyBorder="1" applyAlignment="1">
      <alignment horizontal="right" vertical="center" readingOrder="1"/>
    </xf>
    <xf numFmtId="192" fontId="10" fillId="0" borderId="2" xfId="0" applyNumberFormat="1" applyFont="1" applyBorder="1" applyAlignment="1">
      <alignment vertical="center"/>
    </xf>
    <xf numFmtId="192" fontId="10" fillId="0" borderId="19" xfId="0" applyNumberFormat="1" applyFont="1" applyBorder="1" applyAlignment="1">
      <alignment vertical="center"/>
    </xf>
    <xf numFmtId="192" fontId="10" fillId="0" borderId="12" xfId="15" applyNumberFormat="1" applyFont="1" applyBorder="1" applyAlignment="1">
      <alignment vertical="center"/>
    </xf>
    <xf numFmtId="192" fontId="10" fillId="0" borderId="25" xfId="15" applyNumberFormat="1" applyFont="1" applyBorder="1" applyAlignment="1">
      <alignment vertical="center"/>
    </xf>
    <xf numFmtId="191" fontId="22" fillId="0" borderId="24" xfId="0" applyNumberFormat="1" applyFont="1" applyFill="1" applyBorder="1" applyAlignment="1">
      <alignment vertical="center" readingOrder="1"/>
    </xf>
    <xf numFmtId="192" fontId="10" fillId="0" borderId="6" xfId="0" applyNumberFormat="1" applyFont="1" applyBorder="1" applyAlignment="1">
      <alignment vertical="center"/>
    </xf>
    <xf numFmtId="192" fontId="10" fillId="0" borderId="20" xfId="0" applyNumberFormat="1" applyFont="1" applyBorder="1" applyAlignment="1">
      <alignment vertical="center"/>
    </xf>
    <xf numFmtId="192" fontId="10" fillId="0" borderId="1" xfId="0" applyNumberFormat="1" applyFont="1" applyBorder="1" applyAlignment="1">
      <alignment vertical="center"/>
    </xf>
    <xf numFmtId="192" fontId="10" fillId="0" borderId="25" xfId="0" applyNumberFormat="1" applyFont="1" applyBorder="1" applyAlignment="1">
      <alignment vertical="center"/>
    </xf>
    <xf numFmtId="192" fontId="10" fillId="0" borderId="2" xfId="15" applyNumberFormat="1" applyFont="1" applyFill="1" applyBorder="1" applyAlignment="1">
      <alignment vertical="center"/>
    </xf>
    <xf numFmtId="192" fontId="10" fillId="0" borderId="19" xfId="15" applyNumberFormat="1" applyFont="1" applyFill="1" applyBorder="1" applyAlignment="1">
      <alignment vertical="center"/>
    </xf>
    <xf numFmtId="192" fontId="10" fillId="0" borderId="1" xfId="15" applyNumberFormat="1" applyFont="1" applyFill="1" applyBorder="1" applyAlignment="1">
      <alignment vertical="center"/>
    </xf>
    <xf numFmtId="192" fontId="10" fillId="0" borderId="25" xfId="15" applyNumberFormat="1" applyFont="1" applyFill="1" applyBorder="1" applyAlignment="1">
      <alignment vertical="center"/>
    </xf>
    <xf numFmtId="192" fontId="10" fillId="0" borderId="6" xfId="15" applyNumberFormat="1" applyFont="1" applyFill="1" applyBorder="1" applyAlignment="1">
      <alignment vertical="center"/>
    </xf>
    <xf numFmtId="192" fontId="10" fillId="0" borderId="20" xfId="15" applyNumberFormat="1" applyFont="1" applyFill="1" applyBorder="1" applyAlignment="1">
      <alignment vertical="center"/>
    </xf>
    <xf numFmtId="192" fontId="10" fillId="0" borderId="5" xfId="15" applyNumberFormat="1" applyFont="1" applyFill="1" applyBorder="1" applyAlignment="1">
      <alignment vertical="center"/>
    </xf>
    <xf numFmtId="192" fontId="10" fillId="0" borderId="56" xfId="15" applyNumberFormat="1" applyFont="1" applyFill="1" applyBorder="1" applyAlignment="1">
      <alignment vertical="center"/>
    </xf>
    <xf numFmtId="192" fontId="10" fillId="0" borderId="33" xfId="15" applyNumberFormat="1" applyFont="1" applyFill="1" applyBorder="1" applyAlignment="1">
      <alignment vertical="center"/>
    </xf>
    <xf numFmtId="192" fontId="10" fillId="0" borderId="34" xfId="15" applyNumberFormat="1" applyFont="1" applyFill="1" applyBorder="1" applyAlignment="1">
      <alignment vertical="center"/>
    </xf>
    <xf numFmtId="192" fontId="10" fillId="0" borderId="36" xfId="15" applyNumberFormat="1" applyFont="1" applyFill="1" applyBorder="1" applyAlignment="1">
      <alignment vertical="center"/>
    </xf>
    <xf numFmtId="192" fontId="10" fillId="0" borderId="11" xfId="15" applyNumberFormat="1" applyFont="1" applyFill="1" applyBorder="1" applyAlignment="1">
      <alignment horizontal="right" vertical="center" readingOrder="1"/>
    </xf>
    <xf numFmtId="192" fontId="10" fillId="0" borderId="11" xfId="15" applyNumberFormat="1" applyFont="1" applyFill="1" applyBorder="1" applyAlignment="1">
      <alignment vertical="center"/>
    </xf>
    <xf numFmtId="192" fontId="10" fillId="0" borderId="29" xfId="15" applyNumberFormat="1" applyFont="1" applyFill="1" applyBorder="1" applyAlignment="1">
      <alignment vertical="center"/>
    </xf>
    <xf numFmtId="192" fontId="19" fillId="0" borderId="11" xfId="15" applyNumberFormat="1" applyFont="1" applyFill="1" applyBorder="1" applyAlignment="1">
      <alignment vertical="center"/>
    </xf>
    <xf numFmtId="192" fontId="19" fillId="0" borderId="29" xfId="15" applyNumberFormat="1" applyFont="1" applyFill="1" applyBorder="1" applyAlignment="1">
      <alignment vertical="center"/>
    </xf>
    <xf numFmtId="192" fontId="18" fillId="0" borderId="37" xfId="15" applyNumberFormat="1" applyFont="1" applyFill="1" applyBorder="1" applyAlignment="1">
      <alignment vertical="center" readingOrder="1"/>
    </xf>
    <xf numFmtId="192" fontId="18" fillId="0" borderId="52" xfId="15" applyNumberFormat="1" applyFont="1" applyFill="1" applyBorder="1" applyAlignment="1">
      <alignment horizontal="right" vertical="center" readingOrder="1"/>
    </xf>
    <xf numFmtId="192" fontId="10" fillId="0" borderId="33" xfId="15" applyNumberFormat="1" applyFont="1" applyFill="1" applyBorder="1" applyAlignment="1">
      <alignment horizontal="right" vertical="center" readingOrder="1"/>
    </xf>
    <xf numFmtId="192" fontId="10" fillId="0" borderId="53" xfId="15" applyNumberFormat="1" applyFont="1" applyFill="1" applyBorder="1" applyAlignment="1">
      <alignment horizontal="right" vertical="center" readingOrder="1"/>
    </xf>
    <xf numFmtId="192" fontId="10" fillId="0" borderId="56" xfId="15" applyNumberFormat="1" applyFont="1" applyFill="1" applyBorder="1" applyAlignment="1">
      <alignment horizontal="right" vertical="center" readingOrder="1"/>
    </xf>
    <xf numFmtId="192" fontId="10" fillId="0" borderId="36" xfId="15" applyNumberFormat="1" applyFont="1" applyFill="1" applyBorder="1" applyAlignment="1">
      <alignment horizontal="right" vertical="center" readingOrder="1"/>
    </xf>
    <xf numFmtId="192" fontId="10" fillId="0" borderId="34" xfId="15" applyNumberFormat="1" applyFont="1" applyFill="1" applyBorder="1" applyAlignment="1">
      <alignment horizontal="right" vertical="center" readingOrder="1"/>
    </xf>
    <xf numFmtId="192" fontId="20" fillId="0" borderId="29" xfId="15" applyNumberFormat="1" applyFont="1" applyFill="1" applyBorder="1" applyAlignment="1">
      <alignment horizontal="right" vertical="center" readingOrder="1"/>
    </xf>
    <xf numFmtId="3" fontId="10" fillId="0" borderId="2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7" fillId="2" borderId="43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vertical="center"/>
    </xf>
    <xf numFmtId="172" fontId="18" fillId="0" borderId="16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7" fillId="2" borderId="57" xfId="0" applyFont="1" applyFill="1" applyBorder="1" applyAlignment="1">
      <alignment vertical="center" wrapText="1"/>
    </xf>
    <xf numFmtId="172" fontId="18" fillId="0" borderId="21" xfId="0" applyNumberFormat="1" applyFont="1" applyFill="1" applyBorder="1" applyAlignment="1">
      <alignment horizontal="center" vertical="center"/>
    </xf>
    <xf numFmtId="172" fontId="10" fillId="0" borderId="5" xfId="0" applyNumberFormat="1" applyFont="1" applyFill="1" applyBorder="1" applyAlignment="1">
      <alignment vertical="center"/>
    </xf>
    <xf numFmtId="2" fontId="10" fillId="0" borderId="5" xfId="0" applyNumberFormat="1" applyFont="1" applyFill="1" applyBorder="1" applyAlignment="1">
      <alignment vertical="center"/>
    </xf>
    <xf numFmtId="2" fontId="10" fillId="0" borderId="56" xfId="0" applyNumberFormat="1" applyFont="1" applyFill="1" applyBorder="1" applyAlignment="1">
      <alignment vertical="center"/>
    </xf>
    <xf numFmtId="2" fontId="10" fillId="0" borderId="33" xfId="0" applyNumberFormat="1" applyFont="1" applyFill="1" applyBorder="1" applyAlignment="1">
      <alignment vertical="center"/>
    </xf>
    <xf numFmtId="0" fontId="17" fillId="2" borderId="58" xfId="0" applyFont="1" applyFill="1" applyBorder="1" applyAlignment="1">
      <alignment horizontal="center" vertical="center" wrapText="1"/>
    </xf>
    <xf numFmtId="172" fontId="10" fillId="0" borderId="49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2" fontId="18" fillId="0" borderId="30" xfId="0" applyNumberFormat="1" applyFont="1" applyFill="1" applyBorder="1" applyAlignment="1">
      <alignment vertical="center"/>
    </xf>
    <xf numFmtId="2" fontId="18" fillId="0" borderId="52" xfId="0" applyNumberFormat="1" applyFont="1" applyFill="1" applyBorder="1" applyAlignment="1">
      <alignment vertical="center"/>
    </xf>
    <xf numFmtId="172" fontId="18" fillId="0" borderId="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vertical="center"/>
    </xf>
    <xf numFmtId="2" fontId="10" fillId="0" borderId="53" xfId="0" applyNumberFormat="1" applyFont="1" applyFill="1" applyBorder="1" applyAlignment="1">
      <alignment vertical="center"/>
    </xf>
    <xf numFmtId="0" fontId="17" fillId="2" borderId="23" xfId="0" applyFont="1" applyFill="1" applyBorder="1" applyAlignment="1">
      <alignment horizontal="left" vertical="center" wrapText="1" readingOrder="1"/>
    </xf>
    <xf numFmtId="0" fontId="17" fillId="2" borderId="22" xfId="0" applyFont="1" applyFill="1" applyBorder="1" applyAlignment="1">
      <alignment horizontal="left" vertical="center" wrapText="1" readingOrder="1"/>
    </xf>
    <xf numFmtId="0" fontId="17" fillId="2" borderId="45" xfId="0" applyFont="1" applyFill="1" applyBorder="1" applyAlignment="1">
      <alignment horizontal="left" vertical="center" wrapText="1" readingOrder="1"/>
    </xf>
    <xf numFmtId="0" fontId="17" fillId="2" borderId="46" xfId="0" applyFont="1" applyFill="1" applyBorder="1" applyAlignment="1">
      <alignment horizontal="left" vertical="center" wrapText="1" readingOrder="1"/>
    </xf>
    <xf numFmtId="0" fontId="17" fillId="2" borderId="21" xfId="0" applyFont="1" applyFill="1" applyBorder="1" applyAlignment="1">
      <alignment horizontal="left" vertical="center" wrapText="1" readingOrder="1"/>
    </xf>
    <xf numFmtId="172" fontId="10" fillId="0" borderId="9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49" fontId="18" fillId="0" borderId="7" xfId="0" applyNumberFormat="1" applyFont="1" applyFill="1" applyBorder="1" applyAlignment="1">
      <alignment horizontal="right" vertical="center"/>
    </xf>
    <xf numFmtId="172" fontId="10" fillId="0" borderId="32" xfId="0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3" fontId="18" fillId="0" borderId="49" xfId="15" applyNumberFormat="1" applyFont="1" applyFill="1" applyBorder="1" applyAlignment="1">
      <alignment vertical="center" readingOrder="1"/>
    </xf>
    <xf numFmtId="3" fontId="10" fillId="0" borderId="53" xfId="15" applyNumberFormat="1" applyFont="1" applyFill="1" applyBorder="1" applyAlignment="1">
      <alignment horizontal="right" vertical="center" readingOrder="1"/>
    </xf>
    <xf numFmtId="197" fontId="18" fillId="2" borderId="48" xfId="15" applyNumberFormat="1" applyFont="1" applyFill="1" applyBorder="1" applyAlignment="1">
      <alignment vertical="center" readingOrder="1"/>
    </xf>
    <xf numFmtId="3" fontId="18" fillId="2" borderId="30" xfId="15" applyNumberFormat="1" applyFont="1" applyFill="1" applyBorder="1" applyAlignment="1">
      <alignment vertical="center" readingOrder="1"/>
    </xf>
    <xf numFmtId="3" fontId="18" fillId="2" borderId="48" xfId="15" applyNumberFormat="1" applyFont="1" applyFill="1" applyBorder="1" applyAlignment="1">
      <alignment vertical="center" readingOrder="1"/>
    </xf>
    <xf numFmtId="3" fontId="18" fillId="2" borderId="48" xfId="0" applyNumberFormat="1" applyFont="1" applyFill="1" applyBorder="1" applyAlignment="1">
      <alignment vertical="center" readingOrder="1"/>
    </xf>
    <xf numFmtId="197" fontId="10" fillId="2" borderId="52" xfId="0" applyNumberFormat="1" applyFont="1" applyFill="1" applyBorder="1" applyAlignment="1">
      <alignment vertical="center" readingOrder="1"/>
    </xf>
    <xf numFmtId="197" fontId="10" fillId="0" borderId="33" xfId="0" applyNumberFormat="1" applyFont="1" applyBorder="1" applyAlignment="1">
      <alignment vertical="center" readingOrder="1"/>
    </xf>
    <xf numFmtId="3" fontId="10" fillId="0" borderId="15" xfId="0" applyNumberFormat="1" applyFont="1" applyFill="1" applyBorder="1" applyAlignment="1">
      <alignment vertical="center" readingOrder="1"/>
    </xf>
    <xf numFmtId="197" fontId="10" fillId="0" borderId="53" xfId="0" applyNumberFormat="1" applyFont="1" applyBorder="1" applyAlignment="1">
      <alignment vertical="center" readingOrder="1"/>
    </xf>
    <xf numFmtId="0" fontId="17" fillId="2" borderId="57" xfId="0" applyFont="1" applyFill="1" applyBorder="1" applyAlignment="1">
      <alignment horizontal="left" vertical="center" wrapText="1" readingOrder="1"/>
    </xf>
    <xf numFmtId="0" fontId="17" fillId="2" borderId="38" xfId="0" applyFont="1" applyFill="1" applyBorder="1" applyAlignment="1">
      <alignment horizontal="left" vertical="center" wrapText="1" readingOrder="1"/>
    </xf>
    <xf numFmtId="172" fontId="17" fillId="2" borderId="38" xfId="0" applyNumberFormat="1" applyFont="1" applyFill="1" applyBorder="1" applyAlignment="1">
      <alignment horizontal="left" vertical="center" wrapText="1" readingOrder="1"/>
    </xf>
    <xf numFmtId="172" fontId="17" fillId="2" borderId="59" xfId="0" applyNumberFormat="1" applyFont="1" applyFill="1" applyBorder="1" applyAlignment="1">
      <alignment horizontal="left" vertical="center" wrapText="1" readingOrder="1"/>
    </xf>
    <xf numFmtId="0" fontId="17" fillId="2" borderId="60" xfId="0" applyFont="1" applyFill="1" applyBorder="1" applyAlignment="1">
      <alignment horizontal="left" vertical="center" wrapText="1" readingOrder="1"/>
    </xf>
    <xf numFmtId="0" fontId="17" fillId="2" borderId="61" xfId="0" applyFont="1" applyFill="1" applyBorder="1" applyAlignment="1">
      <alignment horizontal="left" vertical="center" wrapText="1" readingOrder="1"/>
    </xf>
    <xf numFmtId="172" fontId="17" fillId="2" borderId="61" xfId="0" applyNumberFormat="1" applyFont="1" applyFill="1" applyBorder="1" applyAlignment="1">
      <alignment horizontal="left" vertical="center" wrapText="1" readingOrder="1"/>
    </xf>
    <xf numFmtId="172" fontId="17" fillId="2" borderId="62" xfId="0" applyNumberFormat="1" applyFont="1" applyFill="1" applyBorder="1" applyAlignment="1">
      <alignment horizontal="left" vertical="center" wrapText="1" readingOrder="1"/>
    </xf>
    <xf numFmtId="172" fontId="17" fillId="2" borderId="22" xfId="0" applyNumberFormat="1" applyFont="1" applyFill="1" applyBorder="1" applyAlignment="1">
      <alignment horizontal="left" vertical="center" wrapText="1" readingOrder="1"/>
    </xf>
    <xf numFmtId="172" fontId="17" fillId="2" borderId="35" xfId="0" applyNumberFormat="1" applyFont="1" applyFill="1" applyBorder="1" applyAlignment="1">
      <alignment horizontal="left" vertical="center" wrapText="1" readingOrder="1"/>
    </xf>
    <xf numFmtId="0" fontId="17" fillId="2" borderId="63" xfId="0" applyFont="1" applyFill="1" applyBorder="1" applyAlignment="1">
      <alignment horizontal="left" vertical="center" wrapText="1" readingOrder="1"/>
    </xf>
    <xf numFmtId="0" fontId="17" fillId="2" borderId="47" xfId="0" applyFont="1" applyFill="1" applyBorder="1" applyAlignment="1">
      <alignment horizontal="left" vertical="center" wrapText="1" readingOrder="1"/>
    </xf>
    <xf numFmtId="172" fontId="17" fillId="2" borderId="46" xfId="0" applyNumberFormat="1" applyFont="1" applyFill="1" applyBorder="1" applyAlignment="1">
      <alignment horizontal="left" vertical="center" wrapText="1" readingOrder="1"/>
    </xf>
    <xf numFmtId="172" fontId="17" fillId="2" borderId="64" xfId="0" applyNumberFormat="1" applyFont="1" applyFill="1" applyBorder="1" applyAlignment="1">
      <alignment horizontal="left" vertical="center" wrapText="1" readingOrder="1"/>
    </xf>
    <xf numFmtId="0" fontId="17" fillId="2" borderId="42" xfId="0" applyFont="1" applyFill="1" applyBorder="1" applyAlignment="1">
      <alignment horizontal="center" vertical="center" readingOrder="1"/>
    </xf>
    <xf numFmtId="1" fontId="17" fillId="2" borderId="21" xfId="0" applyNumberFormat="1" applyFont="1" applyFill="1" applyBorder="1" applyAlignment="1">
      <alignment horizontal="left" vertical="center" wrapText="1"/>
    </xf>
    <xf numFmtId="1" fontId="17" fillId="2" borderId="22" xfId="0" applyNumberFormat="1" applyFont="1" applyFill="1" applyBorder="1" applyAlignment="1">
      <alignment horizontal="left" vertical="center" wrapText="1"/>
    </xf>
    <xf numFmtId="1" fontId="17" fillId="2" borderId="35" xfId="0" applyNumberFormat="1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left" vertical="center" wrapText="1" readingOrder="1"/>
    </xf>
    <xf numFmtId="0" fontId="17" fillId="2" borderId="65" xfId="0" applyFont="1" applyFill="1" applyBorder="1" applyAlignment="1">
      <alignment horizontal="left" vertical="center" wrapText="1" readingOrder="1"/>
    </xf>
    <xf numFmtId="0" fontId="17" fillId="2" borderId="62" xfId="0" applyFont="1" applyFill="1" applyBorder="1" applyAlignment="1">
      <alignment horizontal="left" vertical="center" wrapText="1" readingOrder="1"/>
    </xf>
    <xf numFmtId="0" fontId="17" fillId="2" borderId="0" xfId="0" applyFont="1" applyFill="1" applyBorder="1" applyAlignment="1">
      <alignment horizontal="left" vertical="center" wrapText="1" readingOrder="1"/>
    </xf>
    <xf numFmtId="0" fontId="17" fillId="2" borderId="61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0" fontId="17" fillId="2" borderId="65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right" vertical="center" wrapText="1" readingOrder="1"/>
    </xf>
    <xf numFmtId="0" fontId="17" fillId="2" borderId="61" xfId="0" applyFont="1" applyFill="1" applyBorder="1" applyAlignment="1">
      <alignment horizontal="right" vertical="center" wrapText="1" readingOrder="1"/>
    </xf>
    <xf numFmtId="0" fontId="17" fillId="2" borderId="62" xfId="0" applyFont="1" applyFill="1" applyBorder="1" applyAlignment="1">
      <alignment horizontal="right" vertical="center" wrapText="1" readingOrder="1"/>
    </xf>
    <xf numFmtId="0" fontId="17" fillId="2" borderId="17" xfId="0" applyFont="1" applyFill="1" applyBorder="1" applyAlignment="1">
      <alignment horizontal="right" vertical="center" wrapText="1" readingOrder="1"/>
    </xf>
    <xf numFmtId="0" fontId="17" fillId="2" borderId="65" xfId="0" applyFont="1" applyFill="1" applyBorder="1" applyAlignment="1">
      <alignment horizontal="right" vertical="center" wrapText="1" readingOrder="1"/>
    </xf>
    <xf numFmtId="0" fontId="17" fillId="2" borderId="62" xfId="0" applyFont="1" applyFill="1" applyBorder="1" applyAlignment="1">
      <alignment horizontal="right" vertical="center" wrapText="1"/>
    </xf>
    <xf numFmtId="0" fontId="17" fillId="2" borderId="16" xfId="0" applyFont="1" applyFill="1" applyBorder="1" applyAlignment="1">
      <alignment horizontal="right" vertical="center" wrapText="1" readingOrder="1"/>
    </xf>
    <xf numFmtId="0" fontId="17" fillId="2" borderId="61" xfId="0" applyFont="1" applyFill="1" applyBorder="1" applyAlignment="1">
      <alignment horizontal="right" vertical="center" wrapText="1"/>
    </xf>
    <xf numFmtId="0" fontId="17" fillId="2" borderId="65" xfId="0" applyFont="1" applyFill="1" applyBorder="1" applyAlignment="1">
      <alignment horizontal="right" vertical="center" wrapText="1"/>
    </xf>
    <xf numFmtId="0" fontId="17" fillId="2" borderId="37" xfId="0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 readingOrder="1"/>
    </xf>
    <xf numFmtId="0" fontId="6" fillId="0" borderId="0" xfId="0" applyFont="1" applyBorder="1" applyAlignment="1">
      <alignment horizontal="right" vertical="center" readingOrder="1"/>
    </xf>
    <xf numFmtId="0" fontId="17" fillId="2" borderId="24" xfId="0" applyFont="1" applyFill="1" applyBorder="1" applyAlignment="1">
      <alignment horizontal="right" vertical="center" wrapText="1" readingOrder="1"/>
    </xf>
    <xf numFmtId="0" fontId="17" fillId="2" borderId="22" xfId="0" applyFont="1" applyFill="1" applyBorder="1" applyAlignment="1">
      <alignment horizontal="right" vertical="center" wrapText="1" readingOrder="1"/>
    </xf>
    <xf numFmtId="0" fontId="17" fillId="2" borderId="23" xfId="0" applyFont="1" applyFill="1" applyBorder="1" applyAlignment="1">
      <alignment horizontal="right" vertical="center" wrapText="1" readingOrder="1"/>
    </xf>
    <xf numFmtId="0" fontId="17" fillId="2" borderId="0" xfId="0" applyFont="1" applyFill="1" applyBorder="1" applyAlignment="1">
      <alignment horizontal="right" vertical="center" wrapText="1" readingOrder="1"/>
    </xf>
    <xf numFmtId="0" fontId="17" fillId="2" borderId="31" xfId="0" applyFont="1" applyFill="1" applyBorder="1" applyAlignment="1">
      <alignment horizontal="right" vertical="center" wrapText="1" readingOrder="1"/>
    </xf>
    <xf numFmtId="192" fontId="10" fillId="0" borderId="66" xfId="15" applyNumberFormat="1" applyFont="1" applyBorder="1" applyAlignment="1">
      <alignment vertical="center"/>
    </xf>
    <xf numFmtId="172" fontId="0" fillId="0" borderId="0" xfId="0" applyNumberFormat="1" applyFont="1" applyAlignment="1">
      <alignment vertical="center" readingOrder="1"/>
    </xf>
    <xf numFmtId="0" fontId="7" fillId="0" borderId="0" xfId="0" applyFont="1" applyFill="1" applyAlignment="1">
      <alignment horizontal="left" vertical="center" readingOrder="1"/>
    </xf>
    <xf numFmtId="190" fontId="18" fillId="0" borderId="0" xfId="0" applyNumberFormat="1" applyFont="1" applyFill="1" applyBorder="1" applyAlignment="1">
      <alignment vertical="center" readingOrder="1"/>
    </xf>
    <xf numFmtId="172" fontId="0" fillId="0" borderId="0" xfId="0" applyNumberFormat="1" applyFont="1" applyAlignment="1">
      <alignment vertical="center" readingOrder="1"/>
    </xf>
    <xf numFmtId="172" fontId="0" fillId="0" borderId="0" xfId="0" applyNumberFormat="1" applyFont="1" applyAlignment="1">
      <alignment horizontal="center" vertical="center" readingOrder="1"/>
    </xf>
    <xf numFmtId="172" fontId="10" fillId="0" borderId="0" xfId="0" applyNumberFormat="1" applyFont="1" applyFill="1" applyAlignment="1">
      <alignment vertical="center" readingOrder="1"/>
    </xf>
    <xf numFmtId="172" fontId="6" fillId="0" borderId="0" xfId="0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 readingOrder="1"/>
    </xf>
    <xf numFmtId="0" fontId="13" fillId="0" borderId="18" xfId="0" applyFont="1" applyBorder="1" applyAlignment="1">
      <alignment horizontal="center" vertical="center" readingOrder="1"/>
    </xf>
    <xf numFmtId="0" fontId="13" fillId="0" borderId="31" xfId="0" applyFont="1" applyBorder="1" applyAlignment="1">
      <alignment horizontal="center" vertical="center" readingOrder="1"/>
    </xf>
    <xf numFmtId="0" fontId="9" fillId="2" borderId="16" xfId="0" applyFont="1" applyFill="1" applyBorder="1" applyAlignment="1">
      <alignment horizontal="center" vertical="center" readingOrder="1"/>
    </xf>
    <xf numFmtId="0" fontId="9" fillId="2" borderId="18" xfId="0" applyFont="1" applyFill="1" applyBorder="1" applyAlignment="1">
      <alignment horizontal="center" vertical="center" readingOrder="1"/>
    </xf>
    <xf numFmtId="0" fontId="9" fillId="2" borderId="31" xfId="0" applyFont="1" applyFill="1" applyBorder="1" applyAlignment="1">
      <alignment horizontal="center" vertical="center" readingOrder="1"/>
    </xf>
    <xf numFmtId="0" fontId="15" fillId="2" borderId="67" xfId="0" applyFont="1" applyFill="1" applyBorder="1" applyAlignment="1">
      <alignment horizontal="center" vertical="center" textRotation="90" wrapText="1" readingOrder="1"/>
    </xf>
    <xf numFmtId="0" fontId="15" fillId="2" borderId="68" xfId="0" applyFont="1" applyFill="1" applyBorder="1" applyAlignment="1">
      <alignment horizontal="center" vertical="center" textRotation="90" wrapText="1" readingOrder="1"/>
    </xf>
    <xf numFmtId="0" fontId="15" fillId="2" borderId="41" xfId="0" applyFont="1" applyFill="1" applyBorder="1" applyAlignment="1">
      <alignment horizontal="center" vertical="center" textRotation="90" wrapText="1" readingOrder="1"/>
    </xf>
    <xf numFmtId="0" fontId="15" fillId="2" borderId="41" xfId="0" applyFont="1" applyFill="1" applyBorder="1" applyAlignment="1">
      <alignment horizontal="center" vertical="center" textRotation="90" readingOrder="1"/>
    </xf>
    <xf numFmtId="0" fontId="7" fillId="0" borderId="69" xfId="0" applyFont="1" applyFill="1" applyBorder="1" applyAlignment="1">
      <alignment horizontal="left" vertical="center" readingOrder="1"/>
    </xf>
    <xf numFmtId="0" fontId="7" fillId="0" borderId="0" xfId="0" applyFont="1" applyFill="1" applyBorder="1" applyAlignment="1">
      <alignment horizontal="left" vertical="center" readingOrder="1"/>
    </xf>
    <xf numFmtId="0" fontId="7" fillId="0" borderId="0" xfId="0" applyFont="1" applyFill="1" applyAlignment="1">
      <alignment horizontal="left" vertical="center" readingOrder="1"/>
    </xf>
    <xf numFmtId="0" fontId="14" fillId="0" borderId="37" xfId="0" applyFont="1" applyFill="1" applyBorder="1" applyAlignment="1">
      <alignment horizontal="center" vertical="center" wrapText="1" readingOrder="1"/>
    </xf>
    <xf numFmtId="0" fontId="26" fillId="0" borderId="0" xfId="0" applyFont="1" applyFill="1" applyAlignment="1">
      <alignment horizontal="left" vertical="center" wrapText="1"/>
    </xf>
    <xf numFmtId="0" fontId="15" fillId="2" borderId="70" xfId="0" applyFont="1" applyFill="1" applyBorder="1" applyAlignment="1">
      <alignment horizontal="center" vertical="center" textRotation="90" readingOrder="1"/>
    </xf>
    <xf numFmtId="0" fontId="15" fillId="2" borderId="71" xfId="0" applyFont="1" applyFill="1" applyBorder="1" applyAlignment="1">
      <alignment horizontal="center" vertical="center" textRotation="90" readingOrder="1"/>
    </xf>
    <xf numFmtId="1" fontId="15" fillId="2" borderId="21" xfId="0" applyNumberFormat="1" applyFont="1" applyFill="1" applyBorder="1" applyAlignment="1">
      <alignment horizontal="center" vertical="center" textRotation="90" readingOrder="1"/>
    </xf>
    <xf numFmtId="1" fontId="15" fillId="2" borderId="22" xfId="0" applyNumberFormat="1" applyFont="1" applyFill="1" applyBorder="1" applyAlignment="1">
      <alignment horizontal="center" vertical="center" textRotation="90" readingOrder="1"/>
    </xf>
    <xf numFmtId="1" fontId="15" fillId="2" borderId="35" xfId="0" applyNumberFormat="1" applyFont="1" applyFill="1" applyBorder="1" applyAlignment="1">
      <alignment horizontal="center" vertical="center" textRotation="90" readingOrder="1"/>
    </xf>
    <xf numFmtId="1" fontId="15" fillId="2" borderId="57" xfId="0" applyNumberFormat="1" applyFont="1" applyFill="1" applyBorder="1" applyAlignment="1">
      <alignment horizontal="center" vertical="center" textRotation="90" readingOrder="1"/>
    </xf>
    <xf numFmtId="1" fontId="15" fillId="2" borderId="38" xfId="0" applyNumberFormat="1" applyFont="1" applyFill="1" applyBorder="1" applyAlignment="1">
      <alignment horizontal="center" vertical="center" textRotation="90" readingOrder="1"/>
    </xf>
    <xf numFmtId="0" fontId="9" fillId="2" borderId="70" xfId="0" applyFont="1" applyFill="1" applyBorder="1" applyAlignment="1">
      <alignment horizontal="center" vertical="center" readingOrder="1"/>
    </xf>
    <xf numFmtId="0" fontId="9" fillId="2" borderId="69" xfId="0" applyFont="1" applyFill="1" applyBorder="1" applyAlignment="1">
      <alignment horizontal="center" vertical="center" readingOrder="1"/>
    </xf>
    <xf numFmtId="0" fontId="9" fillId="2" borderId="58" xfId="0" applyFont="1" applyFill="1" applyBorder="1" applyAlignment="1">
      <alignment horizontal="center" vertical="center" readingOrder="1"/>
    </xf>
    <xf numFmtId="0" fontId="15" fillId="2" borderId="21" xfId="0" applyFont="1" applyFill="1" applyBorder="1" applyAlignment="1">
      <alignment horizontal="center" vertical="center" textRotation="90" wrapText="1" readingOrder="1"/>
    </xf>
    <xf numFmtId="0" fontId="15" fillId="2" borderId="22" xfId="0" applyFont="1" applyFill="1" applyBorder="1" applyAlignment="1">
      <alignment horizontal="center" vertical="center" textRotation="90" wrapText="1" readingOrder="1"/>
    </xf>
    <xf numFmtId="0" fontId="15" fillId="2" borderId="35" xfId="0" applyFont="1" applyFill="1" applyBorder="1" applyAlignment="1">
      <alignment horizontal="center" vertical="center" textRotation="90" wrapText="1" readingOrder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 2" xfId="22"/>
    <cellStyle name="Normal 3" xfId="23"/>
    <cellStyle name="Normal 5" xfId="24"/>
    <cellStyle name="Normal 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16384" width="9.140625" style="80" customWidth="1"/>
  </cols>
  <sheetData>
    <row r="1" spans="1:11" ht="26.25" thickBot="1">
      <c r="A1" s="409" t="s">
        <v>31</v>
      </c>
      <c r="B1" s="410"/>
      <c r="C1" s="410"/>
      <c r="D1" s="410"/>
      <c r="E1" s="410"/>
      <c r="F1" s="410"/>
      <c r="G1" s="410"/>
      <c r="H1" s="410"/>
      <c r="I1" s="410"/>
      <c r="J1" s="410"/>
      <c r="K1" s="411"/>
    </row>
  </sheetData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119" customWidth="1"/>
    <col min="2" max="2" width="7.140625" style="102" customWidth="1"/>
    <col min="3" max="13" width="7.140625" style="1" customWidth="1"/>
    <col min="14" max="15" width="7.140625" style="98" customWidth="1"/>
    <col min="16" max="16384" width="9.140625" style="98" customWidth="1"/>
  </cols>
  <sheetData>
    <row r="1" spans="1:13" s="10" customFormat="1" ht="18.75">
      <c r="A1" s="6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0" customFormat="1" ht="12.75">
      <c r="A2" s="3" t="s">
        <v>34</v>
      </c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35.25" customHeight="1" thickBot="1">
      <c r="A4" s="422" t="s">
        <v>35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</row>
    <row r="5" spans="1:15" s="89" customFormat="1" ht="32.25" thickBot="1">
      <c r="A5" s="82" t="s">
        <v>36</v>
      </c>
      <c r="B5" s="107" t="s">
        <v>50</v>
      </c>
      <c r="C5" s="345" t="s">
        <v>51</v>
      </c>
      <c r="D5" s="312" t="s">
        <v>52</v>
      </c>
      <c r="E5" s="312" t="s">
        <v>53</v>
      </c>
      <c r="F5" s="312" t="s">
        <v>54</v>
      </c>
      <c r="G5" s="312" t="s">
        <v>55</v>
      </c>
      <c r="H5" s="312" t="s">
        <v>56</v>
      </c>
      <c r="I5" s="312" t="s">
        <v>57</v>
      </c>
      <c r="J5" s="312" t="s">
        <v>58</v>
      </c>
      <c r="K5" s="312" t="s">
        <v>59</v>
      </c>
      <c r="L5" s="312" t="s">
        <v>60</v>
      </c>
      <c r="M5" s="312" t="s">
        <v>61</v>
      </c>
      <c r="N5" s="312" t="s">
        <v>62</v>
      </c>
      <c r="O5" s="322" t="s">
        <v>63</v>
      </c>
    </row>
    <row r="6" spans="1:15" ht="12.75">
      <c r="A6" s="316" t="s">
        <v>37</v>
      </c>
      <c r="B6" s="317">
        <v>34.6</v>
      </c>
      <c r="C6" s="329">
        <v>100</v>
      </c>
      <c r="D6" s="341">
        <v>96.4</v>
      </c>
      <c r="E6" s="318">
        <v>93.7</v>
      </c>
      <c r="F6" s="318">
        <v>94.5</v>
      </c>
      <c r="G6" s="318">
        <v>93.9</v>
      </c>
      <c r="H6" s="318">
        <v>95.9</v>
      </c>
      <c r="I6" s="318">
        <v>100.6</v>
      </c>
      <c r="J6" s="330">
        <v>97.8</v>
      </c>
      <c r="K6" s="108">
        <v>109.5</v>
      </c>
      <c r="L6" s="319">
        <v>111.54</v>
      </c>
      <c r="M6" s="319">
        <v>99.28</v>
      </c>
      <c r="N6" s="319">
        <v>109.61</v>
      </c>
      <c r="O6" s="320">
        <v>125.66</v>
      </c>
    </row>
    <row r="7" spans="1:15" ht="12.75">
      <c r="A7" s="109" t="s">
        <v>170</v>
      </c>
      <c r="B7" s="110">
        <v>6.3</v>
      </c>
      <c r="C7" s="331">
        <v>100</v>
      </c>
      <c r="D7" s="342">
        <v>104.8</v>
      </c>
      <c r="E7" s="111">
        <v>104.7</v>
      </c>
      <c r="F7" s="111">
        <v>108.4</v>
      </c>
      <c r="G7" s="111">
        <v>117.1</v>
      </c>
      <c r="H7" s="111">
        <v>121.5</v>
      </c>
      <c r="I7" s="111">
        <v>125.5</v>
      </c>
      <c r="J7" s="315">
        <v>124.9</v>
      </c>
      <c r="K7" s="112">
        <v>126.5</v>
      </c>
      <c r="L7" s="313">
        <v>126.54</v>
      </c>
      <c r="M7" s="313">
        <v>122.75</v>
      </c>
      <c r="N7" s="313">
        <v>122.75</v>
      </c>
      <c r="O7" s="321">
        <v>127.62</v>
      </c>
    </row>
    <row r="8" spans="1:15" ht="12.75">
      <c r="A8" s="109" t="s">
        <v>38</v>
      </c>
      <c r="B8" s="113">
        <v>8.8</v>
      </c>
      <c r="C8" s="331">
        <v>100</v>
      </c>
      <c r="D8" s="343" t="s">
        <v>32</v>
      </c>
      <c r="E8" s="114" t="s">
        <v>32</v>
      </c>
      <c r="F8" s="114" t="s">
        <v>32</v>
      </c>
      <c r="G8" s="114" t="s">
        <v>32</v>
      </c>
      <c r="H8" s="114" t="s">
        <v>32</v>
      </c>
      <c r="I8" s="114" t="s">
        <v>32</v>
      </c>
      <c r="J8" s="114" t="s">
        <v>32</v>
      </c>
      <c r="K8" s="115" t="s">
        <v>32</v>
      </c>
      <c r="L8" s="313">
        <v>0</v>
      </c>
      <c r="M8" s="313">
        <v>0</v>
      </c>
      <c r="N8" s="313">
        <v>0</v>
      </c>
      <c r="O8" s="321">
        <v>0</v>
      </c>
    </row>
    <row r="9" spans="1:15" ht="12.75">
      <c r="A9" s="109" t="s">
        <v>39</v>
      </c>
      <c r="B9" s="113">
        <v>1.6</v>
      </c>
      <c r="C9" s="331">
        <v>100</v>
      </c>
      <c r="D9" s="343" t="s">
        <v>32</v>
      </c>
      <c r="E9" s="114" t="s">
        <v>32</v>
      </c>
      <c r="F9" s="114" t="s">
        <v>32</v>
      </c>
      <c r="G9" s="114" t="s">
        <v>32</v>
      </c>
      <c r="H9" s="114" t="s">
        <v>32</v>
      </c>
      <c r="I9" s="114" t="s">
        <v>32</v>
      </c>
      <c r="J9" s="114" t="s">
        <v>32</v>
      </c>
      <c r="K9" s="115" t="s">
        <v>32</v>
      </c>
      <c r="L9" s="313">
        <v>0</v>
      </c>
      <c r="M9" s="313">
        <v>0</v>
      </c>
      <c r="N9" s="313">
        <v>0</v>
      </c>
      <c r="O9" s="321">
        <v>0</v>
      </c>
    </row>
    <row r="10" spans="1:15" ht="12.75">
      <c r="A10" s="109" t="s">
        <v>40</v>
      </c>
      <c r="B10" s="110">
        <v>7.2</v>
      </c>
      <c r="C10" s="331">
        <v>100</v>
      </c>
      <c r="D10" s="342">
        <v>105.7</v>
      </c>
      <c r="E10" s="111">
        <v>105.5</v>
      </c>
      <c r="F10" s="111">
        <v>104.9</v>
      </c>
      <c r="G10" s="111">
        <v>107.6</v>
      </c>
      <c r="H10" s="111">
        <v>110.7</v>
      </c>
      <c r="I10" s="111">
        <v>118.4</v>
      </c>
      <c r="J10" s="315">
        <v>124.7</v>
      </c>
      <c r="K10" s="112">
        <v>121.6</v>
      </c>
      <c r="L10" s="313">
        <v>122.62</v>
      </c>
      <c r="M10" s="313">
        <v>127.1</v>
      </c>
      <c r="N10" s="313">
        <v>137.84</v>
      </c>
      <c r="O10" s="321">
        <v>146.97</v>
      </c>
    </row>
    <row r="11" spans="1:15" ht="21">
      <c r="A11" s="109" t="s">
        <v>41</v>
      </c>
      <c r="B11" s="110">
        <v>7.9</v>
      </c>
      <c r="C11" s="331">
        <v>100</v>
      </c>
      <c r="D11" s="342">
        <v>100.3</v>
      </c>
      <c r="E11" s="111">
        <v>96.9</v>
      </c>
      <c r="F11" s="111">
        <v>97.9</v>
      </c>
      <c r="G11" s="111">
        <v>102.5</v>
      </c>
      <c r="H11" s="111">
        <v>100</v>
      </c>
      <c r="I11" s="111">
        <v>100.5</v>
      </c>
      <c r="J11" s="315">
        <v>90.1</v>
      </c>
      <c r="K11" s="112">
        <v>95.2</v>
      </c>
      <c r="L11" s="313">
        <v>99.21</v>
      </c>
      <c r="M11" s="313">
        <v>98.96</v>
      </c>
      <c r="N11" s="313">
        <v>100.02</v>
      </c>
      <c r="O11" s="321">
        <v>105.69</v>
      </c>
    </row>
    <row r="12" spans="1:15" ht="12.75">
      <c r="A12" s="109" t="s">
        <v>42</v>
      </c>
      <c r="B12" s="110">
        <v>8.8</v>
      </c>
      <c r="C12" s="331">
        <v>100</v>
      </c>
      <c r="D12" s="342">
        <v>98.4</v>
      </c>
      <c r="E12" s="111">
        <v>96.3</v>
      </c>
      <c r="F12" s="111">
        <v>94.1</v>
      </c>
      <c r="G12" s="111">
        <v>97.2</v>
      </c>
      <c r="H12" s="111">
        <v>101.5</v>
      </c>
      <c r="I12" s="111">
        <v>103.8</v>
      </c>
      <c r="J12" s="328">
        <v>102</v>
      </c>
      <c r="K12" s="112">
        <v>103.9</v>
      </c>
      <c r="L12" s="313">
        <v>105.49</v>
      </c>
      <c r="M12" s="313">
        <v>104.4</v>
      </c>
      <c r="N12" s="313">
        <v>104.4</v>
      </c>
      <c r="O12" s="321">
        <v>106.62</v>
      </c>
    </row>
    <row r="13" spans="1:15" ht="12.75">
      <c r="A13" s="109" t="s">
        <v>43</v>
      </c>
      <c r="B13" s="110">
        <v>11.3</v>
      </c>
      <c r="C13" s="331">
        <v>100</v>
      </c>
      <c r="D13" s="342">
        <v>107.8</v>
      </c>
      <c r="E13" s="111">
        <v>109.9</v>
      </c>
      <c r="F13" s="111">
        <v>111.6</v>
      </c>
      <c r="G13" s="111">
        <v>133</v>
      </c>
      <c r="H13" s="111">
        <v>143</v>
      </c>
      <c r="I13" s="111">
        <v>139.7</v>
      </c>
      <c r="J13" s="315">
        <v>140.4</v>
      </c>
      <c r="K13" s="112">
        <v>148.7</v>
      </c>
      <c r="L13" s="313">
        <v>153.1</v>
      </c>
      <c r="M13" s="313">
        <v>153.02</v>
      </c>
      <c r="N13" s="313">
        <v>153.09</v>
      </c>
      <c r="O13" s="321">
        <v>153.81</v>
      </c>
    </row>
    <row r="14" spans="1:15" ht="12.75">
      <c r="A14" s="109" t="s">
        <v>44</v>
      </c>
      <c r="B14" s="110">
        <v>13.4</v>
      </c>
      <c r="C14" s="331">
        <v>100</v>
      </c>
      <c r="D14" s="342">
        <v>101.5</v>
      </c>
      <c r="E14" s="111">
        <v>103.8</v>
      </c>
      <c r="F14" s="111">
        <v>110.3</v>
      </c>
      <c r="G14" s="111">
        <v>111</v>
      </c>
      <c r="H14" s="111">
        <v>113.8</v>
      </c>
      <c r="I14" s="111">
        <v>110.1</v>
      </c>
      <c r="J14" s="315">
        <v>97.7</v>
      </c>
      <c r="K14" s="112">
        <v>97.8</v>
      </c>
      <c r="L14" s="313">
        <v>97.82</v>
      </c>
      <c r="M14" s="313">
        <v>97.82</v>
      </c>
      <c r="N14" s="313">
        <v>100.57</v>
      </c>
      <c r="O14" s="321">
        <v>100.57</v>
      </c>
    </row>
    <row r="15" spans="1:15" ht="12.75">
      <c r="A15" s="109" t="s">
        <v>45</v>
      </c>
      <c r="B15" s="110">
        <v>5.4</v>
      </c>
      <c r="C15" s="331">
        <v>100</v>
      </c>
      <c r="D15" s="342">
        <v>102.1</v>
      </c>
      <c r="E15" s="111">
        <v>102.1</v>
      </c>
      <c r="F15" s="111">
        <v>103.3</v>
      </c>
      <c r="G15" s="111">
        <v>108.1</v>
      </c>
      <c r="H15" s="111">
        <v>107.4</v>
      </c>
      <c r="I15" s="111">
        <v>105.2</v>
      </c>
      <c r="J15" s="315">
        <v>104.9</v>
      </c>
      <c r="K15" s="112">
        <v>105</v>
      </c>
      <c r="L15" s="313">
        <v>104.88</v>
      </c>
      <c r="M15" s="313">
        <v>104.88</v>
      </c>
      <c r="N15" s="313">
        <v>107</v>
      </c>
      <c r="O15" s="321">
        <v>110.05</v>
      </c>
    </row>
    <row r="16" spans="1:15" ht="21.75" thickBot="1">
      <c r="A16" s="109" t="s">
        <v>46</v>
      </c>
      <c r="B16" s="116">
        <v>3.5</v>
      </c>
      <c r="C16" s="346">
        <v>100</v>
      </c>
      <c r="D16" s="344">
        <v>103</v>
      </c>
      <c r="E16" s="332">
        <v>102.6</v>
      </c>
      <c r="F16" s="332">
        <v>98.2</v>
      </c>
      <c r="G16" s="332">
        <v>106.9</v>
      </c>
      <c r="H16" s="332">
        <v>114.9</v>
      </c>
      <c r="I16" s="332">
        <v>118.1</v>
      </c>
      <c r="J16" s="333">
        <v>126.5</v>
      </c>
      <c r="K16" s="236">
        <v>139.5</v>
      </c>
      <c r="L16" s="334">
        <v>143.7</v>
      </c>
      <c r="M16" s="334">
        <v>143.19</v>
      </c>
      <c r="N16" s="334">
        <v>143</v>
      </c>
      <c r="O16" s="335">
        <v>157.4</v>
      </c>
    </row>
    <row r="17" spans="1:15" s="118" customFormat="1" ht="13.5" thickBot="1">
      <c r="A17" s="117" t="s">
        <v>47</v>
      </c>
      <c r="B17" s="314">
        <v>100</v>
      </c>
      <c r="C17" s="347">
        <v>100</v>
      </c>
      <c r="D17" s="323">
        <v>100.7</v>
      </c>
      <c r="E17" s="324">
        <v>99.8</v>
      </c>
      <c r="F17" s="324">
        <v>101.1</v>
      </c>
      <c r="G17" s="324">
        <v>105.4</v>
      </c>
      <c r="H17" s="324">
        <v>108.6</v>
      </c>
      <c r="I17" s="324">
        <v>110.4</v>
      </c>
      <c r="J17" s="325">
        <v>107.5</v>
      </c>
      <c r="K17" s="325">
        <v>113.5</v>
      </c>
      <c r="L17" s="326">
        <v>115.45</v>
      </c>
      <c r="M17" s="326">
        <v>111.07</v>
      </c>
      <c r="N17" s="326">
        <v>116.06</v>
      </c>
      <c r="O17" s="327">
        <v>124.1</v>
      </c>
    </row>
    <row r="18" spans="1:13" ht="12.75">
      <c r="A18" s="419" t="s">
        <v>48</v>
      </c>
      <c r="B18" s="419"/>
      <c r="C18" s="420"/>
      <c r="D18" s="420"/>
      <c r="E18" s="420"/>
      <c r="F18" s="420"/>
      <c r="G18" s="420"/>
      <c r="H18" s="420"/>
      <c r="I18" s="420"/>
      <c r="J18" s="420"/>
      <c r="K18" s="420"/>
      <c r="L18" s="15"/>
      <c r="M18" s="15"/>
    </row>
    <row r="19" spans="1:14" ht="12.75">
      <c r="A19" s="421" t="s">
        <v>49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0"/>
      <c r="M19" s="40"/>
      <c r="N19" s="408"/>
    </row>
    <row r="20" spans="1:14" ht="12.75">
      <c r="A20" s="403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"/>
      <c r="M20" s="40"/>
      <c r="N20" s="408"/>
    </row>
    <row r="21" spans="1:15" ht="12.75">
      <c r="A21" s="423" t="s">
        <v>163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</row>
    <row r="22" spans="1:15" ht="41.25" customHeight="1">
      <c r="A22" s="423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</row>
  </sheetData>
  <mergeCells count="4">
    <mergeCell ref="A18:K18"/>
    <mergeCell ref="A19:K19"/>
    <mergeCell ref="A4:M4"/>
    <mergeCell ref="A21:O22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R4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12.28125" style="8" customWidth="1"/>
    <col min="3" max="13" width="6.421875" style="80" bestFit="1" customWidth="1"/>
    <col min="14" max="14" width="6.421875" style="3" bestFit="1" customWidth="1"/>
    <col min="15" max="15" width="6.7109375" style="3" customWidth="1"/>
    <col min="16" max="16" width="8.140625" style="3" customWidth="1"/>
    <col min="17" max="17" width="9.140625" style="3" customWidth="1"/>
    <col min="18" max="18" width="15.140625" style="3" bestFit="1" customWidth="1"/>
    <col min="19" max="16384" width="9.140625" style="3" customWidth="1"/>
  </cols>
  <sheetData>
    <row r="1" spans="1:9" ht="18.75">
      <c r="A1" s="13" t="s">
        <v>104</v>
      </c>
      <c r="G1" s="120"/>
      <c r="H1" s="120"/>
      <c r="I1" s="121"/>
    </row>
    <row r="2" ht="12.75">
      <c r="A2" s="11" t="s">
        <v>74</v>
      </c>
    </row>
    <row r="3" ht="9.75" customHeight="1" thickBot="1"/>
    <row r="4" spans="3:16" ht="15" customHeight="1" thickBot="1">
      <c r="C4" s="412">
        <v>2007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4"/>
      <c r="P4" s="89"/>
    </row>
    <row r="5" spans="3:18" ht="48" thickBot="1">
      <c r="C5" s="85" t="s">
        <v>130</v>
      </c>
      <c r="D5" s="87" t="s">
        <v>131</v>
      </c>
      <c r="E5" s="87" t="s">
        <v>132</v>
      </c>
      <c r="F5" s="87" t="s">
        <v>133</v>
      </c>
      <c r="G5" s="87" t="s">
        <v>134</v>
      </c>
      <c r="H5" s="87" t="s">
        <v>135</v>
      </c>
      <c r="I5" s="87" t="s">
        <v>136</v>
      </c>
      <c r="J5" s="87" t="s">
        <v>137</v>
      </c>
      <c r="K5" s="87" t="s">
        <v>138</v>
      </c>
      <c r="L5" s="87" t="s">
        <v>139</v>
      </c>
      <c r="M5" s="87" t="s">
        <v>140</v>
      </c>
      <c r="N5" s="86" t="s">
        <v>141</v>
      </c>
      <c r="O5" s="209" t="s">
        <v>142</v>
      </c>
      <c r="P5" s="19"/>
      <c r="R5" s="90"/>
    </row>
    <row r="6" spans="1:18" ht="31.5">
      <c r="A6" s="424" t="s">
        <v>175</v>
      </c>
      <c r="B6" s="373" t="s">
        <v>84</v>
      </c>
      <c r="C6" s="279">
        <v>57667.052695</v>
      </c>
      <c r="D6" s="217">
        <v>57712.716003</v>
      </c>
      <c r="E6" s="217">
        <v>64908.121993</v>
      </c>
      <c r="F6" s="217">
        <v>59163.832387</v>
      </c>
      <c r="G6" s="217">
        <v>53392.752981</v>
      </c>
      <c r="H6" s="217">
        <v>64130.769633</v>
      </c>
      <c r="I6" s="217">
        <v>46564.846684</v>
      </c>
      <c r="J6" s="217">
        <v>61917.705491</v>
      </c>
      <c r="K6" s="217">
        <v>61932.564881</v>
      </c>
      <c r="L6" s="217">
        <v>78308.597246</v>
      </c>
      <c r="M6" s="217">
        <v>71558.875243</v>
      </c>
      <c r="N6" s="280">
        <v>75203.985727</v>
      </c>
      <c r="O6" s="281">
        <f>SUM(C6:N6)</f>
        <v>752461.820964</v>
      </c>
      <c r="P6" s="103"/>
      <c r="Q6" s="83"/>
      <c r="R6" s="90"/>
    </row>
    <row r="7" spans="1:18" ht="21">
      <c r="A7" s="425"/>
      <c r="B7" s="374" t="s">
        <v>85</v>
      </c>
      <c r="C7" s="158">
        <v>79316.403435</v>
      </c>
      <c r="D7" s="149">
        <v>81258.248872</v>
      </c>
      <c r="E7" s="149">
        <v>90905.730272</v>
      </c>
      <c r="F7" s="149">
        <v>54418.382879</v>
      </c>
      <c r="G7" s="150">
        <v>49280.850352</v>
      </c>
      <c r="H7" s="150">
        <v>51812.49532</v>
      </c>
      <c r="I7" s="150">
        <v>50927.439887</v>
      </c>
      <c r="J7" s="150">
        <v>70179.30581</v>
      </c>
      <c r="K7" s="151">
        <v>49273.350918</v>
      </c>
      <c r="L7" s="151">
        <v>93810.823671</v>
      </c>
      <c r="M7" s="151">
        <v>74661.837328</v>
      </c>
      <c r="N7" s="267">
        <v>97607.288386</v>
      </c>
      <c r="O7" s="269">
        <f aca="true" t="shared" si="0" ref="O7:O26">SUM(C7:N7)</f>
        <v>843452.15713</v>
      </c>
      <c r="P7" s="103"/>
      <c r="Q7" s="83"/>
      <c r="R7" s="122"/>
    </row>
    <row r="8" spans="1:18" ht="31.5">
      <c r="A8" s="425"/>
      <c r="B8" s="374" t="s">
        <v>86</v>
      </c>
      <c r="C8" s="158">
        <v>6865.829714</v>
      </c>
      <c r="D8" s="149">
        <v>18925.091909</v>
      </c>
      <c r="E8" s="149">
        <v>14948.133529</v>
      </c>
      <c r="F8" s="149">
        <v>15656.211283</v>
      </c>
      <c r="G8" s="149">
        <v>13438.181086</v>
      </c>
      <c r="H8" s="149">
        <v>15683.633699</v>
      </c>
      <c r="I8" s="149">
        <v>18299.209789</v>
      </c>
      <c r="J8" s="149">
        <v>14004.238841</v>
      </c>
      <c r="K8" s="151">
        <v>14167.283305</v>
      </c>
      <c r="L8" s="151">
        <v>11605.183723</v>
      </c>
      <c r="M8" s="151">
        <v>17691.350178</v>
      </c>
      <c r="N8" s="267">
        <v>19712.423095</v>
      </c>
      <c r="O8" s="269">
        <f t="shared" si="0"/>
        <v>180996.77015099998</v>
      </c>
      <c r="P8" s="103"/>
      <c r="Q8" s="83"/>
      <c r="R8" s="90"/>
    </row>
    <row r="9" spans="1:18" ht="21">
      <c r="A9" s="425"/>
      <c r="B9" s="374" t="s">
        <v>27</v>
      </c>
      <c r="C9" s="176">
        <v>101409.505423</v>
      </c>
      <c r="D9" s="151">
        <v>82761.315585</v>
      </c>
      <c r="E9" s="151">
        <v>133088.611514</v>
      </c>
      <c r="F9" s="151">
        <v>91336.612228</v>
      </c>
      <c r="G9" s="151">
        <v>85982.918394</v>
      </c>
      <c r="H9" s="151">
        <v>94928.366811</v>
      </c>
      <c r="I9" s="151">
        <v>86689.503422</v>
      </c>
      <c r="J9" s="151">
        <v>95019.092736</v>
      </c>
      <c r="K9" s="151">
        <v>80044.616722</v>
      </c>
      <c r="L9" s="151">
        <v>99731.131337</v>
      </c>
      <c r="M9" s="151">
        <v>95626.999538</v>
      </c>
      <c r="N9" s="267">
        <v>92954.672692</v>
      </c>
      <c r="O9" s="269">
        <f t="shared" si="0"/>
        <v>1139573.346402</v>
      </c>
      <c r="P9" s="103"/>
      <c r="Q9" s="83"/>
      <c r="R9" s="90"/>
    </row>
    <row r="10" spans="1:18" ht="21">
      <c r="A10" s="425"/>
      <c r="B10" s="374" t="s">
        <v>87</v>
      </c>
      <c r="C10" s="176">
        <v>324766.093718</v>
      </c>
      <c r="D10" s="151">
        <v>272074.472976</v>
      </c>
      <c r="E10" s="151">
        <v>274317.100028</v>
      </c>
      <c r="F10" s="151">
        <v>337570.376086</v>
      </c>
      <c r="G10" s="151">
        <v>258877.301774</v>
      </c>
      <c r="H10" s="151">
        <v>296682.370571</v>
      </c>
      <c r="I10" s="151">
        <v>390329.877501</v>
      </c>
      <c r="J10" s="151">
        <v>294065.030617</v>
      </c>
      <c r="K10" s="151">
        <v>358210.209274</v>
      </c>
      <c r="L10" s="151">
        <v>473468.109314</v>
      </c>
      <c r="M10" s="151">
        <v>387436.695914</v>
      </c>
      <c r="N10" s="267">
        <v>394046.78491</v>
      </c>
      <c r="O10" s="269">
        <f t="shared" si="0"/>
        <v>4061844.422683</v>
      </c>
      <c r="P10" s="404"/>
      <c r="Q10" s="83"/>
      <c r="R10" s="90"/>
    </row>
    <row r="11" spans="1:18" ht="31.5">
      <c r="A11" s="425"/>
      <c r="B11" s="374" t="s">
        <v>88</v>
      </c>
      <c r="C11" s="158">
        <v>120483.814058</v>
      </c>
      <c r="D11" s="149">
        <v>140178.494766</v>
      </c>
      <c r="E11" s="149">
        <v>160123.329337</v>
      </c>
      <c r="F11" s="149">
        <v>140126.681751</v>
      </c>
      <c r="G11" s="149">
        <v>150102.518801</v>
      </c>
      <c r="H11" s="149">
        <v>127369.066011</v>
      </c>
      <c r="I11" s="149">
        <v>153508.918959</v>
      </c>
      <c r="J11" s="149">
        <v>141231.17799</v>
      </c>
      <c r="K11" s="151">
        <v>118931.62998</v>
      </c>
      <c r="L11" s="151">
        <v>144490.311731</v>
      </c>
      <c r="M11" s="151">
        <v>131749.54082</v>
      </c>
      <c r="N11" s="267">
        <v>132084.209876</v>
      </c>
      <c r="O11" s="269">
        <f t="shared" si="0"/>
        <v>1660379.6940799998</v>
      </c>
      <c r="P11" s="103"/>
      <c r="Q11" s="83"/>
      <c r="R11" s="90"/>
    </row>
    <row r="12" spans="1:18" ht="31.5">
      <c r="A12" s="425"/>
      <c r="B12" s="374" t="s">
        <v>28</v>
      </c>
      <c r="C12" s="158">
        <v>54697.767284</v>
      </c>
      <c r="D12" s="149">
        <v>56239.53998</v>
      </c>
      <c r="E12" s="149">
        <v>56040.565753</v>
      </c>
      <c r="F12" s="149">
        <v>58991.220947</v>
      </c>
      <c r="G12" s="149">
        <v>60509.583031</v>
      </c>
      <c r="H12" s="149">
        <v>58320.637514</v>
      </c>
      <c r="I12" s="149">
        <v>61036.774102</v>
      </c>
      <c r="J12" s="149">
        <v>61567.336641</v>
      </c>
      <c r="K12" s="151">
        <v>54347.433287</v>
      </c>
      <c r="L12" s="151">
        <v>68895.250383</v>
      </c>
      <c r="M12" s="151">
        <v>68578.710271</v>
      </c>
      <c r="N12" s="267">
        <v>62402.944221</v>
      </c>
      <c r="O12" s="270">
        <f t="shared" si="0"/>
        <v>721627.763414</v>
      </c>
      <c r="P12" s="103"/>
      <c r="Q12" s="83"/>
      <c r="R12" s="90"/>
    </row>
    <row r="13" spans="1:18" ht="42">
      <c r="A13" s="425"/>
      <c r="B13" s="374" t="s">
        <v>89</v>
      </c>
      <c r="C13" s="158">
        <v>4034.854429</v>
      </c>
      <c r="D13" s="149">
        <v>5081.384959</v>
      </c>
      <c r="E13" s="149">
        <v>6100.224857</v>
      </c>
      <c r="F13" s="149">
        <v>5861.90408</v>
      </c>
      <c r="G13" s="149">
        <v>4443.52274</v>
      </c>
      <c r="H13" s="149">
        <v>3711.630914</v>
      </c>
      <c r="I13" s="149">
        <v>6261.747774</v>
      </c>
      <c r="J13" s="149">
        <v>7305.099238</v>
      </c>
      <c r="K13" s="151">
        <v>7044.609209</v>
      </c>
      <c r="L13" s="151">
        <v>8881.388545</v>
      </c>
      <c r="M13" s="151">
        <v>5599.020846</v>
      </c>
      <c r="N13" s="267">
        <v>4859.148342</v>
      </c>
      <c r="O13" s="270">
        <f t="shared" si="0"/>
        <v>69184.535933</v>
      </c>
      <c r="P13" s="103"/>
      <c r="Q13" s="83"/>
      <c r="R13" s="90"/>
    </row>
    <row r="14" spans="1:18" ht="31.5">
      <c r="A14" s="425"/>
      <c r="B14" s="374" t="s">
        <v>90</v>
      </c>
      <c r="C14" s="158">
        <v>17526.712176</v>
      </c>
      <c r="D14" s="149">
        <v>17865.611411</v>
      </c>
      <c r="E14" s="149">
        <v>24935.985373</v>
      </c>
      <c r="F14" s="149">
        <v>22632.794211</v>
      </c>
      <c r="G14" s="149">
        <v>22444.265823</v>
      </c>
      <c r="H14" s="149">
        <v>26017.131578</v>
      </c>
      <c r="I14" s="149">
        <v>29262.951956</v>
      </c>
      <c r="J14" s="149">
        <v>24448.69398</v>
      </c>
      <c r="K14" s="151">
        <v>17329.559898</v>
      </c>
      <c r="L14" s="151">
        <v>23761.897818</v>
      </c>
      <c r="M14" s="151">
        <v>20416.701425</v>
      </c>
      <c r="N14" s="267">
        <v>20975.522864</v>
      </c>
      <c r="O14" s="270">
        <f t="shared" si="0"/>
        <v>267617.82851300004</v>
      </c>
      <c r="P14" s="103"/>
      <c r="Q14" s="83"/>
      <c r="R14" s="90"/>
    </row>
    <row r="15" spans="1:18" ht="31.5">
      <c r="A15" s="425"/>
      <c r="B15" s="374" t="s">
        <v>91</v>
      </c>
      <c r="C15" s="158">
        <v>38347.288409</v>
      </c>
      <c r="D15" s="149">
        <v>39893.948922</v>
      </c>
      <c r="E15" s="149">
        <v>42880.327487</v>
      </c>
      <c r="F15" s="149">
        <v>36748.747069</v>
      </c>
      <c r="G15" s="149">
        <v>35599.419917</v>
      </c>
      <c r="H15" s="149">
        <v>36143.671228</v>
      </c>
      <c r="I15" s="149">
        <v>50659.938465</v>
      </c>
      <c r="J15" s="149">
        <v>44516.143126</v>
      </c>
      <c r="K15" s="151">
        <v>42451.463124</v>
      </c>
      <c r="L15" s="151">
        <v>42934.462901</v>
      </c>
      <c r="M15" s="151">
        <v>42428.749752</v>
      </c>
      <c r="N15" s="267">
        <v>43701.144272</v>
      </c>
      <c r="O15" s="270">
        <f t="shared" si="0"/>
        <v>496305.30467200006</v>
      </c>
      <c r="P15" s="103"/>
      <c r="Q15" s="83"/>
      <c r="R15" s="90"/>
    </row>
    <row r="16" spans="1:18" ht="31.5">
      <c r="A16" s="425"/>
      <c r="B16" s="374" t="s">
        <v>92</v>
      </c>
      <c r="C16" s="158">
        <v>41707.624629</v>
      </c>
      <c r="D16" s="149">
        <v>61229.901875</v>
      </c>
      <c r="E16" s="149">
        <v>83517.873857</v>
      </c>
      <c r="F16" s="149">
        <v>71542.190665</v>
      </c>
      <c r="G16" s="149">
        <v>61570.878448</v>
      </c>
      <c r="H16" s="149">
        <v>43221.353206</v>
      </c>
      <c r="I16" s="149">
        <v>48541.437347</v>
      </c>
      <c r="J16" s="149">
        <v>68705.879646</v>
      </c>
      <c r="K16" s="151">
        <v>83646.98696</v>
      </c>
      <c r="L16" s="151">
        <v>88790.856266</v>
      </c>
      <c r="M16" s="151">
        <v>68831.55886</v>
      </c>
      <c r="N16" s="267">
        <v>56052.018307</v>
      </c>
      <c r="O16" s="270">
        <f t="shared" si="0"/>
        <v>777358.560066</v>
      </c>
      <c r="P16" s="103"/>
      <c r="Q16" s="83"/>
      <c r="R16" s="90"/>
    </row>
    <row r="17" spans="1:18" ht="42">
      <c r="A17" s="425"/>
      <c r="B17" s="374" t="s">
        <v>93</v>
      </c>
      <c r="C17" s="158">
        <v>4829.730866</v>
      </c>
      <c r="D17" s="149">
        <v>10412.376532</v>
      </c>
      <c r="E17" s="149">
        <v>15230.038079</v>
      </c>
      <c r="F17" s="149">
        <v>12452.274961</v>
      </c>
      <c r="G17" s="149">
        <v>8611.311413</v>
      </c>
      <c r="H17" s="149">
        <v>5170.104689</v>
      </c>
      <c r="I17" s="149">
        <v>7512.586444</v>
      </c>
      <c r="J17" s="149">
        <v>11468.716251</v>
      </c>
      <c r="K17" s="151">
        <v>13751.399937</v>
      </c>
      <c r="L17" s="151">
        <v>14208.433715</v>
      </c>
      <c r="M17" s="151">
        <v>9412.614828</v>
      </c>
      <c r="N17" s="267">
        <v>7468.020116</v>
      </c>
      <c r="O17" s="270">
        <f t="shared" si="0"/>
        <v>120527.60783100002</v>
      </c>
      <c r="P17" s="103"/>
      <c r="Q17" s="83"/>
      <c r="R17" s="90"/>
    </row>
    <row r="18" spans="1:18" ht="31.5">
      <c r="A18" s="425"/>
      <c r="B18" s="374" t="s">
        <v>94</v>
      </c>
      <c r="C18" s="158">
        <v>22108.478703</v>
      </c>
      <c r="D18" s="149">
        <v>18447.239349</v>
      </c>
      <c r="E18" s="149">
        <v>20798.635263</v>
      </c>
      <c r="F18" s="149">
        <v>26433.922593</v>
      </c>
      <c r="G18" s="149">
        <v>27504.39807</v>
      </c>
      <c r="H18" s="149">
        <v>25158.781474</v>
      </c>
      <c r="I18" s="149">
        <v>23740.724425</v>
      </c>
      <c r="J18" s="149">
        <v>30841.594356</v>
      </c>
      <c r="K18" s="151">
        <v>23770.521239</v>
      </c>
      <c r="L18" s="151">
        <v>34533.568954</v>
      </c>
      <c r="M18" s="151">
        <v>31384.104767</v>
      </c>
      <c r="N18" s="267">
        <v>29816.713663</v>
      </c>
      <c r="O18" s="270">
        <f t="shared" si="0"/>
        <v>314538.68285599997</v>
      </c>
      <c r="P18" s="103"/>
      <c r="Q18" s="83"/>
      <c r="R18" s="90"/>
    </row>
    <row r="19" spans="1:18" ht="42">
      <c r="A19" s="425"/>
      <c r="B19" s="374" t="s">
        <v>95</v>
      </c>
      <c r="C19" s="158">
        <v>50767.93</v>
      </c>
      <c r="D19" s="149">
        <v>24431.013113</v>
      </c>
      <c r="E19" s="149">
        <v>48734.224358</v>
      </c>
      <c r="F19" s="149">
        <v>27582.07035</v>
      </c>
      <c r="G19" s="149">
        <v>76057.244996</v>
      </c>
      <c r="H19" s="149">
        <v>90974.080833</v>
      </c>
      <c r="I19" s="149">
        <v>96626.88496</v>
      </c>
      <c r="J19" s="149">
        <v>126326.969913</v>
      </c>
      <c r="K19" s="151">
        <v>33827.07764</v>
      </c>
      <c r="L19" s="151">
        <v>41204.983825</v>
      </c>
      <c r="M19" s="151">
        <v>43269.005829</v>
      </c>
      <c r="N19" s="267">
        <v>68076.655178</v>
      </c>
      <c r="O19" s="270">
        <f t="shared" si="0"/>
        <v>727878.140995</v>
      </c>
      <c r="P19" s="103"/>
      <c r="Q19" s="83"/>
      <c r="R19" s="90"/>
    </row>
    <row r="20" spans="1:18" ht="31.5">
      <c r="A20" s="425"/>
      <c r="B20" s="374" t="s">
        <v>29</v>
      </c>
      <c r="C20" s="158">
        <v>103613.551759</v>
      </c>
      <c r="D20" s="149">
        <v>105586.477816</v>
      </c>
      <c r="E20" s="149">
        <v>127417.723293</v>
      </c>
      <c r="F20" s="149">
        <v>140317.081168</v>
      </c>
      <c r="G20" s="149">
        <v>114035.557682</v>
      </c>
      <c r="H20" s="149">
        <v>97159.75461</v>
      </c>
      <c r="I20" s="149">
        <v>112796.409673</v>
      </c>
      <c r="J20" s="149">
        <v>136036.817359</v>
      </c>
      <c r="K20" s="151">
        <v>131679.843197</v>
      </c>
      <c r="L20" s="151">
        <v>140450.745327</v>
      </c>
      <c r="M20" s="151">
        <v>118640.518889</v>
      </c>
      <c r="N20" s="267">
        <v>125145.24523</v>
      </c>
      <c r="O20" s="270">
        <f t="shared" si="0"/>
        <v>1452879.726003</v>
      </c>
      <c r="P20" s="103"/>
      <c r="Q20" s="83"/>
      <c r="R20" s="90"/>
    </row>
    <row r="21" spans="1:18" ht="31.5">
      <c r="A21" s="425"/>
      <c r="B21" s="374" t="s">
        <v>96</v>
      </c>
      <c r="C21" s="158">
        <v>172854.043025</v>
      </c>
      <c r="D21" s="149">
        <v>140523.509752</v>
      </c>
      <c r="E21" s="149">
        <v>151879.405684</v>
      </c>
      <c r="F21" s="149">
        <v>158494.965904</v>
      </c>
      <c r="G21" s="149">
        <v>202710.603247</v>
      </c>
      <c r="H21" s="149">
        <v>157629.714152</v>
      </c>
      <c r="I21" s="149">
        <v>205366.975393</v>
      </c>
      <c r="J21" s="149">
        <v>197037.499518</v>
      </c>
      <c r="K21" s="151">
        <v>152232.382913</v>
      </c>
      <c r="L21" s="151">
        <v>239413.073322</v>
      </c>
      <c r="M21" s="151">
        <v>195389.454708</v>
      </c>
      <c r="N21" s="267">
        <v>175000.354004</v>
      </c>
      <c r="O21" s="270">
        <f t="shared" si="0"/>
        <v>2148531.9816219998</v>
      </c>
      <c r="P21" s="103"/>
      <c r="Q21" s="83"/>
      <c r="R21" s="90"/>
    </row>
    <row r="22" spans="1:18" ht="21">
      <c r="A22" s="425"/>
      <c r="B22" s="374" t="s">
        <v>97</v>
      </c>
      <c r="C22" s="158">
        <v>94602.760119</v>
      </c>
      <c r="D22" s="149">
        <v>82469.474494</v>
      </c>
      <c r="E22" s="149">
        <v>121765.491226</v>
      </c>
      <c r="F22" s="149">
        <v>123558.702074</v>
      </c>
      <c r="G22" s="149">
        <v>122581.221218</v>
      </c>
      <c r="H22" s="149">
        <v>100874.23322</v>
      </c>
      <c r="I22" s="149">
        <v>143351.573033</v>
      </c>
      <c r="J22" s="149">
        <v>133545.680253</v>
      </c>
      <c r="K22" s="151">
        <v>132385.664786</v>
      </c>
      <c r="L22" s="151">
        <v>140075.922549</v>
      </c>
      <c r="M22" s="151">
        <v>153969.05864</v>
      </c>
      <c r="N22" s="267">
        <v>148754.372643</v>
      </c>
      <c r="O22" s="270">
        <f t="shared" si="0"/>
        <v>1497934.154255</v>
      </c>
      <c r="P22" s="103"/>
      <c r="Q22" s="83"/>
      <c r="R22" s="90"/>
    </row>
    <row r="23" spans="1:18" ht="31.5">
      <c r="A23" s="425"/>
      <c r="B23" s="374" t="s">
        <v>98</v>
      </c>
      <c r="C23" s="158">
        <v>22459.040632</v>
      </c>
      <c r="D23" s="149">
        <v>18697.525516</v>
      </c>
      <c r="E23" s="149">
        <v>24726.654569</v>
      </c>
      <c r="F23" s="149">
        <v>23564.528374</v>
      </c>
      <c r="G23" s="149">
        <v>26665.100599</v>
      </c>
      <c r="H23" s="149">
        <v>21165.951048</v>
      </c>
      <c r="I23" s="149">
        <v>24951.458791</v>
      </c>
      <c r="J23" s="149">
        <v>26707.840758</v>
      </c>
      <c r="K23" s="151">
        <v>22097.53078</v>
      </c>
      <c r="L23" s="151">
        <v>26256.436937</v>
      </c>
      <c r="M23" s="151">
        <v>24960.295669</v>
      </c>
      <c r="N23" s="267">
        <v>25715.805566</v>
      </c>
      <c r="O23" s="270">
        <f t="shared" si="0"/>
        <v>287968.169239</v>
      </c>
      <c r="P23" s="103"/>
      <c r="Q23" s="83"/>
      <c r="R23" s="90"/>
    </row>
    <row r="24" spans="1:18" ht="21">
      <c r="A24" s="425"/>
      <c r="B24" s="374" t="s">
        <v>99</v>
      </c>
      <c r="C24" s="158">
        <v>764.043964</v>
      </c>
      <c r="D24" s="149">
        <v>1066.548705</v>
      </c>
      <c r="E24" s="149">
        <v>738.81532</v>
      </c>
      <c r="F24" s="149">
        <v>637.335213</v>
      </c>
      <c r="G24" s="149">
        <v>495.596148</v>
      </c>
      <c r="H24" s="149">
        <v>755.537171</v>
      </c>
      <c r="I24" s="149">
        <v>1110.343414</v>
      </c>
      <c r="J24" s="149">
        <v>1115.550657</v>
      </c>
      <c r="K24" s="151">
        <v>957.131221</v>
      </c>
      <c r="L24" s="151">
        <v>2092.523656</v>
      </c>
      <c r="M24" s="151">
        <v>1216.664534</v>
      </c>
      <c r="N24" s="267">
        <v>1052.703513</v>
      </c>
      <c r="O24" s="270">
        <f t="shared" si="0"/>
        <v>12002.793516</v>
      </c>
      <c r="P24" s="103"/>
      <c r="Q24" s="83"/>
      <c r="R24" s="90"/>
    </row>
    <row r="25" spans="1:18" ht="31.5">
      <c r="A25" s="425"/>
      <c r="B25" s="374" t="s">
        <v>30</v>
      </c>
      <c r="C25" s="158">
        <v>18220.028578</v>
      </c>
      <c r="D25" s="149">
        <v>17065.67751</v>
      </c>
      <c r="E25" s="149">
        <v>19464.432944</v>
      </c>
      <c r="F25" s="149">
        <v>18482.847812</v>
      </c>
      <c r="G25" s="149">
        <v>26799.496625</v>
      </c>
      <c r="H25" s="149">
        <v>26740.641078</v>
      </c>
      <c r="I25" s="149">
        <v>26291.793199</v>
      </c>
      <c r="J25" s="149">
        <v>25736.898453</v>
      </c>
      <c r="K25" s="151">
        <v>22492.184425</v>
      </c>
      <c r="L25" s="151">
        <v>25113.534296</v>
      </c>
      <c r="M25" s="151">
        <v>27109.242211</v>
      </c>
      <c r="N25" s="267">
        <v>22143.278054</v>
      </c>
      <c r="O25" s="270">
        <f t="shared" si="0"/>
        <v>275660.055185</v>
      </c>
      <c r="P25" s="103"/>
      <c r="Q25" s="83"/>
      <c r="R25" s="90"/>
    </row>
    <row r="26" spans="1:18" ht="13.5" thickBot="1">
      <c r="A26" s="425"/>
      <c r="B26" s="375" t="s">
        <v>100</v>
      </c>
      <c r="C26" s="159">
        <v>825.507789</v>
      </c>
      <c r="D26" s="152">
        <v>388.11485</v>
      </c>
      <c r="E26" s="152">
        <v>739.483821</v>
      </c>
      <c r="F26" s="152">
        <v>573.485417</v>
      </c>
      <c r="G26" s="152">
        <v>718.984412</v>
      </c>
      <c r="H26" s="152">
        <v>741.720196</v>
      </c>
      <c r="I26" s="152">
        <v>755.833035</v>
      </c>
      <c r="J26" s="152">
        <v>646.829089</v>
      </c>
      <c r="K26" s="216">
        <v>551.321587</v>
      </c>
      <c r="L26" s="216">
        <v>540.77075</v>
      </c>
      <c r="M26" s="216">
        <v>491.157643</v>
      </c>
      <c r="N26" s="268">
        <v>1722.95197</v>
      </c>
      <c r="O26" s="271">
        <f t="shared" si="0"/>
        <v>8696.160559</v>
      </c>
      <c r="P26" s="103"/>
      <c r="Q26" s="83"/>
      <c r="R26" s="90"/>
    </row>
    <row r="27" spans="1:18" ht="13.5" thickBot="1">
      <c r="A27" s="418"/>
      <c r="B27" s="372" t="s">
        <v>129</v>
      </c>
      <c r="C27" s="147">
        <f>SUM(C6:C26)</f>
        <v>1337868.0614049998</v>
      </c>
      <c r="D27" s="153">
        <f>SUM(D6:D26)</f>
        <v>1252308.6848950002</v>
      </c>
      <c r="E27" s="153">
        <f>SUM(E6:E26)</f>
        <v>1483260.908557</v>
      </c>
      <c r="F27" s="153">
        <f>SUM(F6:F26)</f>
        <v>1426146.1674519998</v>
      </c>
      <c r="G27" s="153">
        <f>SUM(G6:G26)</f>
        <v>1401821.7077569999</v>
      </c>
      <c r="H27" s="154">
        <f aca="true" t="shared" si="1" ref="H27:N27">SUM(H6:H26)</f>
        <v>1344391.6449559997</v>
      </c>
      <c r="I27" s="154">
        <f t="shared" si="1"/>
        <v>1584587.2282530002</v>
      </c>
      <c r="J27" s="154">
        <f t="shared" si="1"/>
        <v>1572424.1007229998</v>
      </c>
      <c r="K27" s="154">
        <f t="shared" si="1"/>
        <v>1421124.7652830002</v>
      </c>
      <c r="L27" s="154">
        <f t="shared" si="1"/>
        <v>1798568.0062659997</v>
      </c>
      <c r="M27" s="154">
        <f t="shared" si="1"/>
        <v>1590422.1578929995</v>
      </c>
      <c r="N27" s="155">
        <f t="shared" si="1"/>
        <v>1604496.2426290002</v>
      </c>
      <c r="O27" s="272">
        <f>SUM(C27:N27)</f>
        <v>17817419.676069</v>
      </c>
      <c r="P27" s="103"/>
      <c r="Q27" s="83"/>
      <c r="R27" s="90"/>
    </row>
    <row r="28" spans="12:18" ht="12.75">
      <c r="L28" s="405"/>
      <c r="R28" s="148"/>
    </row>
    <row r="29" spans="3:18" ht="12.75">
      <c r="C29" s="123"/>
      <c r="R29" s="148"/>
    </row>
    <row r="30" spans="3:18" ht="12.75">
      <c r="C30" s="123"/>
      <c r="R30" s="148"/>
    </row>
    <row r="31" spans="3:18" ht="12.75">
      <c r="C31" s="123"/>
      <c r="R31" s="148"/>
    </row>
    <row r="32" spans="3:18" ht="12.75">
      <c r="C32" s="123"/>
      <c r="R32" s="148"/>
    </row>
    <row r="33" ht="12.75">
      <c r="C33" s="123"/>
    </row>
    <row r="34" ht="12.75">
      <c r="C34" s="123"/>
    </row>
    <row r="35" ht="12.75">
      <c r="C35" s="123"/>
    </row>
    <row r="36" ht="12.75">
      <c r="C36" s="123"/>
    </row>
    <row r="37" ht="12.75">
      <c r="C37" s="123"/>
    </row>
    <row r="38" ht="12.75">
      <c r="C38" s="123"/>
    </row>
    <row r="39" ht="12.75">
      <c r="C39" s="123"/>
    </row>
    <row r="40" ht="12.75">
      <c r="C40" s="123"/>
    </row>
    <row r="41" ht="12.75">
      <c r="C41" s="123"/>
    </row>
    <row r="42" ht="12.75">
      <c r="C42" s="123"/>
    </row>
    <row r="43" ht="12.75">
      <c r="C43" s="123"/>
    </row>
    <row r="44" ht="12.75">
      <c r="C44" s="123"/>
    </row>
    <row r="45" ht="12.75">
      <c r="C45" s="123"/>
    </row>
    <row r="46" ht="12.75">
      <c r="C46" s="123"/>
    </row>
    <row r="47" ht="12.75">
      <c r="C47" s="123"/>
    </row>
    <row r="48" ht="12.75">
      <c r="C48" s="123"/>
    </row>
    <row r="49" ht="12.75">
      <c r="C49" s="123"/>
    </row>
  </sheetData>
  <mergeCells count="2">
    <mergeCell ref="C4:O4"/>
    <mergeCell ref="A6:A27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FY50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3" bestFit="1" customWidth="1"/>
    <col min="2" max="2" width="14.421875" style="40" customWidth="1"/>
    <col min="3" max="9" width="6.421875" style="80" bestFit="1" customWidth="1"/>
    <col min="10" max="14" width="6.421875" style="3" bestFit="1" customWidth="1"/>
    <col min="15" max="15" width="7.421875" style="3" bestFit="1" customWidth="1"/>
    <col min="16" max="16" width="7.28125" style="3" customWidth="1"/>
    <col min="17" max="17" width="10.28125" style="3" bestFit="1" customWidth="1"/>
    <col min="18" max="18" width="10.28125" style="3" customWidth="1"/>
    <col min="19" max="16384" width="9.140625" style="3" customWidth="1"/>
  </cols>
  <sheetData>
    <row r="1" ht="18.75">
      <c r="A1" s="13" t="s">
        <v>105</v>
      </c>
    </row>
    <row r="2" spans="1:13" ht="12.75">
      <c r="A2" s="11" t="s">
        <v>74</v>
      </c>
      <c r="M2" s="124"/>
    </row>
    <row r="3" spans="1:15" ht="9.75" customHeight="1" thickBot="1">
      <c r="A3" s="16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3:15" ht="15" customHeight="1" thickBot="1">
      <c r="C4" s="412">
        <v>2007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4"/>
    </row>
    <row r="5" spans="3:15" ht="48" thickBot="1">
      <c r="C5" s="85" t="s">
        <v>130</v>
      </c>
      <c r="D5" s="87" t="s">
        <v>131</v>
      </c>
      <c r="E5" s="87" t="s">
        <v>132</v>
      </c>
      <c r="F5" s="87" t="s">
        <v>133</v>
      </c>
      <c r="G5" s="87" t="s">
        <v>134</v>
      </c>
      <c r="H5" s="87" t="s">
        <v>135</v>
      </c>
      <c r="I5" s="87" t="s">
        <v>136</v>
      </c>
      <c r="J5" s="87" t="s">
        <v>137</v>
      </c>
      <c r="K5" s="87" t="s">
        <v>138</v>
      </c>
      <c r="L5" s="87" t="s">
        <v>139</v>
      </c>
      <c r="M5" s="87" t="s">
        <v>140</v>
      </c>
      <c r="N5" s="86" t="s">
        <v>141</v>
      </c>
      <c r="O5" s="209" t="s">
        <v>142</v>
      </c>
    </row>
    <row r="6" spans="1:18" ht="21">
      <c r="A6" s="424" t="s">
        <v>176</v>
      </c>
      <c r="B6" s="373" t="s">
        <v>101</v>
      </c>
      <c r="C6" s="156">
        <v>672.654577</v>
      </c>
      <c r="D6" s="157">
        <v>1041.789754</v>
      </c>
      <c r="E6" s="157">
        <v>1672.295889</v>
      </c>
      <c r="F6" s="157">
        <v>1566.026949</v>
      </c>
      <c r="G6" s="157">
        <v>1573.481552</v>
      </c>
      <c r="H6" s="157">
        <v>2008.702088</v>
      </c>
      <c r="I6" s="157">
        <v>1139.559296</v>
      </c>
      <c r="J6" s="273">
        <v>912.243198</v>
      </c>
      <c r="K6" s="217">
        <v>1573.212235</v>
      </c>
      <c r="L6" s="284">
        <v>2067.270361</v>
      </c>
      <c r="M6" s="284">
        <v>2255.501201</v>
      </c>
      <c r="N6" s="285">
        <v>2116.475644</v>
      </c>
      <c r="O6" s="52">
        <f>SUM(C6:N6)</f>
        <v>18599.212743999997</v>
      </c>
      <c r="Q6" s="125"/>
      <c r="R6" s="126"/>
    </row>
    <row r="7" spans="1:18" s="8" customFormat="1" ht="21">
      <c r="A7" s="425"/>
      <c r="B7" s="374" t="s">
        <v>85</v>
      </c>
      <c r="C7" s="158">
        <v>10131.967857</v>
      </c>
      <c r="D7" s="149">
        <v>10753.506463</v>
      </c>
      <c r="E7" s="149">
        <v>9836.514853</v>
      </c>
      <c r="F7" s="149">
        <v>8834.678502</v>
      </c>
      <c r="G7" s="150">
        <v>11078.36312</v>
      </c>
      <c r="H7" s="150">
        <v>22024.175931</v>
      </c>
      <c r="I7" s="150">
        <v>15858.865559</v>
      </c>
      <c r="J7" s="274">
        <v>14170.131501</v>
      </c>
      <c r="K7" s="151">
        <v>14265.178884</v>
      </c>
      <c r="L7" s="277">
        <v>13861.833751</v>
      </c>
      <c r="M7" s="277">
        <v>15903.476185</v>
      </c>
      <c r="N7" s="278">
        <v>11709.680289</v>
      </c>
      <c r="O7" s="50">
        <f aca="true" t="shared" si="0" ref="O7:O27">SUM(C7:N7)</f>
        <v>158428.372895</v>
      </c>
      <c r="P7" s="3"/>
      <c r="Q7" s="125"/>
      <c r="R7" s="90"/>
    </row>
    <row r="8" spans="1:181" ht="21">
      <c r="A8" s="425"/>
      <c r="B8" s="374" t="s">
        <v>86</v>
      </c>
      <c r="C8" s="158">
        <v>2652.070407</v>
      </c>
      <c r="D8" s="149">
        <v>2352.81861</v>
      </c>
      <c r="E8" s="149">
        <v>2186.294215</v>
      </c>
      <c r="F8" s="149">
        <v>1767.373515</v>
      </c>
      <c r="G8" s="149">
        <v>2567.663966</v>
      </c>
      <c r="H8" s="149">
        <v>2250.414826</v>
      </c>
      <c r="I8" s="149">
        <v>1918.488977</v>
      </c>
      <c r="J8" s="275">
        <v>2307.614892</v>
      </c>
      <c r="K8" s="151">
        <v>1604.983205</v>
      </c>
      <c r="L8" s="277">
        <v>1564.978568</v>
      </c>
      <c r="M8" s="277">
        <v>2188.0918</v>
      </c>
      <c r="N8" s="278">
        <v>2433.970823</v>
      </c>
      <c r="O8" s="50">
        <f t="shared" si="0"/>
        <v>25794.763804</v>
      </c>
      <c r="Q8" s="125"/>
      <c r="R8" s="9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</row>
    <row r="9" spans="1:181" ht="21">
      <c r="A9" s="425"/>
      <c r="B9" s="374" t="s">
        <v>27</v>
      </c>
      <c r="C9" s="158">
        <v>22023.994371</v>
      </c>
      <c r="D9" s="149">
        <v>28367.865053</v>
      </c>
      <c r="E9" s="149">
        <v>33130.441178</v>
      </c>
      <c r="F9" s="149">
        <v>28076.153568</v>
      </c>
      <c r="G9" s="149">
        <v>36244.450999</v>
      </c>
      <c r="H9" s="149">
        <v>36068.599335</v>
      </c>
      <c r="I9" s="149">
        <v>32371.02323</v>
      </c>
      <c r="J9" s="275">
        <v>33748.769046</v>
      </c>
      <c r="K9" s="151">
        <v>25490.085977</v>
      </c>
      <c r="L9" s="277">
        <v>23193.786886</v>
      </c>
      <c r="M9" s="277">
        <v>30647.608511</v>
      </c>
      <c r="N9" s="278">
        <v>30172.900504</v>
      </c>
      <c r="O9" s="50">
        <f t="shared" si="0"/>
        <v>359535.678658</v>
      </c>
      <c r="Q9" s="125"/>
      <c r="R9" s="9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</row>
    <row r="10" spans="1:181" ht="12.75">
      <c r="A10" s="425"/>
      <c r="B10" s="374" t="s">
        <v>87</v>
      </c>
      <c r="C10" s="158">
        <v>11828.931892</v>
      </c>
      <c r="D10" s="149">
        <v>11418.790467</v>
      </c>
      <c r="E10" s="149">
        <v>9407.459666</v>
      </c>
      <c r="F10" s="149">
        <v>10746.05353</v>
      </c>
      <c r="G10" s="149">
        <v>7428.016288</v>
      </c>
      <c r="H10" s="149">
        <v>6061.403101</v>
      </c>
      <c r="I10" s="149">
        <v>8613.799738</v>
      </c>
      <c r="J10" s="275">
        <v>13441.410025</v>
      </c>
      <c r="K10" s="151">
        <v>9751.461319</v>
      </c>
      <c r="L10" s="277">
        <v>14446.159595</v>
      </c>
      <c r="M10" s="277">
        <v>14486.702382</v>
      </c>
      <c r="N10" s="278">
        <v>18143.73215</v>
      </c>
      <c r="O10" s="50">
        <f t="shared" si="0"/>
        <v>135773.920153</v>
      </c>
      <c r="Q10" s="125"/>
      <c r="R10" s="1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</row>
    <row r="11" spans="1:181" ht="31.5">
      <c r="A11" s="425"/>
      <c r="B11" s="374" t="s">
        <v>88</v>
      </c>
      <c r="C11" s="158">
        <v>28722.751499</v>
      </c>
      <c r="D11" s="149">
        <v>16961.100557</v>
      </c>
      <c r="E11" s="149">
        <v>31232.696919</v>
      </c>
      <c r="F11" s="149">
        <v>24064.577834</v>
      </c>
      <c r="G11" s="149">
        <v>30045.07486</v>
      </c>
      <c r="H11" s="149">
        <v>20728.064887</v>
      </c>
      <c r="I11" s="149">
        <v>33499.105258</v>
      </c>
      <c r="J11" s="275">
        <v>36544.345098</v>
      </c>
      <c r="K11" s="151">
        <v>27437.355715</v>
      </c>
      <c r="L11" s="277">
        <v>34770.781728</v>
      </c>
      <c r="M11" s="277">
        <v>21970.478166</v>
      </c>
      <c r="N11" s="278">
        <v>46260.922292</v>
      </c>
      <c r="O11" s="50">
        <f t="shared" si="0"/>
        <v>352237.254813</v>
      </c>
      <c r="Q11" s="125"/>
      <c r="R11" s="127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</row>
    <row r="12" spans="1:181" ht="21">
      <c r="A12" s="425"/>
      <c r="B12" s="374" t="s">
        <v>102</v>
      </c>
      <c r="C12" s="158">
        <v>11506.691313</v>
      </c>
      <c r="D12" s="149">
        <v>12599.264309</v>
      </c>
      <c r="E12" s="149">
        <v>13790.75681</v>
      </c>
      <c r="F12" s="149">
        <v>12782.675367</v>
      </c>
      <c r="G12" s="149">
        <v>14330.038925</v>
      </c>
      <c r="H12" s="149">
        <v>17236.911639</v>
      </c>
      <c r="I12" s="149">
        <v>14055.51991</v>
      </c>
      <c r="J12" s="275">
        <v>15412.664053</v>
      </c>
      <c r="K12" s="151">
        <v>16714.917221</v>
      </c>
      <c r="L12" s="277">
        <v>15747.302514</v>
      </c>
      <c r="M12" s="277">
        <v>18801.69285</v>
      </c>
      <c r="N12" s="278">
        <v>14831.025697</v>
      </c>
      <c r="O12" s="50">
        <f t="shared" si="0"/>
        <v>177809.460608</v>
      </c>
      <c r="Q12" s="125"/>
      <c r="R12" s="12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</row>
    <row r="13" spans="1:181" ht="31.5">
      <c r="A13" s="425"/>
      <c r="B13" s="374" t="s">
        <v>89</v>
      </c>
      <c r="C13" s="158">
        <v>1117.525331</v>
      </c>
      <c r="D13" s="149">
        <v>1150.927552</v>
      </c>
      <c r="E13" s="149">
        <v>1381.397524</v>
      </c>
      <c r="F13" s="149">
        <v>1130.732999</v>
      </c>
      <c r="G13" s="149">
        <v>1738.481271</v>
      </c>
      <c r="H13" s="149">
        <v>1757.535998</v>
      </c>
      <c r="I13" s="149">
        <v>1615.345405</v>
      </c>
      <c r="J13" s="275">
        <v>1455.706271</v>
      </c>
      <c r="K13" s="151">
        <v>1896.930309</v>
      </c>
      <c r="L13" s="277">
        <v>1673.397079</v>
      </c>
      <c r="M13" s="277">
        <v>1603.390499</v>
      </c>
      <c r="N13" s="278">
        <v>1632.424691</v>
      </c>
      <c r="O13" s="50">
        <f t="shared" si="0"/>
        <v>18153.794929</v>
      </c>
      <c r="Q13" s="125"/>
      <c r="R13" s="127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</row>
    <row r="14" spans="1:181" ht="21">
      <c r="A14" s="425"/>
      <c r="B14" s="374" t="s">
        <v>90</v>
      </c>
      <c r="C14" s="158">
        <v>3244.943979</v>
      </c>
      <c r="D14" s="149">
        <v>3449.289852</v>
      </c>
      <c r="E14" s="149">
        <v>3865.614365</v>
      </c>
      <c r="F14" s="149">
        <v>2596.060383</v>
      </c>
      <c r="G14" s="149">
        <v>3652.391932</v>
      </c>
      <c r="H14" s="149">
        <v>2736.82925</v>
      </c>
      <c r="I14" s="149">
        <v>2555.25397</v>
      </c>
      <c r="J14" s="275">
        <v>2783.598403</v>
      </c>
      <c r="K14" s="151">
        <v>2246.175603</v>
      </c>
      <c r="L14" s="277">
        <v>1781.543805</v>
      </c>
      <c r="M14" s="277">
        <v>3664.087748</v>
      </c>
      <c r="N14" s="278">
        <v>2439.302247</v>
      </c>
      <c r="O14" s="50">
        <f t="shared" si="0"/>
        <v>35015.091537</v>
      </c>
      <c r="Q14" s="125"/>
      <c r="R14" s="12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</row>
    <row r="15" spans="1:181" ht="31.5">
      <c r="A15" s="425"/>
      <c r="B15" s="374" t="s">
        <v>91</v>
      </c>
      <c r="C15" s="158">
        <v>17043.173566</v>
      </c>
      <c r="D15" s="149">
        <v>17669.865245</v>
      </c>
      <c r="E15" s="149">
        <v>20544.037856</v>
      </c>
      <c r="F15" s="149">
        <v>18566.224969</v>
      </c>
      <c r="G15" s="149">
        <v>21718.273705</v>
      </c>
      <c r="H15" s="149">
        <v>23467.800149</v>
      </c>
      <c r="I15" s="149">
        <v>23311.42995</v>
      </c>
      <c r="J15" s="275">
        <v>25238.065827</v>
      </c>
      <c r="K15" s="151">
        <v>21675.298333</v>
      </c>
      <c r="L15" s="277">
        <v>21958.332772</v>
      </c>
      <c r="M15" s="277">
        <v>23794.943729</v>
      </c>
      <c r="N15" s="278">
        <v>27017.068196</v>
      </c>
      <c r="O15" s="50">
        <f t="shared" si="0"/>
        <v>262004.51429699996</v>
      </c>
      <c r="Q15" s="125"/>
      <c r="R15" s="127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</row>
    <row r="16" spans="1:181" ht="21">
      <c r="A16" s="425"/>
      <c r="B16" s="374" t="s">
        <v>92</v>
      </c>
      <c r="C16" s="158">
        <v>8410.833761</v>
      </c>
      <c r="D16" s="149">
        <v>9586.118458</v>
      </c>
      <c r="E16" s="149">
        <v>14278.660936</v>
      </c>
      <c r="F16" s="149">
        <v>12093.301596</v>
      </c>
      <c r="G16" s="149">
        <v>13414.5313</v>
      </c>
      <c r="H16" s="149">
        <v>14284.090335</v>
      </c>
      <c r="I16" s="149">
        <v>12679.368677</v>
      </c>
      <c r="J16" s="275">
        <v>14037.310635</v>
      </c>
      <c r="K16" s="151">
        <v>15772.817095</v>
      </c>
      <c r="L16" s="277">
        <v>13006.95744</v>
      </c>
      <c r="M16" s="277">
        <v>15079.184505</v>
      </c>
      <c r="N16" s="278">
        <v>12050.969013</v>
      </c>
      <c r="O16" s="50">
        <f t="shared" si="0"/>
        <v>154694.143751</v>
      </c>
      <c r="Q16" s="125"/>
      <c r="R16" s="9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</row>
    <row r="17" spans="1:181" ht="31.5">
      <c r="A17" s="425"/>
      <c r="B17" s="374" t="s">
        <v>93</v>
      </c>
      <c r="C17" s="158">
        <v>1588.191792</v>
      </c>
      <c r="D17" s="149">
        <v>2233.252526</v>
      </c>
      <c r="E17" s="149">
        <v>2339.777628</v>
      </c>
      <c r="F17" s="149">
        <v>1826.894215</v>
      </c>
      <c r="G17" s="149">
        <v>1928.137432</v>
      </c>
      <c r="H17" s="149">
        <v>2940.502595</v>
      </c>
      <c r="I17" s="149">
        <v>1694.556446</v>
      </c>
      <c r="J17" s="275">
        <v>3133.056158</v>
      </c>
      <c r="K17" s="151">
        <v>3508.382619</v>
      </c>
      <c r="L17" s="277">
        <v>2257.55854</v>
      </c>
      <c r="M17" s="277">
        <v>3006.798714</v>
      </c>
      <c r="N17" s="278">
        <v>2134.703679</v>
      </c>
      <c r="O17" s="50">
        <f t="shared" si="0"/>
        <v>28591.812344000005</v>
      </c>
      <c r="Q17" s="125"/>
      <c r="R17" s="9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</row>
    <row r="18" spans="1:181" ht="31.5">
      <c r="A18" s="425"/>
      <c r="B18" s="374" t="s">
        <v>94</v>
      </c>
      <c r="C18" s="158">
        <v>4945.75057</v>
      </c>
      <c r="D18" s="149">
        <v>5799.08134</v>
      </c>
      <c r="E18" s="149">
        <v>7798.909393</v>
      </c>
      <c r="F18" s="149">
        <v>7493.436841</v>
      </c>
      <c r="G18" s="149">
        <v>7289.022618</v>
      </c>
      <c r="H18" s="149">
        <v>7449.834299</v>
      </c>
      <c r="I18" s="149">
        <v>6418.720959</v>
      </c>
      <c r="J18" s="275">
        <v>9178.28126</v>
      </c>
      <c r="K18" s="151">
        <v>8493.097412</v>
      </c>
      <c r="L18" s="277">
        <v>6048.463952</v>
      </c>
      <c r="M18" s="277">
        <v>7997.747894</v>
      </c>
      <c r="N18" s="278">
        <v>8391.554989</v>
      </c>
      <c r="O18" s="50">
        <f t="shared" si="0"/>
        <v>87303.90152700001</v>
      </c>
      <c r="Q18" s="125"/>
      <c r="R18" s="12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</row>
    <row r="19" spans="1:18" ht="31.5">
      <c r="A19" s="425"/>
      <c r="B19" s="374" t="s">
        <v>95</v>
      </c>
      <c r="C19" s="158">
        <v>49219.375984</v>
      </c>
      <c r="D19" s="149">
        <v>89127.968118</v>
      </c>
      <c r="E19" s="149">
        <v>30397.376559</v>
      </c>
      <c r="F19" s="149">
        <v>44278.536102</v>
      </c>
      <c r="G19" s="149">
        <v>37687.195305</v>
      </c>
      <c r="H19" s="149">
        <v>29515.182274</v>
      </c>
      <c r="I19" s="149">
        <v>41095.786804</v>
      </c>
      <c r="J19" s="275">
        <v>33391.340873</v>
      </c>
      <c r="K19" s="151">
        <v>120544.888849</v>
      </c>
      <c r="L19" s="277">
        <v>109282.6158</v>
      </c>
      <c r="M19" s="277">
        <v>98726.028257</v>
      </c>
      <c r="N19" s="278">
        <v>52320.30829</v>
      </c>
      <c r="O19" s="50">
        <f t="shared" si="0"/>
        <v>735586.603215</v>
      </c>
      <c r="Q19" s="125"/>
      <c r="R19" s="90"/>
    </row>
    <row r="20" spans="1:18" ht="31.5">
      <c r="A20" s="425"/>
      <c r="B20" s="374" t="s">
        <v>29</v>
      </c>
      <c r="C20" s="158">
        <v>46278.145681</v>
      </c>
      <c r="D20" s="149">
        <v>54605.791586</v>
      </c>
      <c r="E20" s="149">
        <v>67406.887425</v>
      </c>
      <c r="F20" s="149">
        <v>79617.394435</v>
      </c>
      <c r="G20" s="149">
        <v>85239.258602</v>
      </c>
      <c r="H20" s="149">
        <v>60177.775056</v>
      </c>
      <c r="I20" s="149">
        <v>59822.465142</v>
      </c>
      <c r="J20" s="275">
        <v>55329.86424</v>
      </c>
      <c r="K20" s="151">
        <v>61085.850354</v>
      </c>
      <c r="L20" s="277">
        <v>57095.186072</v>
      </c>
      <c r="M20" s="277">
        <v>64109.63784</v>
      </c>
      <c r="N20" s="278">
        <v>54356.003999</v>
      </c>
      <c r="O20" s="50">
        <f t="shared" si="0"/>
        <v>745124.2604319999</v>
      </c>
      <c r="P20" s="83"/>
      <c r="Q20" s="125"/>
      <c r="R20" s="90"/>
    </row>
    <row r="21" spans="1:18" ht="31.5">
      <c r="A21" s="425"/>
      <c r="B21" s="374" t="s">
        <v>96</v>
      </c>
      <c r="C21" s="158">
        <v>50371.437119</v>
      </c>
      <c r="D21" s="149">
        <v>47410.989914</v>
      </c>
      <c r="E21" s="149">
        <v>51985.944247</v>
      </c>
      <c r="F21" s="149">
        <v>53799.456186</v>
      </c>
      <c r="G21" s="149">
        <v>56309.415151</v>
      </c>
      <c r="H21" s="149">
        <v>67017.817503</v>
      </c>
      <c r="I21" s="149">
        <v>53343.142358</v>
      </c>
      <c r="J21" s="275">
        <v>58579.840217</v>
      </c>
      <c r="K21" s="151">
        <v>54412.259753</v>
      </c>
      <c r="L21" s="277">
        <v>53010.626079</v>
      </c>
      <c r="M21" s="277">
        <v>93523.067992</v>
      </c>
      <c r="N21" s="278">
        <v>53423.295875</v>
      </c>
      <c r="O21" s="50">
        <f t="shared" si="0"/>
        <v>693187.2923939999</v>
      </c>
      <c r="Q21" s="125"/>
      <c r="R21" s="127"/>
    </row>
    <row r="22" spans="1:18" ht="21">
      <c r="A22" s="425"/>
      <c r="B22" s="374" t="s">
        <v>97</v>
      </c>
      <c r="C22" s="158">
        <v>1973.601222</v>
      </c>
      <c r="D22" s="149">
        <v>2776.652558</v>
      </c>
      <c r="E22" s="149">
        <v>3174.303214</v>
      </c>
      <c r="F22" s="149">
        <v>11138.05965</v>
      </c>
      <c r="G22" s="149">
        <v>4437.925438</v>
      </c>
      <c r="H22" s="149">
        <v>6248.780408</v>
      </c>
      <c r="I22" s="149">
        <v>2093.534553</v>
      </c>
      <c r="J22" s="275">
        <v>2432.273576</v>
      </c>
      <c r="K22" s="151">
        <v>3611.799673</v>
      </c>
      <c r="L22" s="277">
        <v>2951.079285</v>
      </c>
      <c r="M22" s="277">
        <v>3243.185827</v>
      </c>
      <c r="N22" s="278">
        <v>2279.329423</v>
      </c>
      <c r="O22" s="50">
        <f t="shared" si="0"/>
        <v>46360.52482700001</v>
      </c>
      <c r="Q22" s="125"/>
      <c r="R22" s="127"/>
    </row>
    <row r="23" spans="1:18" ht="31.5">
      <c r="A23" s="425"/>
      <c r="B23" s="374" t="s">
        <v>98</v>
      </c>
      <c r="C23" s="158">
        <v>1864.394379</v>
      </c>
      <c r="D23" s="149">
        <v>2600.265372</v>
      </c>
      <c r="E23" s="149">
        <v>2174.559458</v>
      </c>
      <c r="F23" s="149">
        <v>3053.692816</v>
      </c>
      <c r="G23" s="149">
        <v>3339.008881</v>
      </c>
      <c r="H23" s="149">
        <v>3086.953957</v>
      </c>
      <c r="I23" s="149">
        <v>2174.028494</v>
      </c>
      <c r="J23" s="275">
        <v>2328.85365</v>
      </c>
      <c r="K23" s="151">
        <v>4322.174479</v>
      </c>
      <c r="L23" s="277">
        <v>2357.915383</v>
      </c>
      <c r="M23" s="277">
        <v>2922.152514</v>
      </c>
      <c r="N23" s="278">
        <v>2289.654795</v>
      </c>
      <c r="O23" s="50">
        <f t="shared" si="0"/>
        <v>32513.654178000004</v>
      </c>
      <c r="Q23" s="125"/>
      <c r="R23" s="127"/>
    </row>
    <row r="24" spans="1:18" ht="21">
      <c r="A24" s="425"/>
      <c r="B24" s="374" t="s">
        <v>99</v>
      </c>
      <c r="C24" s="63">
        <v>0</v>
      </c>
      <c r="D24" s="74">
        <v>4</v>
      </c>
      <c r="E24" s="74">
        <v>8.95</v>
      </c>
      <c r="F24" s="74">
        <v>311.646</v>
      </c>
      <c r="G24" s="74">
        <v>481.214</v>
      </c>
      <c r="H24" s="74">
        <v>71.5</v>
      </c>
      <c r="I24" s="74">
        <v>1.95</v>
      </c>
      <c r="J24" s="75">
        <v>67.299201</v>
      </c>
      <c r="K24" s="182">
        <v>16.277946</v>
      </c>
      <c r="L24" s="310">
        <v>31.05</v>
      </c>
      <c r="M24" s="310">
        <v>43.70104</v>
      </c>
      <c r="N24" s="311">
        <v>18.775475</v>
      </c>
      <c r="O24" s="50">
        <f t="shared" si="0"/>
        <v>1056.363662</v>
      </c>
      <c r="Q24" s="125"/>
      <c r="R24" s="127"/>
    </row>
    <row r="25" spans="1:18" ht="31.5">
      <c r="A25" s="425"/>
      <c r="B25" s="374" t="s">
        <v>30</v>
      </c>
      <c r="C25" s="158">
        <v>10250.698564</v>
      </c>
      <c r="D25" s="149">
        <v>8235.459433</v>
      </c>
      <c r="E25" s="149">
        <v>14388.394574</v>
      </c>
      <c r="F25" s="149">
        <v>11155.23568</v>
      </c>
      <c r="G25" s="149">
        <v>10909.406542</v>
      </c>
      <c r="H25" s="149">
        <v>9818.586933</v>
      </c>
      <c r="I25" s="149">
        <v>9577.264957</v>
      </c>
      <c r="J25" s="275">
        <v>9647.222244</v>
      </c>
      <c r="K25" s="151">
        <v>14979.915378</v>
      </c>
      <c r="L25" s="277">
        <v>11469.263682</v>
      </c>
      <c r="M25" s="277">
        <v>14735.913531</v>
      </c>
      <c r="N25" s="278">
        <v>11873.395483</v>
      </c>
      <c r="O25" s="50">
        <f t="shared" si="0"/>
        <v>137040.757001</v>
      </c>
      <c r="Q25" s="125"/>
      <c r="R25" s="90"/>
    </row>
    <row r="26" spans="1:18" ht="13.5" thickBot="1">
      <c r="A26" s="425"/>
      <c r="B26" s="375" t="s">
        <v>100</v>
      </c>
      <c r="C26" s="159">
        <v>1174.900016</v>
      </c>
      <c r="D26" s="152">
        <v>1822.261298</v>
      </c>
      <c r="E26" s="152">
        <v>2211.68648</v>
      </c>
      <c r="F26" s="152">
        <v>12649.014084</v>
      </c>
      <c r="G26" s="152">
        <v>504.908459</v>
      </c>
      <c r="H26" s="152">
        <v>6010.728076</v>
      </c>
      <c r="I26" s="152">
        <v>3253.648277</v>
      </c>
      <c r="J26" s="276">
        <v>365.813947</v>
      </c>
      <c r="K26" s="216">
        <v>2438.521348</v>
      </c>
      <c r="L26" s="282">
        <v>471.800998</v>
      </c>
      <c r="M26" s="282">
        <v>3147.919049</v>
      </c>
      <c r="N26" s="283">
        <v>7944.225214</v>
      </c>
      <c r="O26" s="104">
        <f t="shared" si="0"/>
        <v>41995.427246</v>
      </c>
      <c r="Q26" s="125"/>
      <c r="R26" s="90"/>
    </row>
    <row r="27" spans="1:15" ht="13.5" thickBot="1">
      <c r="A27" s="418"/>
      <c r="B27" s="177" t="s">
        <v>129</v>
      </c>
      <c r="C27" s="29">
        <f>SUM(C6:C26)</f>
        <v>285022.03388000006</v>
      </c>
      <c r="D27" s="160">
        <f aca="true" t="shared" si="1" ref="D27:N27">SUM(D6:D26)</f>
        <v>329967.05846499995</v>
      </c>
      <c r="E27" s="160">
        <f t="shared" si="1"/>
        <v>323212.959189</v>
      </c>
      <c r="F27" s="160">
        <f t="shared" si="1"/>
        <v>347547.22522100003</v>
      </c>
      <c r="G27" s="160">
        <f t="shared" si="1"/>
        <v>351916.26034599997</v>
      </c>
      <c r="H27" s="160">
        <f t="shared" si="1"/>
        <v>340962.18864</v>
      </c>
      <c r="I27" s="160">
        <f t="shared" si="1"/>
        <v>327092.85796000005</v>
      </c>
      <c r="J27" s="160">
        <f t="shared" si="1"/>
        <v>334505.70431500004</v>
      </c>
      <c r="K27" s="160">
        <f t="shared" si="1"/>
        <v>411841.58370699995</v>
      </c>
      <c r="L27" s="160">
        <f t="shared" si="1"/>
        <v>389047.90429</v>
      </c>
      <c r="M27" s="160">
        <f t="shared" si="1"/>
        <v>441851.31023400015</v>
      </c>
      <c r="N27" s="161">
        <f t="shared" si="1"/>
        <v>363839.7187679999</v>
      </c>
      <c r="O27" s="81">
        <f t="shared" si="0"/>
        <v>4246806.8050150005</v>
      </c>
    </row>
    <row r="28" ht="12.75">
      <c r="A28" s="18"/>
    </row>
    <row r="29" spans="1:14" ht="12.75">
      <c r="A29" s="18"/>
      <c r="C29" s="59"/>
      <c r="D29" s="59"/>
      <c r="E29" s="59"/>
      <c r="F29" s="59"/>
      <c r="G29" s="128"/>
      <c r="H29" s="59"/>
      <c r="I29" s="59"/>
      <c r="J29" s="129"/>
      <c r="K29" s="129"/>
      <c r="L29" s="129"/>
      <c r="M29" s="129"/>
      <c r="N29" s="129"/>
    </row>
    <row r="30" spans="1:3" ht="12.75">
      <c r="A30" s="18"/>
      <c r="C30" s="130"/>
    </row>
    <row r="31" spans="1:3" ht="12.75">
      <c r="A31" s="18"/>
      <c r="C31" s="130"/>
    </row>
    <row r="32" spans="1:3" ht="12.75">
      <c r="A32" s="18"/>
      <c r="C32" s="130"/>
    </row>
    <row r="33" spans="1:3" ht="12.75">
      <c r="A33" s="18"/>
      <c r="C33" s="130"/>
    </row>
    <row r="34" spans="1:3" ht="12.75">
      <c r="A34" s="18"/>
      <c r="C34" s="130"/>
    </row>
    <row r="35" ht="12.75">
      <c r="C35" s="130"/>
    </row>
    <row r="36" ht="12.75">
      <c r="C36" s="130"/>
    </row>
    <row r="37" ht="12.75">
      <c r="C37" s="130"/>
    </row>
    <row r="38" ht="12.75">
      <c r="C38" s="130"/>
    </row>
    <row r="39" ht="12.75">
      <c r="C39" s="130"/>
    </row>
    <row r="40" ht="12.75">
      <c r="C40" s="130"/>
    </row>
    <row r="41" ht="12.75">
      <c r="C41" s="130"/>
    </row>
    <row r="42" ht="12.75">
      <c r="C42" s="130"/>
    </row>
    <row r="43" ht="12.75">
      <c r="C43" s="130"/>
    </row>
    <row r="44" ht="12.75">
      <c r="C44" s="130"/>
    </row>
    <row r="45" ht="12.75">
      <c r="C45" s="130"/>
    </row>
    <row r="46" ht="12.75">
      <c r="C46" s="130"/>
    </row>
    <row r="47" ht="12.75">
      <c r="C47" s="130"/>
    </row>
    <row r="48" ht="12.75">
      <c r="C48" s="130"/>
    </row>
    <row r="49" ht="12.75">
      <c r="C49" s="130"/>
    </row>
    <row r="50" ht="12.75">
      <c r="C50" s="130"/>
    </row>
  </sheetData>
  <mergeCells count="2">
    <mergeCell ref="A6:A27"/>
    <mergeCell ref="C4:O4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U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9" customWidth="1"/>
    <col min="2" max="2" width="27.57421875" style="178" customWidth="1"/>
    <col min="3" max="14" width="10.140625" style="84" customWidth="1"/>
    <col min="15" max="15" width="10.140625" style="131" customWidth="1"/>
    <col min="16" max="16" width="28.421875" style="393" customWidth="1"/>
    <col min="17" max="17" width="4.7109375" style="84" customWidth="1"/>
    <col min="18" max="47" width="9.140625" style="84" customWidth="1"/>
    <col min="48" max="16384" width="9.140625" style="9" customWidth="1"/>
  </cols>
  <sheetData>
    <row r="1" spans="1:8" ht="18.75">
      <c r="A1" s="13" t="s">
        <v>103</v>
      </c>
      <c r="C1" s="80"/>
      <c r="D1" s="80"/>
      <c r="E1" s="80"/>
      <c r="F1" s="80"/>
      <c r="G1" s="80"/>
      <c r="H1" s="80"/>
    </row>
    <row r="2" spans="1:22" s="3" customFormat="1" ht="12.75">
      <c r="A2" s="11" t="s">
        <v>74</v>
      </c>
      <c r="B2" s="92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94"/>
      <c r="Q2" s="5"/>
      <c r="R2" s="5"/>
      <c r="S2" s="5"/>
      <c r="T2" s="5"/>
      <c r="U2" s="5"/>
      <c r="V2" s="5"/>
    </row>
    <row r="3" spans="1:19" s="10" customFormat="1" ht="12.75" customHeight="1">
      <c r="A3" s="3" t="s">
        <v>162</v>
      </c>
      <c r="B3" s="179"/>
      <c r="C3" s="4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95"/>
      <c r="Q3" s="4"/>
      <c r="R3" s="4"/>
      <c r="S3" s="4"/>
    </row>
    <row r="4" spans="1:19" s="10" customFormat="1" ht="9.75" customHeight="1" thickBot="1">
      <c r="A4" s="3"/>
      <c r="B4" s="179"/>
      <c r="C4" s="4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95"/>
      <c r="Q4" s="4"/>
      <c r="R4" s="4"/>
      <c r="S4" s="4"/>
    </row>
    <row r="5" spans="1:15" ht="15" customHeight="1" thickBot="1">
      <c r="A5" s="11"/>
      <c r="C5" s="412">
        <v>2007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</row>
    <row r="6" spans="3:15" ht="48" customHeight="1" thickBot="1">
      <c r="C6" s="85" t="s">
        <v>130</v>
      </c>
      <c r="D6" s="87" t="s">
        <v>131</v>
      </c>
      <c r="E6" s="87" t="s">
        <v>132</v>
      </c>
      <c r="F6" s="87" t="s">
        <v>133</v>
      </c>
      <c r="G6" s="87" t="s">
        <v>134</v>
      </c>
      <c r="H6" s="87" t="s">
        <v>135</v>
      </c>
      <c r="I6" s="87" t="s">
        <v>136</v>
      </c>
      <c r="J6" s="87" t="s">
        <v>137</v>
      </c>
      <c r="K6" s="87" t="s">
        <v>138</v>
      </c>
      <c r="L6" s="87" t="s">
        <v>139</v>
      </c>
      <c r="M6" s="87" t="s">
        <v>140</v>
      </c>
      <c r="N6" s="86" t="s">
        <v>141</v>
      </c>
      <c r="O6" s="209" t="s">
        <v>142</v>
      </c>
    </row>
    <row r="7" spans="1:17" ht="12" customHeight="1" thickBot="1">
      <c r="A7" s="429" t="s">
        <v>177</v>
      </c>
      <c r="B7" s="43" t="s">
        <v>106</v>
      </c>
      <c r="C7" s="135">
        <f>SUM(C8:C17)</f>
        <v>205892</v>
      </c>
      <c r="D7" s="32">
        <f aca="true" t="shared" si="0" ref="D7:N7">SUM(D8:D17)</f>
        <v>268271</v>
      </c>
      <c r="E7" s="32">
        <f t="shared" si="0"/>
        <v>265980</v>
      </c>
      <c r="F7" s="32">
        <f t="shared" si="0"/>
        <v>241503</v>
      </c>
      <c r="G7" s="32">
        <f t="shared" si="0"/>
        <v>203544</v>
      </c>
      <c r="H7" s="32">
        <f t="shared" si="0"/>
        <v>176052.717396</v>
      </c>
      <c r="I7" s="32">
        <f t="shared" si="0"/>
        <v>227549.47493899998</v>
      </c>
      <c r="J7" s="32">
        <f t="shared" si="0"/>
        <v>185742.87619799995</v>
      </c>
      <c r="K7" s="32">
        <f t="shared" si="0"/>
        <v>206446.11945599996</v>
      </c>
      <c r="L7" s="32">
        <f t="shared" si="0"/>
        <v>236068.64085499998</v>
      </c>
      <c r="M7" s="32">
        <f t="shared" si="0"/>
        <v>189893.973954</v>
      </c>
      <c r="N7" s="78">
        <f t="shared" si="0"/>
        <v>185770.18319500005</v>
      </c>
      <c r="O7" s="136">
        <f>SUM(C7:N7)</f>
        <v>2592713.9859929997</v>
      </c>
      <c r="P7" s="386" t="s">
        <v>106</v>
      </c>
      <c r="Q7" s="426" t="s">
        <v>109</v>
      </c>
    </row>
    <row r="8" spans="1:17" ht="12" customHeight="1">
      <c r="A8" s="427"/>
      <c r="B8" s="376" t="s">
        <v>150</v>
      </c>
      <c r="C8" s="180">
        <v>18222</v>
      </c>
      <c r="D8" s="58">
        <v>20088</v>
      </c>
      <c r="E8" s="58">
        <v>28558</v>
      </c>
      <c r="F8" s="58">
        <v>31449</v>
      </c>
      <c r="G8" s="58">
        <v>28159</v>
      </c>
      <c r="H8" s="21">
        <v>19149.597</v>
      </c>
      <c r="I8" s="72">
        <v>19771.364125</v>
      </c>
      <c r="J8" s="72">
        <v>28700.398622</v>
      </c>
      <c r="K8" s="242">
        <v>29590.437006</v>
      </c>
      <c r="L8" s="242">
        <v>28369.87731</v>
      </c>
      <c r="M8" s="288">
        <v>29553.282021</v>
      </c>
      <c r="N8" s="289">
        <v>29760.089624</v>
      </c>
      <c r="O8" s="133">
        <f aca="true" t="shared" si="1" ref="O8:O57">SUM(C8:N8)</f>
        <v>311371.045708</v>
      </c>
      <c r="P8" s="396" t="s">
        <v>150</v>
      </c>
      <c r="Q8" s="427"/>
    </row>
    <row r="9" spans="1:47" ht="12" customHeight="1">
      <c r="A9" s="427"/>
      <c r="B9" s="337" t="s">
        <v>154</v>
      </c>
      <c r="C9" s="181">
        <v>30037</v>
      </c>
      <c r="D9" s="37">
        <v>75534</v>
      </c>
      <c r="E9" s="37">
        <v>57161</v>
      </c>
      <c r="F9" s="37">
        <v>30283</v>
      </c>
      <c r="G9" s="37">
        <v>28068</v>
      </c>
      <c r="H9" s="150">
        <v>27119.94064</v>
      </c>
      <c r="I9" s="61">
        <v>24988.428243</v>
      </c>
      <c r="J9" s="61">
        <v>29025.237238</v>
      </c>
      <c r="K9" s="150">
        <v>28133.91176</v>
      </c>
      <c r="L9" s="150">
        <v>32115.123</v>
      </c>
      <c r="M9" s="286">
        <v>35165.023599</v>
      </c>
      <c r="N9" s="287">
        <v>28197.393938</v>
      </c>
      <c r="O9" s="56">
        <f t="shared" si="1"/>
        <v>425828.05841800006</v>
      </c>
      <c r="P9" s="397" t="s">
        <v>154</v>
      </c>
      <c r="Q9" s="42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17" ht="12" customHeight="1">
      <c r="A10" s="427"/>
      <c r="B10" s="337" t="s">
        <v>159</v>
      </c>
      <c r="C10" s="181">
        <v>24292</v>
      </c>
      <c r="D10" s="37">
        <v>28376</v>
      </c>
      <c r="E10" s="37">
        <v>32148</v>
      </c>
      <c r="F10" s="37">
        <v>23343</v>
      </c>
      <c r="G10" s="37">
        <v>25629</v>
      </c>
      <c r="H10" s="150">
        <v>21854.633096</v>
      </c>
      <c r="I10" s="61">
        <v>24807.377107</v>
      </c>
      <c r="J10" s="61">
        <v>35871.140268</v>
      </c>
      <c r="K10" s="22">
        <v>26012</v>
      </c>
      <c r="L10" s="150">
        <v>30238.513773</v>
      </c>
      <c r="M10" s="286">
        <v>28509.274699</v>
      </c>
      <c r="N10" s="287">
        <v>28070.469453</v>
      </c>
      <c r="O10" s="56">
        <f t="shared" si="1"/>
        <v>329151.408396</v>
      </c>
      <c r="P10" s="397" t="s">
        <v>159</v>
      </c>
      <c r="Q10" s="427"/>
    </row>
    <row r="11" spans="1:17" ht="12" customHeight="1">
      <c r="A11" s="427"/>
      <c r="B11" s="337" t="s">
        <v>144</v>
      </c>
      <c r="C11" s="181">
        <v>56880</v>
      </c>
      <c r="D11" s="37">
        <v>72880</v>
      </c>
      <c r="E11" s="37">
        <v>85240</v>
      </c>
      <c r="F11" s="37">
        <v>93774</v>
      </c>
      <c r="G11" s="37">
        <v>61672</v>
      </c>
      <c r="H11" s="150">
        <v>56860.862934</v>
      </c>
      <c r="I11" s="61">
        <v>61305.349488</v>
      </c>
      <c r="J11" s="61">
        <v>65965.686211</v>
      </c>
      <c r="K11" s="150">
        <v>61393.384735</v>
      </c>
      <c r="L11" s="150">
        <v>49321.311396</v>
      </c>
      <c r="M11" s="286">
        <v>58274.353636</v>
      </c>
      <c r="N11" s="287">
        <v>66174.801145</v>
      </c>
      <c r="O11" s="56">
        <f t="shared" si="1"/>
        <v>789741.7495449999</v>
      </c>
      <c r="P11" s="397" t="s">
        <v>144</v>
      </c>
      <c r="Q11" s="427"/>
    </row>
    <row r="12" spans="1:17" ht="12" customHeight="1">
      <c r="A12" s="427"/>
      <c r="B12" s="337" t="s">
        <v>149</v>
      </c>
      <c r="C12" s="181">
        <v>10140</v>
      </c>
      <c r="D12" s="37">
        <v>12000</v>
      </c>
      <c r="E12" s="37">
        <v>10889</v>
      </c>
      <c r="F12" s="37">
        <v>13718</v>
      </c>
      <c r="G12" s="37">
        <v>10777</v>
      </c>
      <c r="H12" s="150">
        <v>7848.712679</v>
      </c>
      <c r="I12" s="61">
        <v>6298.003883</v>
      </c>
      <c r="J12" s="61">
        <v>9740.227845</v>
      </c>
      <c r="K12" s="150">
        <v>7758.107</v>
      </c>
      <c r="L12" s="150">
        <v>7631.376276</v>
      </c>
      <c r="M12" s="286">
        <v>13995.460199</v>
      </c>
      <c r="N12" s="287">
        <v>13064.068177</v>
      </c>
      <c r="O12" s="56">
        <f t="shared" si="1"/>
        <v>123859.95605899999</v>
      </c>
      <c r="P12" s="397" t="s">
        <v>149</v>
      </c>
      <c r="Q12" s="427"/>
    </row>
    <row r="13" spans="1:17" ht="12" customHeight="1">
      <c r="A13" s="427"/>
      <c r="B13" s="337" t="s">
        <v>107</v>
      </c>
      <c r="C13" s="181">
        <v>10008</v>
      </c>
      <c r="D13" s="37">
        <v>7515</v>
      </c>
      <c r="E13" s="37">
        <v>8029</v>
      </c>
      <c r="F13" s="182">
        <v>0</v>
      </c>
      <c r="G13" s="37">
        <v>5420</v>
      </c>
      <c r="H13" s="150">
        <v>56.09</v>
      </c>
      <c r="I13" s="61">
        <v>13.58</v>
      </c>
      <c r="J13" s="61">
        <v>1051.65</v>
      </c>
      <c r="K13" s="150">
        <v>343.722393</v>
      </c>
      <c r="L13" s="150">
        <v>7514.872</v>
      </c>
      <c r="M13" s="286">
        <v>10573.987</v>
      </c>
      <c r="N13" s="287">
        <v>8610.375</v>
      </c>
      <c r="O13" s="56">
        <f t="shared" si="1"/>
        <v>59136.27639300001</v>
      </c>
      <c r="P13" s="397" t="s">
        <v>107</v>
      </c>
      <c r="Q13" s="427"/>
    </row>
    <row r="14" spans="1:17" ht="12" customHeight="1">
      <c r="A14" s="427"/>
      <c r="B14" s="337" t="s">
        <v>160</v>
      </c>
      <c r="C14" s="181">
        <v>4882</v>
      </c>
      <c r="D14" s="37">
        <v>1542</v>
      </c>
      <c r="E14" s="37">
        <v>4975</v>
      </c>
      <c r="F14" s="37">
        <v>762</v>
      </c>
      <c r="G14" s="37">
        <v>3647</v>
      </c>
      <c r="H14" s="150">
        <v>2585.343</v>
      </c>
      <c r="I14" s="61">
        <v>304.35</v>
      </c>
      <c r="J14" s="61">
        <v>5539.781</v>
      </c>
      <c r="K14" s="150">
        <v>697.835</v>
      </c>
      <c r="L14" s="150">
        <v>3274.8</v>
      </c>
      <c r="M14" s="286">
        <v>566.656</v>
      </c>
      <c r="N14" s="287">
        <v>914.85</v>
      </c>
      <c r="O14" s="56">
        <f t="shared" si="1"/>
        <v>29691.614999999994</v>
      </c>
      <c r="P14" s="397" t="s">
        <v>160</v>
      </c>
      <c r="Q14" s="427"/>
    </row>
    <row r="15" spans="1:17" ht="12" customHeight="1">
      <c r="A15" s="427"/>
      <c r="B15" s="337" t="s">
        <v>155</v>
      </c>
      <c r="C15" s="181">
        <v>45227</v>
      </c>
      <c r="D15" s="37">
        <v>42587</v>
      </c>
      <c r="E15" s="37">
        <v>31939</v>
      </c>
      <c r="F15" s="37">
        <v>38034</v>
      </c>
      <c r="G15" s="37">
        <v>34855</v>
      </c>
      <c r="H15" s="150">
        <v>35168.921167</v>
      </c>
      <c r="I15" s="61">
        <v>84814.558389</v>
      </c>
      <c r="J15" s="61">
        <v>4181.025667</v>
      </c>
      <c r="K15" s="150">
        <v>46832.325827</v>
      </c>
      <c r="L15" s="150">
        <v>70915.016609</v>
      </c>
      <c r="M15" s="286">
        <v>6555.258565</v>
      </c>
      <c r="N15" s="287">
        <v>4284.483868</v>
      </c>
      <c r="O15" s="56">
        <f t="shared" si="1"/>
        <v>445393.59009199997</v>
      </c>
      <c r="P15" s="397" t="s">
        <v>155</v>
      </c>
      <c r="Q15" s="427"/>
    </row>
    <row r="16" spans="1:17" ht="12" customHeight="1">
      <c r="A16" s="427"/>
      <c r="B16" s="337" t="s">
        <v>23</v>
      </c>
      <c r="C16" s="181">
        <v>5448</v>
      </c>
      <c r="D16" s="37">
        <v>4853</v>
      </c>
      <c r="E16" s="37">
        <v>4808</v>
      </c>
      <c r="F16" s="37">
        <v>6787</v>
      </c>
      <c r="G16" s="37">
        <v>3424</v>
      </c>
      <c r="H16" s="150">
        <v>4521.686187</v>
      </c>
      <c r="I16" s="61">
        <v>4202.059745</v>
      </c>
      <c r="J16" s="61">
        <v>4580.131183</v>
      </c>
      <c r="K16" s="150">
        <v>3486.913604</v>
      </c>
      <c r="L16" s="150">
        <v>5501.08258</v>
      </c>
      <c r="M16" s="286">
        <v>5482.87272</v>
      </c>
      <c r="N16" s="287">
        <v>5528.498227</v>
      </c>
      <c r="O16" s="56">
        <f>SUM(C16:N16)</f>
        <v>58623.244246</v>
      </c>
      <c r="P16" s="397" t="s">
        <v>23</v>
      </c>
      <c r="Q16" s="427"/>
    </row>
    <row r="17" spans="1:17" ht="12" customHeight="1" thickBot="1">
      <c r="A17" s="427"/>
      <c r="B17" s="336" t="s">
        <v>22</v>
      </c>
      <c r="C17" s="99">
        <v>756</v>
      </c>
      <c r="D17" s="100">
        <v>2896</v>
      </c>
      <c r="E17" s="100">
        <v>2233</v>
      </c>
      <c r="F17" s="100">
        <v>3353</v>
      </c>
      <c r="G17" s="100">
        <v>1893</v>
      </c>
      <c r="H17" s="212">
        <v>886.930693</v>
      </c>
      <c r="I17" s="64">
        <v>1044.403959</v>
      </c>
      <c r="J17" s="64">
        <v>1087.598164</v>
      </c>
      <c r="K17" s="212">
        <v>2197.482131</v>
      </c>
      <c r="L17" s="212">
        <v>1186.667911</v>
      </c>
      <c r="M17" s="290">
        <v>1217.805515</v>
      </c>
      <c r="N17" s="291">
        <v>1165.153763</v>
      </c>
      <c r="O17" s="134">
        <f t="shared" si="1"/>
        <v>19917.042136</v>
      </c>
      <c r="P17" s="398" t="s">
        <v>22</v>
      </c>
      <c r="Q17" s="427"/>
    </row>
    <row r="18" spans="1:18" ht="12" customHeight="1" thickBot="1">
      <c r="A18" s="430"/>
      <c r="B18" s="43" t="s">
        <v>108</v>
      </c>
      <c r="C18" s="183">
        <f>SUM(C19:C42)</f>
        <v>617514</v>
      </c>
      <c r="D18" s="144">
        <f aca="true" t="shared" si="2" ref="D18:N18">SUM(D19:D42)</f>
        <v>524649</v>
      </c>
      <c r="E18" s="144">
        <f t="shared" si="2"/>
        <v>702358</v>
      </c>
      <c r="F18" s="144">
        <f t="shared" si="2"/>
        <v>703965</v>
      </c>
      <c r="G18" s="144">
        <f t="shared" si="2"/>
        <v>721123</v>
      </c>
      <c r="H18" s="144">
        <f>SUM(H19:H42)</f>
        <v>668773.0015380001</v>
      </c>
      <c r="I18" s="144">
        <f t="shared" si="2"/>
        <v>812920.7690930001</v>
      </c>
      <c r="J18" s="144">
        <f t="shared" si="2"/>
        <v>807476.337385</v>
      </c>
      <c r="K18" s="144">
        <f t="shared" si="2"/>
        <v>624050.9569430001</v>
      </c>
      <c r="L18" s="144">
        <f t="shared" si="2"/>
        <v>853715.328147</v>
      </c>
      <c r="M18" s="144">
        <f t="shared" si="2"/>
        <v>721797.636334</v>
      </c>
      <c r="N18" s="184">
        <f t="shared" si="2"/>
        <v>746989.7470880002</v>
      </c>
      <c r="O18" s="132">
        <f t="shared" si="1"/>
        <v>8505332.776528</v>
      </c>
      <c r="P18" s="386" t="s">
        <v>108</v>
      </c>
      <c r="Q18" s="427"/>
      <c r="R18" s="406"/>
    </row>
    <row r="19" spans="1:17" ht="12" customHeight="1">
      <c r="A19" s="427"/>
      <c r="B19" s="377" t="s">
        <v>5</v>
      </c>
      <c r="C19" s="34">
        <v>124742</v>
      </c>
      <c r="D19" s="35">
        <v>99169</v>
      </c>
      <c r="E19" s="35">
        <v>180831</v>
      </c>
      <c r="F19" s="35">
        <v>183661</v>
      </c>
      <c r="G19" s="35">
        <v>169602</v>
      </c>
      <c r="H19" s="163">
        <v>99242.204708</v>
      </c>
      <c r="I19" s="66">
        <v>148946.471681</v>
      </c>
      <c r="J19" s="66">
        <v>148595.127833</v>
      </c>
      <c r="K19" s="163">
        <v>106218.935415</v>
      </c>
      <c r="L19" s="163">
        <v>134784.7894</v>
      </c>
      <c r="M19" s="292">
        <v>83891.935001</v>
      </c>
      <c r="N19" s="293">
        <v>117522.355555</v>
      </c>
      <c r="O19" s="133">
        <f t="shared" si="1"/>
        <v>1597206.8195929998</v>
      </c>
      <c r="P19" s="387" t="s">
        <v>5</v>
      </c>
      <c r="Q19" s="427"/>
    </row>
    <row r="20" spans="1:17" ht="12" customHeight="1">
      <c r="A20" s="427"/>
      <c r="B20" s="363" t="s">
        <v>147</v>
      </c>
      <c r="C20" s="36">
        <v>75968</v>
      </c>
      <c r="D20" s="37">
        <v>88917</v>
      </c>
      <c r="E20" s="37">
        <v>102356</v>
      </c>
      <c r="F20" s="37">
        <v>103607</v>
      </c>
      <c r="G20" s="37">
        <v>111912</v>
      </c>
      <c r="H20" s="150">
        <v>94541.11508</v>
      </c>
      <c r="I20" s="61">
        <v>119546.266833</v>
      </c>
      <c r="J20" s="61">
        <v>116190.070853</v>
      </c>
      <c r="K20" s="150">
        <v>109274.497544</v>
      </c>
      <c r="L20" s="150">
        <v>130472.293805</v>
      </c>
      <c r="M20" s="286">
        <v>143106.249532</v>
      </c>
      <c r="N20" s="294">
        <v>135847.481386</v>
      </c>
      <c r="O20" s="56">
        <f t="shared" si="1"/>
        <v>1331737.975033</v>
      </c>
      <c r="P20" s="384" t="s">
        <v>147</v>
      </c>
      <c r="Q20" s="427"/>
    </row>
    <row r="21" spans="1:17" ht="12" customHeight="1">
      <c r="A21" s="427"/>
      <c r="B21" s="363" t="s">
        <v>4</v>
      </c>
      <c r="C21" s="36">
        <v>76860</v>
      </c>
      <c r="D21" s="37">
        <v>65096</v>
      </c>
      <c r="E21" s="37">
        <v>98687</v>
      </c>
      <c r="F21" s="37">
        <v>76091</v>
      </c>
      <c r="G21" s="37">
        <v>119277</v>
      </c>
      <c r="H21" s="150">
        <v>80231.90245</v>
      </c>
      <c r="I21" s="61">
        <v>101574.635171</v>
      </c>
      <c r="J21" s="61">
        <v>89787.92481</v>
      </c>
      <c r="K21" s="150">
        <v>89237.530952</v>
      </c>
      <c r="L21" s="150">
        <v>130208.501074</v>
      </c>
      <c r="M21" s="286">
        <v>110813.912728</v>
      </c>
      <c r="N21" s="294">
        <v>93032.783449</v>
      </c>
      <c r="O21" s="56">
        <f t="shared" si="1"/>
        <v>1130898.1906339999</v>
      </c>
      <c r="P21" s="384" t="s">
        <v>4</v>
      </c>
      <c r="Q21" s="427"/>
    </row>
    <row r="22" spans="1:17" ht="12" customHeight="1">
      <c r="A22" s="427"/>
      <c r="B22" s="363" t="s">
        <v>9</v>
      </c>
      <c r="C22" s="36">
        <v>48582</v>
      </c>
      <c r="D22" s="37">
        <v>23035</v>
      </c>
      <c r="E22" s="37">
        <v>36013</v>
      </c>
      <c r="F22" s="37">
        <v>22259</v>
      </c>
      <c r="G22" s="37">
        <v>60068</v>
      </c>
      <c r="H22" s="150">
        <v>75998.077778</v>
      </c>
      <c r="I22" s="61">
        <v>72428.489165</v>
      </c>
      <c r="J22" s="61">
        <v>94989.65922</v>
      </c>
      <c r="K22" s="150">
        <v>15531.7592</v>
      </c>
      <c r="L22" s="150">
        <v>23091.185714</v>
      </c>
      <c r="M22" s="286">
        <v>26975.269138</v>
      </c>
      <c r="N22" s="294">
        <v>25659.748367</v>
      </c>
      <c r="O22" s="56">
        <f t="shared" si="1"/>
        <v>524631.1885820001</v>
      </c>
      <c r="P22" s="384" t="s">
        <v>9</v>
      </c>
      <c r="Q22" s="427"/>
    </row>
    <row r="23" spans="1:17" ht="12" customHeight="1">
      <c r="A23" s="427"/>
      <c r="B23" s="363" t="s">
        <v>16</v>
      </c>
      <c r="C23" s="36">
        <v>73534</v>
      </c>
      <c r="D23" s="37">
        <v>37668</v>
      </c>
      <c r="E23" s="37">
        <v>46663</v>
      </c>
      <c r="F23" s="37">
        <v>47256</v>
      </c>
      <c r="G23" s="37">
        <v>58996</v>
      </c>
      <c r="H23" s="150">
        <v>71625.766236</v>
      </c>
      <c r="I23" s="61">
        <v>74087.896621</v>
      </c>
      <c r="J23" s="61">
        <v>56674.744535</v>
      </c>
      <c r="K23" s="150">
        <v>35925.136962</v>
      </c>
      <c r="L23" s="150">
        <v>76993.400216</v>
      </c>
      <c r="M23" s="286">
        <v>44603.288944</v>
      </c>
      <c r="N23" s="294">
        <v>54324.337353</v>
      </c>
      <c r="O23" s="56">
        <f t="shared" si="1"/>
        <v>678351.570867</v>
      </c>
      <c r="P23" s="384" t="s">
        <v>16</v>
      </c>
      <c r="Q23" s="427"/>
    </row>
    <row r="24" spans="1:17" ht="12" customHeight="1">
      <c r="A24" s="427"/>
      <c r="B24" s="363" t="s">
        <v>145</v>
      </c>
      <c r="C24" s="36">
        <v>52190</v>
      </c>
      <c r="D24" s="37">
        <v>26266</v>
      </c>
      <c r="E24" s="37">
        <v>32127</v>
      </c>
      <c r="F24" s="37">
        <v>63256</v>
      </c>
      <c r="G24" s="37">
        <v>28251</v>
      </c>
      <c r="H24" s="150">
        <v>41774.6418</v>
      </c>
      <c r="I24" s="61">
        <v>43038.804083</v>
      </c>
      <c r="J24" s="61">
        <v>74430.867926</v>
      </c>
      <c r="K24" s="150">
        <v>69533.775631</v>
      </c>
      <c r="L24" s="150">
        <v>85066.320968</v>
      </c>
      <c r="M24" s="286">
        <v>43283.338822</v>
      </c>
      <c r="N24" s="294">
        <v>51652.027619</v>
      </c>
      <c r="O24" s="56">
        <f t="shared" si="1"/>
        <v>610869.776849</v>
      </c>
      <c r="P24" s="384" t="s">
        <v>145</v>
      </c>
      <c r="Q24" s="427"/>
    </row>
    <row r="25" spans="1:17" ht="12" customHeight="1">
      <c r="A25" s="427"/>
      <c r="B25" s="363" t="s">
        <v>7</v>
      </c>
      <c r="C25" s="36">
        <v>32985</v>
      </c>
      <c r="D25" s="37">
        <v>29159</v>
      </c>
      <c r="E25" s="37">
        <v>27230</v>
      </c>
      <c r="F25" s="37">
        <v>24019</v>
      </c>
      <c r="G25" s="37">
        <v>26861</v>
      </c>
      <c r="H25" s="150">
        <v>30269.433942</v>
      </c>
      <c r="I25" s="61">
        <v>35845.374386</v>
      </c>
      <c r="J25" s="61">
        <v>23108.761381</v>
      </c>
      <c r="K25" s="150">
        <v>20402.466268</v>
      </c>
      <c r="L25" s="150">
        <v>24226.59069</v>
      </c>
      <c r="M25" s="286">
        <v>23446.801073</v>
      </c>
      <c r="N25" s="294">
        <v>24990.766663</v>
      </c>
      <c r="O25" s="56">
        <f t="shared" si="1"/>
        <v>322544.194403</v>
      </c>
      <c r="P25" s="384" t="s">
        <v>7</v>
      </c>
      <c r="Q25" s="427"/>
    </row>
    <row r="26" spans="1:17" ht="12" customHeight="1">
      <c r="A26" s="427"/>
      <c r="B26" s="363" t="s">
        <v>20</v>
      </c>
      <c r="C26" s="36">
        <v>9662</v>
      </c>
      <c r="D26" s="37">
        <v>19518</v>
      </c>
      <c r="E26" s="37">
        <v>14717</v>
      </c>
      <c r="F26" s="37">
        <v>16515</v>
      </c>
      <c r="G26" s="37">
        <v>8617</v>
      </c>
      <c r="H26" s="150">
        <v>9681.987976</v>
      </c>
      <c r="I26" s="61">
        <v>10582.883479</v>
      </c>
      <c r="J26" s="61">
        <v>13599.66873</v>
      </c>
      <c r="K26" s="150">
        <v>20967.588535</v>
      </c>
      <c r="L26" s="150">
        <v>26521.314655</v>
      </c>
      <c r="M26" s="286">
        <v>12517.080337</v>
      </c>
      <c r="N26" s="294">
        <v>18132.482242</v>
      </c>
      <c r="O26" s="56">
        <f t="shared" si="1"/>
        <v>181032.005954</v>
      </c>
      <c r="P26" s="384" t="s">
        <v>20</v>
      </c>
      <c r="Q26" s="427"/>
    </row>
    <row r="27" spans="1:17" ht="12" customHeight="1">
      <c r="A27" s="427"/>
      <c r="B27" s="363" t="s">
        <v>110</v>
      </c>
      <c r="C27" s="36">
        <v>16266</v>
      </c>
      <c r="D27" s="37">
        <v>20613</v>
      </c>
      <c r="E27" s="37">
        <v>24846</v>
      </c>
      <c r="F27" s="37">
        <v>22312</v>
      </c>
      <c r="G27" s="37">
        <v>22633</v>
      </c>
      <c r="H27" s="150">
        <v>19716.316657</v>
      </c>
      <c r="I27" s="61">
        <v>29094.259075</v>
      </c>
      <c r="J27" s="61">
        <v>16899.928313</v>
      </c>
      <c r="K27" s="150">
        <v>17797.053503</v>
      </c>
      <c r="L27" s="150">
        <v>23612.967368</v>
      </c>
      <c r="M27" s="286">
        <v>22485.523159</v>
      </c>
      <c r="N27" s="294">
        <v>38517.378297</v>
      </c>
      <c r="O27" s="56">
        <f t="shared" si="1"/>
        <v>274793.426372</v>
      </c>
      <c r="P27" s="384" t="s">
        <v>110</v>
      </c>
      <c r="Q27" s="427"/>
    </row>
    <row r="28" spans="1:17" ht="12" customHeight="1">
      <c r="A28" s="427"/>
      <c r="B28" s="363" t="s">
        <v>17</v>
      </c>
      <c r="C28" s="36">
        <v>27402</v>
      </c>
      <c r="D28" s="37">
        <v>19360</v>
      </c>
      <c r="E28" s="37">
        <v>18975</v>
      </c>
      <c r="F28" s="37">
        <v>18095</v>
      </c>
      <c r="G28" s="37">
        <v>14501</v>
      </c>
      <c r="H28" s="150">
        <v>14166.322552</v>
      </c>
      <c r="I28" s="61">
        <v>14415.164929</v>
      </c>
      <c r="J28" s="61">
        <v>20277.831031</v>
      </c>
      <c r="K28" s="150">
        <v>17707.985378</v>
      </c>
      <c r="L28" s="150">
        <v>17129.44402</v>
      </c>
      <c r="M28" s="286">
        <v>15794.982179</v>
      </c>
      <c r="N28" s="294">
        <v>30365.361793</v>
      </c>
      <c r="O28" s="56">
        <f t="shared" si="1"/>
        <v>228190.091882</v>
      </c>
      <c r="P28" s="384" t="s">
        <v>17</v>
      </c>
      <c r="Q28" s="427"/>
    </row>
    <row r="29" spans="1:17" ht="12" customHeight="1">
      <c r="A29" s="427"/>
      <c r="B29" s="363" t="s">
        <v>171</v>
      </c>
      <c r="C29" s="36">
        <v>13282</v>
      </c>
      <c r="D29" s="37">
        <v>17190</v>
      </c>
      <c r="E29" s="37">
        <v>34249</v>
      </c>
      <c r="F29" s="37">
        <v>45226</v>
      </c>
      <c r="G29" s="37">
        <v>9330</v>
      </c>
      <c r="H29" s="151">
        <v>21004.713567</v>
      </c>
      <c r="I29" s="61">
        <v>64727.004049</v>
      </c>
      <c r="J29" s="61">
        <v>66053.51563</v>
      </c>
      <c r="K29" s="150">
        <v>55235.78462</v>
      </c>
      <c r="L29" s="150">
        <v>51111.039497</v>
      </c>
      <c r="M29" s="286">
        <v>70066.473609</v>
      </c>
      <c r="N29" s="294">
        <v>83862.613022</v>
      </c>
      <c r="O29" s="56">
        <f t="shared" si="1"/>
        <v>531338.143994</v>
      </c>
      <c r="P29" s="384" t="s">
        <v>171</v>
      </c>
      <c r="Q29" s="427"/>
    </row>
    <row r="30" spans="1:17" ht="12" customHeight="1">
      <c r="A30" s="427"/>
      <c r="B30" s="363" t="s">
        <v>12</v>
      </c>
      <c r="C30" s="36">
        <v>12505</v>
      </c>
      <c r="D30" s="37">
        <v>10947</v>
      </c>
      <c r="E30" s="37">
        <v>7606</v>
      </c>
      <c r="F30" s="37">
        <v>4977</v>
      </c>
      <c r="G30" s="37">
        <v>9713</v>
      </c>
      <c r="H30" s="151">
        <v>12669.120128</v>
      </c>
      <c r="I30" s="61">
        <v>26397.782218</v>
      </c>
      <c r="J30" s="61">
        <v>33606.389373</v>
      </c>
      <c r="K30" s="150">
        <v>19383.361222</v>
      </c>
      <c r="L30" s="150">
        <v>19717.755109</v>
      </c>
      <c r="M30" s="286">
        <v>30745.957232</v>
      </c>
      <c r="N30" s="294">
        <v>27797.192528</v>
      </c>
      <c r="O30" s="56">
        <f t="shared" si="1"/>
        <v>216065.55780999997</v>
      </c>
      <c r="P30" s="384" t="s">
        <v>12</v>
      </c>
      <c r="Q30" s="427"/>
    </row>
    <row r="31" spans="1:17" ht="12" customHeight="1">
      <c r="A31" s="427"/>
      <c r="B31" s="363" t="s">
        <v>165</v>
      </c>
      <c r="C31" s="36">
        <v>4685</v>
      </c>
      <c r="D31" s="37">
        <v>5235</v>
      </c>
      <c r="E31" s="37">
        <v>6569</v>
      </c>
      <c r="F31" s="37">
        <v>5836</v>
      </c>
      <c r="G31" s="37">
        <v>6290</v>
      </c>
      <c r="H31" s="151">
        <v>4977.920218</v>
      </c>
      <c r="I31" s="61">
        <v>8629.821921</v>
      </c>
      <c r="J31" s="61">
        <v>8072.798803</v>
      </c>
      <c r="K31" s="150">
        <v>4533.185524</v>
      </c>
      <c r="L31" s="150">
        <v>6163.473978</v>
      </c>
      <c r="M31" s="286">
        <v>9138.235648</v>
      </c>
      <c r="N31" s="294">
        <v>4890.616222</v>
      </c>
      <c r="O31" s="56">
        <f t="shared" si="1"/>
        <v>75021.052314</v>
      </c>
      <c r="P31" s="384" t="s">
        <v>165</v>
      </c>
      <c r="Q31" s="427"/>
    </row>
    <row r="32" spans="1:17" ht="12" customHeight="1">
      <c r="A32" s="427"/>
      <c r="B32" s="363" t="s">
        <v>172</v>
      </c>
      <c r="C32" s="36">
        <v>3355</v>
      </c>
      <c r="D32" s="37">
        <v>4518</v>
      </c>
      <c r="E32" s="37">
        <v>5430</v>
      </c>
      <c r="F32" s="37">
        <v>5069</v>
      </c>
      <c r="G32" s="37">
        <v>5038</v>
      </c>
      <c r="H32" s="151">
        <v>3977.87927</v>
      </c>
      <c r="I32" s="61">
        <v>4703.578282</v>
      </c>
      <c r="J32" s="61">
        <v>4766.008504</v>
      </c>
      <c r="K32" s="150">
        <v>4475.945665</v>
      </c>
      <c r="L32" s="150">
        <v>5918.626084</v>
      </c>
      <c r="M32" s="286">
        <v>6001.618369</v>
      </c>
      <c r="N32" s="294">
        <v>4430.293583</v>
      </c>
      <c r="O32" s="56">
        <f t="shared" si="1"/>
        <v>57683.949757</v>
      </c>
      <c r="P32" s="384" t="s">
        <v>172</v>
      </c>
      <c r="Q32" s="427"/>
    </row>
    <row r="33" spans="1:17" ht="12" customHeight="1">
      <c r="A33" s="427"/>
      <c r="B33" s="363" t="s">
        <v>111</v>
      </c>
      <c r="C33" s="36">
        <v>2364</v>
      </c>
      <c r="D33" s="37">
        <v>1656</v>
      </c>
      <c r="E33" s="37">
        <v>3425</v>
      </c>
      <c r="F33" s="37">
        <v>3321</v>
      </c>
      <c r="G33" s="37">
        <v>1280</v>
      </c>
      <c r="H33" s="151">
        <v>2196.762226</v>
      </c>
      <c r="I33" s="61">
        <v>2194.044236</v>
      </c>
      <c r="J33" s="61">
        <v>1518.993187</v>
      </c>
      <c r="K33" s="150">
        <v>1061.492366</v>
      </c>
      <c r="L33" s="150">
        <v>1000.293479</v>
      </c>
      <c r="M33" s="286">
        <v>2797.1202</v>
      </c>
      <c r="N33" s="294">
        <v>1296.731199</v>
      </c>
      <c r="O33" s="56">
        <f t="shared" si="1"/>
        <v>24111.436893000002</v>
      </c>
      <c r="P33" s="384" t="s">
        <v>111</v>
      </c>
      <c r="Q33" s="427"/>
    </row>
    <row r="34" spans="1:17" ht="12" customHeight="1">
      <c r="A34" s="427"/>
      <c r="B34" s="363" t="s">
        <v>164</v>
      </c>
      <c r="C34" s="36">
        <v>7054</v>
      </c>
      <c r="D34" s="37">
        <v>3721</v>
      </c>
      <c r="E34" s="37">
        <v>3785</v>
      </c>
      <c r="F34" s="37">
        <v>6238</v>
      </c>
      <c r="G34" s="37">
        <v>6333</v>
      </c>
      <c r="H34" s="151">
        <v>2729.457741</v>
      </c>
      <c r="I34" s="61">
        <v>7251.041067</v>
      </c>
      <c r="J34" s="61">
        <v>5180.277879</v>
      </c>
      <c r="K34" s="150">
        <v>4155.996412</v>
      </c>
      <c r="L34" s="150">
        <v>3854.397254</v>
      </c>
      <c r="M34" s="286">
        <v>5014.06716</v>
      </c>
      <c r="N34" s="294">
        <v>3741.55581</v>
      </c>
      <c r="O34" s="56">
        <f t="shared" si="1"/>
        <v>59057.793323</v>
      </c>
      <c r="P34" s="384" t="s">
        <v>164</v>
      </c>
      <c r="Q34" s="427"/>
    </row>
    <row r="35" spans="1:17" ht="12" customHeight="1">
      <c r="A35" s="427"/>
      <c r="B35" s="363" t="s">
        <v>18</v>
      </c>
      <c r="C35" s="36">
        <v>8762</v>
      </c>
      <c r="D35" s="37">
        <v>8973</v>
      </c>
      <c r="E35" s="37">
        <v>10042</v>
      </c>
      <c r="F35" s="37">
        <v>5467</v>
      </c>
      <c r="G35" s="37">
        <v>6679</v>
      </c>
      <c r="H35" s="151">
        <v>6622.199485</v>
      </c>
      <c r="I35" s="61">
        <v>11077.351475</v>
      </c>
      <c r="J35" s="61">
        <v>7944.981592</v>
      </c>
      <c r="K35" s="150">
        <v>7268.814662</v>
      </c>
      <c r="L35" s="150">
        <v>8991.361471</v>
      </c>
      <c r="M35" s="286">
        <v>6754.239288</v>
      </c>
      <c r="N35" s="294">
        <v>7221.127027</v>
      </c>
      <c r="O35" s="56">
        <f t="shared" si="1"/>
        <v>95803.07499999998</v>
      </c>
      <c r="P35" s="384" t="s">
        <v>18</v>
      </c>
      <c r="Q35" s="427"/>
    </row>
    <row r="36" spans="1:17" ht="12" customHeight="1">
      <c r="A36" s="427"/>
      <c r="B36" s="363" t="s">
        <v>6</v>
      </c>
      <c r="C36" s="36">
        <v>7954</v>
      </c>
      <c r="D36" s="37">
        <v>8725</v>
      </c>
      <c r="E36" s="37">
        <v>11752</v>
      </c>
      <c r="F36" s="37">
        <v>6336</v>
      </c>
      <c r="G36" s="37">
        <v>23175</v>
      </c>
      <c r="H36" s="151">
        <v>8220.199176</v>
      </c>
      <c r="I36" s="61">
        <v>9617.993863</v>
      </c>
      <c r="J36" s="61">
        <v>6017.394581</v>
      </c>
      <c r="K36" s="150">
        <v>6151.388446</v>
      </c>
      <c r="L36" s="150">
        <v>30761.125439</v>
      </c>
      <c r="M36" s="286">
        <v>8540.974831</v>
      </c>
      <c r="N36" s="294">
        <v>9415.991258</v>
      </c>
      <c r="O36" s="56">
        <f t="shared" si="1"/>
        <v>136667.067594</v>
      </c>
      <c r="P36" s="384" t="s">
        <v>6</v>
      </c>
      <c r="Q36" s="427"/>
    </row>
    <row r="37" spans="1:17" ht="12" customHeight="1">
      <c r="A37" s="427"/>
      <c r="B37" s="363" t="s">
        <v>15</v>
      </c>
      <c r="C37" s="36">
        <v>5142</v>
      </c>
      <c r="D37" s="37">
        <v>5766</v>
      </c>
      <c r="E37" s="37">
        <v>6725</v>
      </c>
      <c r="F37" s="37">
        <v>8643</v>
      </c>
      <c r="G37" s="37">
        <v>4154</v>
      </c>
      <c r="H37" s="151">
        <v>6183.762907</v>
      </c>
      <c r="I37" s="61">
        <v>6513.052064</v>
      </c>
      <c r="J37" s="61">
        <v>6531.339915</v>
      </c>
      <c r="K37" s="150">
        <v>1027.347425</v>
      </c>
      <c r="L37" s="150">
        <v>1063.578546</v>
      </c>
      <c r="M37" s="286">
        <v>963.984136</v>
      </c>
      <c r="N37" s="294">
        <v>650.345684</v>
      </c>
      <c r="O37" s="56">
        <f t="shared" si="1"/>
        <v>53363.41067699999</v>
      </c>
      <c r="P37" s="384" t="s">
        <v>15</v>
      </c>
      <c r="Q37" s="427"/>
    </row>
    <row r="38" spans="1:17" ht="12" customHeight="1">
      <c r="A38" s="427"/>
      <c r="B38" s="363" t="s">
        <v>19</v>
      </c>
      <c r="C38" s="36">
        <v>7505</v>
      </c>
      <c r="D38" s="37">
        <v>21420</v>
      </c>
      <c r="E38" s="37">
        <v>20925</v>
      </c>
      <c r="F38" s="37">
        <v>28764</v>
      </c>
      <c r="G38" s="37">
        <v>12299</v>
      </c>
      <c r="H38" s="151">
        <v>13046.257701</v>
      </c>
      <c r="I38" s="61">
        <v>10041.039287</v>
      </c>
      <c r="J38" s="61">
        <v>5186.72619</v>
      </c>
      <c r="K38" s="150">
        <v>7925.913296</v>
      </c>
      <c r="L38" s="150">
        <v>19861.188863</v>
      </c>
      <c r="M38" s="286">
        <v>43555.24131</v>
      </c>
      <c r="N38" s="294">
        <v>3705.877449</v>
      </c>
      <c r="O38" s="56">
        <f t="shared" si="1"/>
        <v>194235.24409599995</v>
      </c>
      <c r="P38" s="384" t="s">
        <v>19</v>
      </c>
      <c r="Q38" s="427"/>
    </row>
    <row r="39" spans="1:17" ht="12" customHeight="1">
      <c r="A39" s="427"/>
      <c r="B39" s="363" t="s">
        <v>10</v>
      </c>
      <c r="C39" s="36">
        <v>1436</v>
      </c>
      <c r="D39" s="37">
        <v>1898</v>
      </c>
      <c r="E39" s="37">
        <v>2839</v>
      </c>
      <c r="F39" s="37">
        <v>2124</v>
      </c>
      <c r="G39" s="37">
        <v>11309</v>
      </c>
      <c r="H39" s="151">
        <v>44586.871467</v>
      </c>
      <c r="I39" s="61">
        <v>5473.23986</v>
      </c>
      <c r="J39" s="61">
        <v>2275.445261</v>
      </c>
      <c r="K39" s="150">
        <v>5374.365015</v>
      </c>
      <c r="L39" s="150">
        <v>27773.767709</v>
      </c>
      <c r="M39" s="286">
        <v>6030.40411</v>
      </c>
      <c r="N39" s="294">
        <v>3678.600742</v>
      </c>
      <c r="O39" s="56">
        <f t="shared" si="1"/>
        <v>114798.694164</v>
      </c>
      <c r="P39" s="384" t="s">
        <v>10</v>
      </c>
      <c r="Q39" s="427"/>
    </row>
    <row r="40" spans="1:17" ht="12" customHeight="1">
      <c r="A40" s="427"/>
      <c r="B40" s="363" t="s">
        <v>8</v>
      </c>
      <c r="C40" s="36">
        <v>3739</v>
      </c>
      <c r="D40" s="37">
        <v>4293</v>
      </c>
      <c r="E40" s="37">
        <v>4534</v>
      </c>
      <c r="F40" s="37">
        <v>3631</v>
      </c>
      <c r="G40" s="37">
        <v>3388</v>
      </c>
      <c r="H40" s="151">
        <v>3616.330334</v>
      </c>
      <c r="I40" s="61">
        <v>3756.318636</v>
      </c>
      <c r="J40" s="61">
        <v>4314.552988</v>
      </c>
      <c r="K40" s="150">
        <v>3217.293906</v>
      </c>
      <c r="L40" s="150">
        <v>3917.606266</v>
      </c>
      <c r="M40" s="286">
        <v>3924.841154</v>
      </c>
      <c r="N40" s="294">
        <v>5428.016954</v>
      </c>
      <c r="O40" s="56">
        <f t="shared" si="1"/>
        <v>47759.960238</v>
      </c>
      <c r="P40" s="384" t="s">
        <v>8</v>
      </c>
      <c r="Q40" s="427"/>
    </row>
    <row r="41" spans="1:17" ht="12" customHeight="1">
      <c r="A41" s="427"/>
      <c r="B41" s="363" t="s">
        <v>11</v>
      </c>
      <c r="C41" s="36">
        <v>1459</v>
      </c>
      <c r="D41" s="37">
        <v>1434</v>
      </c>
      <c r="E41" s="37">
        <v>1932</v>
      </c>
      <c r="F41" s="37">
        <v>1201</v>
      </c>
      <c r="G41" s="37">
        <v>1321</v>
      </c>
      <c r="H41" s="151">
        <v>1642.426139</v>
      </c>
      <c r="I41" s="61">
        <v>2904.695712</v>
      </c>
      <c r="J41" s="61">
        <v>1425.80285</v>
      </c>
      <c r="K41" s="150">
        <v>1572.566996</v>
      </c>
      <c r="L41" s="150">
        <v>1457.756542</v>
      </c>
      <c r="M41" s="286">
        <v>1297.208374</v>
      </c>
      <c r="N41" s="294">
        <v>694.430886</v>
      </c>
      <c r="O41" s="56">
        <f t="shared" si="1"/>
        <v>18341.887499</v>
      </c>
      <c r="P41" s="384" t="s">
        <v>11</v>
      </c>
      <c r="Q41" s="427"/>
    </row>
    <row r="42" spans="1:17" ht="12" customHeight="1" thickBot="1">
      <c r="A42" s="427"/>
      <c r="B42" s="378" t="s">
        <v>112</v>
      </c>
      <c r="C42" s="215">
        <v>81</v>
      </c>
      <c r="D42" s="100">
        <v>72</v>
      </c>
      <c r="E42" s="100">
        <v>100</v>
      </c>
      <c r="F42" s="100">
        <v>61</v>
      </c>
      <c r="G42" s="100">
        <v>96</v>
      </c>
      <c r="H42" s="216">
        <v>51.332</v>
      </c>
      <c r="I42" s="64">
        <v>73.561</v>
      </c>
      <c r="J42" s="64">
        <v>27.526</v>
      </c>
      <c r="K42" s="212">
        <v>70.772</v>
      </c>
      <c r="L42" s="212">
        <v>16.55</v>
      </c>
      <c r="M42" s="290">
        <v>48.89</v>
      </c>
      <c r="N42" s="295">
        <v>131.632</v>
      </c>
      <c r="O42" s="134">
        <f t="shared" si="1"/>
        <v>830.2629999999999</v>
      </c>
      <c r="P42" s="385" t="s">
        <v>112</v>
      </c>
      <c r="Q42" s="427"/>
    </row>
    <row r="43" spans="1:17" ht="12" customHeight="1" thickBot="1">
      <c r="A43" s="427"/>
      <c r="B43" s="42" t="s">
        <v>113</v>
      </c>
      <c r="C43" s="24">
        <f>SUM(C44:C50)</f>
        <v>177110</v>
      </c>
      <c r="D43" s="32">
        <f aca="true" t="shared" si="3" ref="D43:N43">SUM(D44:D50)</f>
        <v>171956</v>
      </c>
      <c r="E43" s="32">
        <f t="shared" si="3"/>
        <v>202492</v>
      </c>
      <c r="F43" s="32">
        <f t="shared" si="3"/>
        <v>186255</v>
      </c>
      <c r="G43" s="32">
        <f t="shared" si="3"/>
        <v>218676</v>
      </c>
      <c r="H43" s="32">
        <f>SUM(H44:H50)</f>
        <v>187554.312636</v>
      </c>
      <c r="I43" s="32">
        <f t="shared" si="3"/>
        <v>240146.17080400002</v>
      </c>
      <c r="J43" s="32">
        <f t="shared" si="3"/>
        <v>245375.183156</v>
      </c>
      <c r="K43" s="32">
        <f t="shared" si="3"/>
        <v>239999.833524</v>
      </c>
      <c r="L43" s="32">
        <f t="shared" si="3"/>
        <v>245364.385144</v>
      </c>
      <c r="M43" s="32">
        <f t="shared" si="3"/>
        <v>249020.21547999998</v>
      </c>
      <c r="N43" s="78">
        <f t="shared" si="3"/>
        <v>231006.59445899999</v>
      </c>
      <c r="O43" s="136">
        <f t="shared" si="1"/>
        <v>2594955.6952029997</v>
      </c>
      <c r="P43" s="389" t="s">
        <v>113</v>
      </c>
      <c r="Q43" s="427"/>
    </row>
    <row r="44" spans="1:17" ht="12" customHeight="1">
      <c r="A44" s="427"/>
      <c r="B44" s="377" t="s">
        <v>13</v>
      </c>
      <c r="C44" s="57">
        <v>41088</v>
      </c>
      <c r="D44" s="58">
        <v>33161</v>
      </c>
      <c r="E44" s="58">
        <v>48669</v>
      </c>
      <c r="F44" s="58">
        <v>46880</v>
      </c>
      <c r="G44" s="58">
        <v>51521</v>
      </c>
      <c r="H44" s="217">
        <v>35477.549377</v>
      </c>
      <c r="I44" s="72">
        <v>61186.968037</v>
      </c>
      <c r="J44" s="72">
        <v>48426.049023</v>
      </c>
      <c r="K44" s="242">
        <v>45953.593963</v>
      </c>
      <c r="L44" s="242">
        <v>55961.189347</v>
      </c>
      <c r="M44" s="288">
        <v>66613.077014</v>
      </c>
      <c r="N44" s="296">
        <v>60012.469144</v>
      </c>
      <c r="O44" s="56">
        <f t="shared" si="1"/>
        <v>594949.8959049999</v>
      </c>
      <c r="P44" s="387" t="s">
        <v>13</v>
      </c>
      <c r="Q44" s="427"/>
    </row>
    <row r="45" spans="1:17" ht="12" customHeight="1">
      <c r="A45" s="427"/>
      <c r="B45" s="363" t="s">
        <v>0</v>
      </c>
      <c r="C45" s="36">
        <v>101780</v>
      </c>
      <c r="D45" s="37">
        <v>111480</v>
      </c>
      <c r="E45" s="37">
        <v>118147</v>
      </c>
      <c r="F45" s="37">
        <v>102861</v>
      </c>
      <c r="G45" s="37">
        <v>128367</v>
      </c>
      <c r="H45" s="151">
        <v>116690.517032</v>
      </c>
      <c r="I45" s="61">
        <v>137002.303087</v>
      </c>
      <c r="J45" s="61">
        <v>154406.979898</v>
      </c>
      <c r="K45" s="150">
        <v>151187.264184</v>
      </c>
      <c r="L45" s="150">
        <v>146815.204329</v>
      </c>
      <c r="M45" s="286">
        <v>141025.113865</v>
      </c>
      <c r="N45" s="294">
        <v>125279.250529</v>
      </c>
      <c r="O45" s="56">
        <f t="shared" si="1"/>
        <v>1535041.6329240003</v>
      </c>
      <c r="P45" s="384" t="s">
        <v>0</v>
      </c>
      <c r="Q45" s="427"/>
    </row>
    <row r="46" spans="1:17" ht="12" customHeight="1">
      <c r="A46" s="427"/>
      <c r="B46" s="363" t="s">
        <v>118</v>
      </c>
      <c r="C46" s="36">
        <v>12230</v>
      </c>
      <c r="D46" s="37">
        <v>7680</v>
      </c>
      <c r="E46" s="37">
        <v>8746</v>
      </c>
      <c r="F46" s="37">
        <v>10982</v>
      </c>
      <c r="G46" s="37">
        <v>11041</v>
      </c>
      <c r="H46" s="151">
        <v>12159.232344</v>
      </c>
      <c r="I46" s="61">
        <v>10189.908431</v>
      </c>
      <c r="J46" s="61">
        <v>10232.776629</v>
      </c>
      <c r="K46" s="150">
        <v>11581.114229</v>
      </c>
      <c r="L46" s="150">
        <v>10133.923722</v>
      </c>
      <c r="M46" s="286">
        <v>10899.107365</v>
      </c>
      <c r="N46" s="294">
        <v>12622.272966</v>
      </c>
      <c r="O46" s="56">
        <f t="shared" si="1"/>
        <v>128497.33568600002</v>
      </c>
      <c r="P46" s="384" t="s">
        <v>118</v>
      </c>
      <c r="Q46" s="427"/>
    </row>
    <row r="47" spans="1:17" ht="12" customHeight="1">
      <c r="A47" s="427"/>
      <c r="B47" s="363" t="s">
        <v>119</v>
      </c>
      <c r="C47" s="36">
        <v>4405</v>
      </c>
      <c r="D47" s="37">
        <v>5001</v>
      </c>
      <c r="E47" s="37">
        <v>6707</v>
      </c>
      <c r="F47" s="37">
        <v>6519</v>
      </c>
      <c r="G47" s="37">
        <v>7815</v>
      </c>
      <c r="H47" s="151">
        <v>5013.420513</v>
      </c>
      <c r="I47" s="61">
        <v>7810.364692</v>
      </c>
      <c r="J47" s="61">
        <v>9222.498751</v>
      </c>
      <c r="K47" s="150">
        <v>7870.150313</v>
      </c>
      <c r="L47" s="150">
        <v>5992.044638</v>
      </c>
      <c r="M47" s="286">
        <v>6621.035607</v>
      </c>
      <c r="N47" s="294">
        <v>6965.366527</v>
      </c>
      <c r="O47" s="56">
        <f t="shared" si="1"/>
        <v>79941.881041</v>
      </c>
      <c r="P47" s="384" t="s">
        <v>119</v>
      </c>
      <c r="Q47" s="427"/>
    </row>
    <row r="48" spans="1:17" ht="12" customHeight="1">
      <c r="A48" s="427"/>
      <c r="B48" s="363" t="s">
        <v>120</v>
      </c>
      <c r="C48" s="36">
        <v>14835</v>
      </c>
      <c r="D48" s="37">
        <v>12325</v>
      </c>
      <c r="E48" s="37">
        <v>17695</v>
      </c>
      <c r="F48" s="37">
        <v>16002</v>
      </c>
      <c r="G48" s="37">
        <v>16192</v>
      </c>
      <c r="H48" s="151">
        <v>15172.084821</v>
      </c>
      <c r="I48" s="61">
        <v>20793.002038</v>
      </c>
      <c r="J48" s="61">
        <v>20420.814288</v>
      </c>
      <c r="K48" s="150">
        <v>19773.862788</v>
      </c>
      <c r="L48" s="150">
        <v>22012.441088</v>
      </c>
      <c r="M48" s="286">
        <v>20207.361969</v>
      </c>
      <c r="N48" s="294">
        <v>21824.465462</v>
      </c>
      <c r="O48" s="56">
        <f t="shared" si="1"/>
        <v>217253.03245399997</v>
      </c>
      <c r="P48" s="384" t="s">
        <v>120</v>
      </c>
      <c r="Q48" s="427"/>
    </row>
    <row r="49" spans="1:17" ht="12" customHeight="1">
      <c r="A49" s="427"/>
      <c r="B49" s="363" t="s">
        <v>173</v>
      </c>
      <c r="C49" s="36">
        <v>2212</v>
      </c>
      <c r="D49" s="37">
        <v>1557</v>
      </c>
      <c r="E49" s="37">
        <v>1633</v>
      </c>
      <c r="F49" s="37">
        <v>2332</v>
      </c>
      <c r="G49" s="37">
        <v>2547</v>
      </c>
      <c r="H49" s="151">
        <v>2290.455621</v>
      </c>
      <c r="I49" s="61">
        <v>2586.796692</v>
      </c>
      <c r="J49" s="61">
        <v>2148.759496</v>
      </c>
      <c r="K49" s="150">
        <v>2563.566897</v>
      </c>
      <c r="L49" s="150">
        <v>3160.120787</v>
      </c>
      <c r="M49" s="286">
        <v>2759.612173</v>
      </c>
      <c r="N49" s="294">
        <v>3659.938988</v>
      </c>
      <c r="O49" s="56">
        <f t="shared" si="1"/>
        <v>29450.250654000003</v>
      </c>
      <c r="P49" s="384" t="s">
        <v>173</v>
      </c>
      <c r="Q49" s="427"/>
    </row>
    <row r="50" spans="1:17" ht="12" customHeight="1" thickBot="1">
      <c r="A50" s="427"/>
      <c r="B50" s="378" t="s">
        <v>143</v>
      </c>
      <c r="C50" s="215">
        <v>560</v>
      </c>
      <c r="D50" s="100">
        <v>752</v>
      </c>
      <c r="E50" s="100">
        <v>895</v>
      </c>
      <c r="F50" s="100">
        <v>679</v>
      </c>
      <c r="G50" s="100">
        <v>1193</v>
      </c>
      <c r="H50" s="216">
        <v>751.052928</v>
      </c>
      <c r="I50" s="64">
        <v>576.827827</v>
      </c>
      <c r="J50" s="64">
        <v>517.305071</v>
      </c>
      <c r="K50" s="212">
        <v>1070.28115</v>
      </c>
      <c r="L50" s="212">
        <v>1289.461233</v>
      </c>
      <c r="M50" s="290">
        <v>894.907487</v>
      </c>
      <c r="N50" s="295">
        <v>642.830843</v>
      </c>
      <c r="O50" s="56">
        <f t="shared" si="1"/>
        <v>9821.666539</v>
      </c>
      <c r="P50" s="385" t="s">
        <v>143</v>
      </c>
      <c r="Q50" s="427"/>
    </row>
    <row r="51" spans="1:17" ht="12" customHeight="1" thickBot="1">
      <c r="A51" s="427"/>
      <c r="B51" s="42" t="s">
        <v>117</v>
      </c>
      <c r="C51" s="24">
        <f>SUM(C52)</f>
        <v>452</v>
      </c>
      <c r="D51" s="32">
        <f aca="true" t="shared" si="4" ref="D51:N51">SUM(D52)</f>
        <v>509</v>
      </c>
      <c r="E51" s="32">
        <f t="shared" si="4"/>
        <v>534</v>
      </c>
      <c r="F51" s="32">
        <f t="shared" si="4"/>
        <v>473</v>
      </c>
      <c r="G51" s="32">
        <f t="shared" si="4"/>
        <v>778</v>
      </c>
      <c r="H51" s="32">
        <f t="shared" si="4"/>
        <v>445.319412</v>
      </c>
      <c r="I51" s="32">
        <f t="shared" si="4"/>
        <v>550.311092</v>
      </c>
      <c r="J51" s="32">
        <f t="shared" si="4"/>
        <v>479.760416</v>
      </c>
      <c r="K51" s="32">
        <f t="shared" si="4"/>
        <v>178.624707</v>
      </c>
      <c r="L51" s="32">
        <f t="shared" si="4"/>
        <v>1824.43429</v>
      </c>
      <c r="M51" s="32">
        <f t="shared" si="4"/>
        <v>398.0454</v>
      </c>
      <c r="N51" s="78">
        <f t="shared" si="4"/>
        <v>604.147711</v>
      </c>
      <c r="O51" s="136">
        <f t="shared" si="1"/>
        <v>7226.6430279999995</v>
      </c>
      <c r="P51" s="389" t="s">
        <v>117</v>
      </c>
      <c r="Q51" s="427"/>
    </row>
    <row r="52" spans="1:17" ht="12" customHeight="1" thickBot="1">
      <c r="A52" s="427"/>
      <c r="B52" s="379" t="s">
        <v>146</v>
      </c>
      <c r="C52" s="213">
        <v>452</v>
      </c>
      <c r="D52" s="214">
        <v>509</v>
      </c>
      <c r="E52" s="214">
        <v>534</v>
      </c>
      <c r="F52" s="214">
        <v>473</v>
      </c>
      <c r="G52" s="214">
        <v>778</v>
      </c>
      <c r="H52" s="219">
        <v>445.319412</v>
      </c>
      <c r="I52" s="232">
        <v>550.311092</v>
      </c>
      <c r="J52" s="232">
        <v>479.760416</v>
      </c>
      <c r="K52" s="297">
        <v>178.624707</v>
      </c>
      <c r="L52" s="297">
        <v>1824.43429</v>
      </c>
      <c r="M52" s="298">
        <v>398.0454</v>
      </c>
      <c r="N52" s="299">
        <v>604.147711</v>
      </c>
      <c r="O52" s="136">
        <f t="shared" si="1"/>
        <v>7226.6430279999995</v>
      </c>
      <c r="P52" s="399" t="s">
        <v>146</v>
      </c>
      <c r="Q52" s="427"/>
    </row>
    <row r="53" spans="1:17" ht="12" customHeight="1" thickBot="1">
      <c r="A53" s="427"/>
      <c r="B53" s="42" t="s">
        <v>116</v>
      </c>
      <c r="C53" s="24">
        <f>SUM(C54:C56)</f>
        <v>212126</v>
      </c>
      <c r="D53" s="32">
        <f aca="true" t="shared" si="5" ref="D53:N53">SUM(D54:D56)</f>
        <v>178489</v>
      </c>
      <c r="E53" s="32">
        <f t="shared" si="5"/>
        <v>151146</v>
      </c>
      <c r="F53" s="32">
        <f t="shared" si="5"/>
        <v>137002</v>
      </c>
      <c r="G53" s="32">
        <f t="shared" si="5"/>
        <v>120493</v>
      </c>
      <c r="H53" s="32">
        <f>SUM(H54:H56)</f>
        <v>128059.179785</v>
      </c>
      <c r="I53" s="32">
        <f t="shared" si="5"/>
        <v>149994.867888</v>
      </c>
      <c r="J53" s="32">
        <f t="shared" si="5"/>
        <v>197867.24753899997</v>
      </c>
      <c r="K53" s="32">
        <f t="shared" si="5"/>
        <v>207170.93499399998</v>
      </c>
      <c r="L53" s="32">
        <f t="shared" si="5"/>
        <v>296099.110454</v>
      </c>
      <c r="M53" s="32">
        <f t="shared" si="5"/>
        <v>266264.567929</v>
      </c>
      <c r="N53" s="78">
        <f t="shared" si="5"/>
        <v>227940.56616200003</v>
      </c>
      <c r="O53" s="218">
        <f t="shared" si="1"/>
        <v>2272652.474751</v>
      </c>
      <c r="P53" s="389" t="s">
        <v>116</v>
      </c>
      <c r="Q53" s="427"/>
    </row>
    <row r="54" spans="1:17" ht="12" customHeight="1">
      <c r="A54" s="427"/>
      <c r="B54" s="377" t="s">
        <v>115</v>
      </c>
      <c r="C54" s="57">
        <v>175915</v>
      </c>
      <c r="D54" s="58">
        <v>129454</v>
      </c>
      <c r="E54" s="58">
        <v>107788</v>
      </c>
      <c r="F54" s="58">
        <v>95960</v>
      </c>
      <c r="G54" s="58">
        <v>79814</v>
      </c>
      <c r="H54" s="217">
        <v>81733.597828</v>
      </c>
      <c r="I54" s="72">
        <v>126714.209239</v>
      </c>
      <c r="J54" s="72">
        <v>147619.290174</v>
      </c>
      <c r="K54" s="242">
        <v>168397.319589</v>
      </c>
      <c r="L54" s="242">
        <v>249960.278285</v>
      </c>
      <c r="M54" s="288">
        <v>169939.479553</v>
      </c>
      <c r="N54" s="296">
        <v>184898.405135</v>
      </c>
      <c r="O54" s="56">
        <f t="shared" si="1"/>
        <v>1718193.5798030002</v>
      </c>
      <c r="P54" s="387" t="s">
        <v>115</v>
      </c>
      <c r="Q54" s="427"/>
    </row>
    <row r="55" spans="1:17" ht="12" customHeight="1">
      <c r="A55" s="427"/>
      <c r="B55" s="363" t="s">
        <v>2</v>
      </c>
      <c r="C55" s="36">
        <v>31856</v>
      </c>
      <c r="D55" s="37">
        <v>44061</v>
      </c>
      <c r="E55" s="37">
        <v>37536</v>
      </c>
      <c r="F55" s="37">
        <v>33968</v>
      </c>
      <c r="G55" s="37">
        <v>31156</v>
      </c>
      <c r="H55" s="151">
        <v>41354.537732</v>
      </c>
      <c r="I55" s="61">
        <v>18199.153707</v>
      </c>
      <c r="J55" s="61">
        <v>43152.598385</v>
      </c>
      <c r="K55" s="150">
        <v>33330.730809</v>
      </c>
      <c r="L55" s="150">
        <v>38742.516304</v>
      </c>
      <c r="M55" s="286">
        <v>42949.779395</v>
      </c>
      <c r="N55" s="294">
        <v>37401.512516</v>
      </c>
      <c r="O55" s="56">
        <f t="shared" si="1"/>
        <v>433707.828848</v>
      </c>
      <c r="P55" s="384" t="s">
        <v>2</v>
      </c>
      <c r="Q55" s="427"/>
    </row>
    <row r="56" spans="1:17" ht="12" customHeight="1" thickBot="1">
      <c r="A56" s="427"/>
      <c r="B56" s="378" t="s">
        <v>1</v>
      </c>
      <c r="C56" s="215">
        <v>4355</v>
      </c>
      <c r="D56" s="100">
        <v>4974</v>
      </c>
      <c r="E56" s="100">
        <v>5822</v>
      </c>
      <c r="F56" s="100">
        <v>7074</v>
      </c>
      <c r="G56" s="100">
        <v>9523</v>
      </c>
      <c r="H56" s="216">
        <v>4971.044225</v>
      </c>
      <c r="I56" s="212">
        <v>5081.504942</v>
      </c>
      <c r="J56" s="212">
        <v>7095.35898</v>
      </c>
      <c r="K56" s="212">
        <v>5442.884596</v>
      </c>
      <c r="L56" s="212">
        <v>7396.315865</v>
      </c>
      <c r="M56" s="290">
        <v>53375.308981</v>
      </c>
      <c r="N56" s="295">
        <v>5640.648511</v>
      </c>
      <c r="O56" s="56">
        <f t="shared" si="1"/>
        <v>120751.0661</v>
      </c>
      <c r="P56" s="385" t="s">
        <v>1</v>
      </c>
      <c r="Q56" s="427"/>
    </row>
    <row r="57" spans="1:17" ht="12" customHeight="1" thickBot="1">
      <c r="A57" s="427"/>
      <c r="B57" s="42" t="s">
        <v>3</v>
      </c>
      <c r="C57" s="213">
        <v>2166</v>
      </c>
      <c r="D57" s="214">
        <v>1830</v>
      </c>
      <c r="E57" s="214">
        <v>3238</v>
      </c>
      <c r="F57" s="214">
        <v>2928</v>
      </c>
      <c r="G57" s="214">
        <v>1976</v>
      </c>
      <c r="H57" s="220">
        <v>1304.811553</v>
      </c>
      <c r="I57" s="237">
        <v>2891.844626</v>
      </c>
      <c r="J57" s="237">
        <v>2531.877386</v>
      </c>
      <c r="K57" s="237">
        <v>3661.340536</v>
      </c>
      <c r="L57" s="237">
        <v>5774.776691</v>
      </c>
      <c r="M57" s="300">
        <v>4172.670806</v>
      </c>
      <c r="N57" s="301">
        <v>4501.951634</v>
      </c>
      <c r="O57" s="56">
        <f t="shared" si="1"/>
        <v>36977.27323199999</v>
      </c>
      <c r="P57" s="389" t="s">
        <v>3</v>
      </c>
      <c r="Q57" s="427"/>
    </row>
    <row r="58" spans="1:17" ht="12" customHeight="1" thickBot="1">
      <c r="A58" s="427"/>
      <c r="B58" s="106" t="s">
        <v>114</v>
      </c>
      <c r="C58" s="24">
        <f>C59-C7-C18-C43-C51-C53-C57</f>
        <v>122608.06140500004</v>
      </c>
      <c r="D58" s="32">
        <f aca="true" t="shared" si="6" ref="D58:L58">D59-D7-D18-D43-D51-D53-D57</f>
        <v>106604.68489499995</v>
      </c>
      <c r="E58" s="32">
        <f t="shared" si="6"/>
        <v>157512.9085570001</v>
      </c>
      <c r="F58" s="32">
        <f t="shared" si="6"/>
        <v>154020.16745200008</v>
      </c>
      <c r="G58" s="32">
        <f t="shared" si="6"/>
        <v>135231.7077570001</v>
      </c>
      <c r="H58" s="32">
        <f t="shared" si="6"/>
        <v>182202.3026359997</v>
      </c>
      <c r="I58" s="32">
        <f t="shared" si="6"/>
        <v>150533.78981099906</v>
      </c>
      <c r="J58" s="32">
        <f t="shared" si="6"/>
        <v>132950.81864300076</v>
      </c>
      <c r="K58" s="32">
        <f t="shared" si="6"/>
        <v>139616.95512299996</v>
      </c>
      <c r="L58" s="32">
        <f t="shared" si="6"/>
        <v>159721.33068500002</v>
      </c>
      <c r="M58" s="32">
        <f>M59-M7-M18-M43-M51-M53-M57</f>
        <v>158875.04798999982</v>
      </c>
      <c r="N58" s="78">
        <f>N59-N7-N18-N43-N51-N53-N57</f>
        <v>207683.05237999975</v>
      </c>
      <c r="O58" s="78">
        <f>O59-O7-O18-O43-O51-O53-O57</f>
        <v>1807560.8273339989</v>
      </c>
      <c r="P58" s="392" t="s">
        <v>114</v>
      </c>
      <c r="Q58" s="427"/>
    </row>
    <row r="59" spans="1:17" ht="12" customHeight="1" thickBot="1">
      <c r="A59" s="428"/>
      <c r="B59" s="137" t="s">
        <v>129</v>
      </c>
      <c r="C59" s="188">
        <v>1337868.061405</v>
      </c>
      <c r="D59" s="189">
        <v>1252308.684895</v>
      </c>
      <c r="E59" s="189">
        <v>1483260.908557</v>
      </c>
      <c r="F59" s="189">
        <v>1426146.167452</v>
      </c>
      <c r="G59" s="189">
        <v>1401821.707757</v>
      </c>
      <c r="H59" s="190">
        <v>1344391.6449559997</v>
      </c>
      <c r="I59" s="189">
        <v>1584587.2282529993</v>
      </c>
      <c r="J59" s="189">
        <v>1572424.1007230007</v>
      </c>
      <c r="K59" s="189">
        <v>1421124.765283</v>
      </c>
      <c r="L59" s="189">
        <v>1798568.006266</v>
      </c>
      <c r="M59" s="189">
        <v>1590422.157893</v>
      </c>
      <c r="N59" s="302">
        <v>1604496.242629</v>
      </c>
      <c r="O59" s="139">
        <f>SUM(C59:N59)</f>
        <v>17817419.676069</v>
      </c>
      <c r="P59" s="400" t="s">
        <v>129</v>
      </c>
      <c r="Q59" s="428"/>
    </row>
  </sheetData>
  <mergeCells count="3">
    <mergeCell ref="Q7:Q59"/>
    <mergeCell ref="A7:A59"/>
    <mergeCell ref="C5:O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X65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3" bestFit="1" customWidth="1"/>
    <col min="2" max="2" width="29.28125" style="40" customWidth="1"/>
    <col min="3" max="8" width="11.00390625" style="80" customWidth="1"/>
    <col min="9" max="14" width="10.421875" style="80" customWidth="1"/>
    <col min="15" max="15" width="9.8515625" style="94" customWidth="1"/>
    <col min="16" max="16" width="26.7109375" style="40" customWidth="1"/>
    <col min="17" max="17" width="3.8515625" style="3" bestFit="1" customWidth="1"/>
    <col min="18" max="19" width="7.7109375" style="192" customWidth="1"/>
    <col min="20" max="50" width="9.140625" style="80" customWidth="1"/>
    <col min="51" max="16384" width="9.140625" style="3" customWidth="1"/>
  </cols>
  <sheetData>
    <row r="1" spans="1:17" ht="18.75">
      <c r="A1" s="13" t="s">
        <v>121</v>
      </c>
      <c r="Q1" s="13"/>
    </row>
    <row r="2" spans="1:17" ht="12.75">
      <c r="A2" s="11" t="s">
        <v>74</v>
      </c>
      <c r="Q2" s="11"/>
    </row>
    <row r="3" ht="13.5" thickBot="1">
      <c r="A3" s="3" t="s">
        <v>162</v>
      </c>
    </row>
    <row r="4" spans="3:19" ht="15" customHeight="1" thickBot="1">
      <c r="C4" s="412">
        <v>2007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4"/>
      <c r="R4" s="89"/>
      <c r="S4" s="89"/>
    </row>
    <row r="5" spans="3:19" ht="48" thickBot="1">
      <c r="C5" s="85" t="s">
        <v>130</v>
      </c>
      <c r="D5" s="87" t="s">
        <v>131</v>
      </c>
      <c r="E5" s="87" t="s">
        <v>132</v>
      </c>
      <c r="F5" s="87" t="s">
        <v>133</v>
      </c>
      <c r="G5" s="87" t="s">
        <v>134</v>
      </c>
      <c r="H5" s="87" t="s">
        <v>135</v>
      </c>
      <c r="I5" s="87" t="s">
        <v>136</v>
      </c>
      <c r="J5" s="87" t="s">
        <v>137</v>
      </c>
      <c r="K5" s="87" t="s">
        <v>138</v>
      </c>
      <c r="L5" s="87" t="s">
        <v>139</v>
      </c>
      <c r="M5" s="87" t="s">
        <v>140</v>
      </c>
      <c r="N5" s="86" t="s">
        <v>141</v>
      </c>
      <c r="O5" s="209" t="s">
        <v>142</v>
      </c>
      <c r="R5" s="140"/>
      <c r="S5" s="19"/>
    </row>
    <row r="6" spans="1:19" s="17" customFormat="1" ht="12" customHeight="1" thickBot="1">
      <c r="A6" s="426" t="s">
        <v>178</v>
      </c>
      <c r="B6" s="44" t="s">
        <v>106</v>
      </c>
      <c r="C6" s="227">
        <f>SUM(C7:C20)</f>
        <v>123039</v>
      </c>
      <c r="D6" s="221">
        <f aca="true" t="shared" si="0" ref="D6:N6">SUM(D7:D20)</f>
        <v>124996</v>
      </c>
      <c r="E6" s="221">
        <f t="shared" si="0"/>
        <v>137848</v>
      </c>
      <c r="F6" s="221">
        <f t="shared" si="0"/>
        <v>139450</v>
      </c>
      <c r="G6" s="221">
        <f t="shared" si="0"/>
        <v>145367</v>
      </c>
      <c r="H6" s="221">
        <f>SUM(H7:H20)</f>
        <v>163049.151448</v>
      </c>
      <c r="I6" s="221">
        <f t="shared" si="0"/>
        <v>136247.07395099997</v>
      </c>
      <c r="J6" s="221">
        <f t="shared" si="0"/>
        <v>144145.82182199997</v>
      </c>
      <c r="K6" s="221">
        <f t="shared" si="0"/>
        <v>155922.404094</v>
      </c>
      <c r="L6" s="221">
        <f t="shared" si="0"/>
        <v>149728.42247899997</v>
      </c>
      <c r="M6" s="221">
        <f t="shared" si="0"/>
        <v>160121.96543999997</v>
      </c>
      <c r="N6" s="222">
        <f t="shared" si="0"/>
        <v>155965.09537799997</v>
      </c>
      <c r="O6" s="136">
        <f>SUM(C6:N6)</f>
        <v>1735879.9346119997</v>
      </c>
      <c r="P6" s="383" t="s">
        <v>106</v>
      </c>
      <c r="Q6" s="426" t="s">
        <v>178</v>
      </c>
      <c r="R6" s="142"/>
      <c r="S6" s="142"/>
    </row>
    <row r="7" spans="1:19" ht="12" customHeight="1">
      <c r="A7" s="427"/>
      <c r="B7" s="363" t="s">
        <v>154</v>
      </c>
      <c r="C7" s="34">
        <v>24825</v>
      </c>
      <c r="D7" s="35">
        <v>21669</v>
      </c>
      <c r="E7" s="35">
        <v>20229</v>
      </c>
      <c r="F7" s="35">
        <v>21077</v>
      </c>
      <c r="G7" s="35">
        <v>27563</v>
      </c>
      <c r="H7" s="401">
        <v>28278.500516</v>
      </c>
      <c r="I7" s="163">
        <v>19661.351803</v>
      </c>
      <c r="J7" s="163">
        <v>22172.150025</v>
      </c>
      <c r="K7" s="163">
        <v>26784.941706</v>
      </c>
      <c r="L7" s="163">
        <v>21786.24329</v>
      </c>
      <c r="M7" s="292">
        <v>29016.885022</v>
      </c>
      <c r="N7" s="293">
        <v>19373.012165</v>
      </c>
      <c r="O7" s="185">
        <f aca="true" t="shared" si="1" ref="O7:O61">SUM(C7:N7)</f>
        <v>282436.084527</v>
      </c>
      <c r="P7" s="384" t="s">
        <v>154</v>
      </c>
      <c r="Q7" s="427"/>
      <c r="R7" s="141"/>
      <c r="S7" s="142"/>
    </row>
    <row r="8" spans="1:19" ht="12" customHeight="1">
      <c r="A8" s="427"/>
      <c r="B8" s="363" t="s">
        <v>159</v>
      </c>
      <c r="C8" s="36">
        <v>25648</v>
      </c>
      <c r="D8" s="37">
        <v>20647</v>
      </c>
      <c r="E8" s="37">
        <v>25864</v>
      </c>
      <c r="F8" s="37">
        <v>26722</v>
      </c>
      <c r="G8" s="37">
        <v>31380</v>
      </c>
      <c r="H8" s="151">
        <v>34483.599149</v>
      </c>
      <c r="I8" s="150">
        <v>30564.250094</v>
      </c>
      <c r="J8" s="150">
        <v>28802.696283</v>
      </c>
      <c r="K8" s="150">
        <v>33495.409413</v>
      </c>
      <c r="L8" s="150">
        <v>35990.512886</v>
      </c>
      <c r="M8" s="286">
        <v>35484.396947</v>
      </c>
      <c r="N8" s="294">
        <v>38482.863267</v>
      </c>
      <c r="O8" s="186">
        <f t="shared" si="1"/>
        <v>367564.728039</v>
      </c>
      <c r="P8" s="384" t="s">
        <v>122</v>
      </c>
      <c r="Q8" s="427"/>
      <c r="R8" s="141"/>
      <c r="S8" s="142"/>
    </row>
    <row r="9" spans="1:20" ht="12" customHeight="1">
      <c r="A9" s="427"/>
      <c r="B9" s="363" t="s">
        <v>150</v>
      </c>
      <c r="C9" s="36">
        <v>24454</v>
      </c>
      <c r="D9" s="37">
        <v>27063</v>
      </c>
      <c r="E9" s="37">
        <v>23946</v>
      </c>
      <c r="F9" s="37">
        <v>22983</v>
      </c>
      <c r="G9" s="37">
        <v>22309</v>
      </c>
      <c r="H9" s="151">
        <v>26633.459741</v>
      </c>
      <c r="I9" s="150">
        <v>29741.699568</v>
      </c>
      <c r="J9" s="150">
        <v>30776.946248</v>
      </c>
      <c r="K9" s="150">
        <v>27076.657962</v>
      </c>
      <c r="L9" s="150">
        <v>24984.500452</v>
      </c>
      <c r="M9" s="150">
        <v>29743.780299</v>
      </c>
      <c r="N9" s="304">
        <v>26875.574892</v>
      </c>
      <c r="O9" s="186">
        <f t="shared" si="1"/>
        <v>316587.619162</v>
      </c>
      <c r="P9" s="384" t="s">
        <v>150</v>
      </c>
      <c r="Q9" s="427"/>
      <c r="R9" s="141"/>
      <c r="S9" s="142"/>
      <c r="T9" s="193"/>
    </row>
    <row r="10" spans="1:19" ht="12" customHeight="1">
      <c r="A10" s="427"/>
      <c r="B10" s="363" t="s">
        <v>155</v>
      </c>
      <c r="C10" s="36">
        <v>10129</v>
      </c>
      <c r="D10" s="37">
        <v>10168</v>
      </c>
      <c r="E10" s="37">
        <v>11430</v>
      </c>
      <c r="F10" s="37">
        <v>13389</v>
      </c>
      <c r="G10" s="37">
        <v>13673</v>
      </c>
      <c r="H10" s="151">
        <v>24163.3875</v>
      </c>
      <c r="I10" s="150">
        <v>10406.36401</v>
      </c>
      <c r="J10" s="150">
        <v>11198.979737</v>
      </c>
      <c r="K10" s="150">
        <v>13641.691022</v>
      </c>
      <c r="L10" s="150">
        <v>12824.197817</v>
      </c>
      <c r="M10" s="150">
        <v>11928.192175</v>
      </c>
      <c r="N10" s="304">
        <v>17403.473386</v>
      </c>
      <c r="O10" s="186">
        <f t="shared" si="1"/>
        <v>160355.285647</v>
      </c>
      <c r="P10" s="384" t="s">
        <v>155</v>
      </c>
      <c r="Q10" s="427"/>
      <c r="R10" s="141"/>
      <c r="S10" s="142"/>
    </row>
    <row r="11" spans="1:19" ht="12" customHeight="1">
      <c r="A11" s="427"/>
      <c r="B11" s="363" t="s">
        <v>149</v>
      </c>
      <c r="C11" s="36">
        <v>8104</v>
      </c>
      <c r="D11" s="37">
        <v>12587</v>
      </c>
      <c r="E11" s="37">
        <v>13494</v>
      </c>
      <c r="F11" s="37">
        <v>12010</v>
      </c>
      <c r="G11" s="37">
        <v>12019</v>
      </c>
      <c r="H11" s="151">
        <v>12753.840278</v>
      </c>
      <c r="I11" s="150">
        <v>11966.128823</v>
      </c>
      <c r="J11" s="150">
        <v>14511.718497</v>
      </c>
      <c r="K11" s="150">
        <v>14094.715868</v>
      </c>
      <c r="L11" s="150">
        <v>12798.871252</v>
      </c>
      <c r="M11" s="150">
        <v>13508.255601</v>
      </c>
      <c r="N11" s="304">
        <v>11979.453271</v>
      </c>
      <c r="O11" s="186">
        <f t="shared" si="1"/>
        <v>149826.98359</v>
      </c>
      <c r="P11" s="384" t="s">
        <v>149</v>
      </c>
      <c r="Q11" s="427"/>
      <c r="R11" s="141"/>
      <c r="S11" s="142"/>
    </row>
    <row r="12" spans="1:19" ht="12" customHeight="1">
      <c r="A12" s="427"/>
      <c r="B12" s="363" t="s">
        <v>107</v>
      </c>
      <c r="C12" s="36">
        <v>470</v>
      </c>
      <c r="D12" s="37">
        <v>145</v>
      </c>
      <c r="E12" s="37">
        <v>480</v>
      </c>
      <c r="F12" s="37">
        <v>341</v>
      </c>
      <c r="G12" s="37">
        <v>367</v>
      </c>
      <c r="H12" s="151">
        <v>148.808999</v>
      </c>
      <c r="I12" s="150">
        <v>518.031002</v>
      </c>
      <c r="J12" s="150">
        <v>1184.801999</v>
      </c>
      <c r="K12" s="150">
        <v>477.478</v>
      </c>
      <c r="L12" s="150">
        <v>630.501798</v>
      </c>
      <c r="M12" s="150">
        <v>504.346077</v>
      </c>
      <c r="N12" s="304">
        <v>1044.320001</v>
      </c>
      <c r="O12" s="186">
        <f t="shared" si="1"/>
        <v>6311.287876</v>
      </c>
      <c r="P12" s="384" t="s">
        <v>107</v>
      </c>
      <c r="Q12" s="427"/>
      <c r="R12" s="141"/>
      <c r="S12" s="142"/>
    </row>
    <row r="13" spans="1:19" ht="12" customHeight="1">
      <c r="A13" s="427"/>
      <c r="B13" s="363" t="s">
        <v>144</v>
      </c>
      <c r="C13" s="36">
        <v>9818</v>
      </c>
      <c r="D13" s="37">
        <v>13892</v>
      </c>
      <c r="E13" s="37">
        <v>15646</v>
      </c>
      <c r="F13" s="37">
        <v>22107</v>
      </c>
      <c r="G13" s="37">
        <v>15678</v>
      </c>
      <c r="H13" s="151">
        <v>14023.286813</v>
      </c>
      <c r="I13" s="150">
        <v>10437.166756</v>
      </c>
      <c r="J13" s="150">
        <v>9952.702834</v>
      </c>
      <c r="K13" s="150">
        <v>14645.540081</v>
      </c>
      <c r="L13" s="150">
        <v>12327.688234</v>
      </c>
      <c r="M13" s="150">
        <v>15759.590933</v>
      </c>
      <c r="N13" s="304">
        <v>16986.793284</v>
      </c>
      <c r="O13" s="186">
        <f t="shared" si="1"/>
        <v>171273.768935</v>
      </c>
      <c r="P13" s="384" t="s">
        <v>144</v>
      </c>
      <c r="Q13" s="427"/>
      <c r="R13" s="141"/>
      <c r="S13" s="142"/>
    </row>
    <row r="14" spans="1:19" ht="12" customHeight="1">
      <c r="A14" s="427"/>
      <c r="B14" s="363" t="s">
        <v>157</v>
      </c>
      <c r="C14" s="36">
        <v>3952</v>
      </c>
      <c r="D14" s="37">
        <v>2469</v>
      </c>
      <c r="E14" s="37">
        <v>2750</v>
      </c>
      <c r="F14" s="37">
        <v>2371</v>
      </c>
      <c r="G14" s="37">
        <v>3738</v>
      </c>
      <c r="H14" s="151">
        <v>2611.586045</v>
      </c>
      <c r="I14" s="150">
        <v>2253.054527</v>
      </c>
      <c r="J14" s="150">
        <v>2885.531285</v>
      </c>
      <c r="K14" s="150">
        <v>3381.911126</v>
      </c>
      <c r="L14" s="150">
        <v>3135.402998</v>
      </c>
      <c r="M14" s="150">
        <v>3773.262242</v>
      </c>
      <c r="N14" s="304">
        <v>4191.751322</v>
      </c>
      <c r="O14" s="186">
        <f t="shared" si="1"/>
        <v>37512.499545</v>
      </c>
      <c r="P14" s="384" t="s">
        <v>157</v>
      </c>
      <c r="Q14" s="427"/>
      <c r="R14" s="141"/>
      <c r="S14" s="142"/>
    </row>
    <row r="15" spans="1:19" ht="12" customHeight="1">
      <c r="A15" s="427"/>
      <c r="B15" s="363" t="s">
        <v>156</v>
      </c>
      <c r="C15" s="36">
        <v>8894</v>
      </c>
      <c r="D15" s="37">
        <v>6606</v>
      </c>
      <c r="E15" s="37">
        <v>10960</v>
      </c>
      <c r="F15" s="37">
        <v>8969</v>
      </c>
      <c r="G15" s="37">
        <v>9330</v>
      </c>
      <c r="H15" s="151">
        <v>8437.443534</v>
      </c>
      <c r="I15" s="150">
        <v>10874.405611</v>
      </c>
      <c r="J15" s="150">
        <v>10549.689975</v>
      </c>
      <c r="K15" s="150">
        <v>11285.438226</v>
      </c>
      <c r="L15" s="150">
        <v>8428.949734</v>
      </c>
      <c r="M15" s="150">
        <v>9724.172153</v>
      </c>
      <c r="N15" s="304">
        <v>10100.806242</v>
      </c>
      <c r="O15" s="186">
        <f t="shared" si="1"/>
        <v>114159.90547499999</v>
      </c>
      <c r="P15" s="384" t="s">
        <v>156</v>
      </c>
      <c r="Q15" s="427"/>
      <c r="R15" s="141"/>
      <c r="S15" s="142"/>
    </row>
    <row r="16" spans="1:19" ht="12" customHeight="1">
      <c r="A16" s="427"/>
      <c r="B16" s="363" t="s">
        <v>161</v>
      </c>
      <c r="C16" s="36">
        <v>742</v>
      </c>
      <c r="D16" s="37">
        <v>1779</v>
      </c>
      <c r="E16" s="37">
        <v>1072</v>
      </c>
      <c r="F16" s="37">
        <v>1438</v>
      </c>
      <c r="G16" s="37">
        <v>2151</v>
      </c>
      <c r="H16" s="151">
        <v>1582.601001</v>
      </c>
      <c r="I16" s="240">
        <v>1256.848584</v>
      </c>
      <c r="J16" s="240">
        <v>1482.590408</v>
      </c>
      <c r="K16" s="150">
        <v>2125.813799</v>
      </c>
      <c r="L16" s="150">
        <v>1282.911</v>
      </c>
      <c r="M16" s="150">
        <v>2123.004482</v>
      </c>
      <c r="N16" s="304">
        <v>1749.935247</v>
      </c>
      <c r="O16" s="186">
        <f t="shared" si="1"/>
        <v>18785.704521</v>
      </c>
      <c r="P16" s="384" t="s">
        <v>161</v>
      </c>
      <c r="Q16" s="427"/>
      <c r="R16" s="141"/>
      <c r="S16" s="142"/>
    </row>
    <row r="17" spans="1:19" ht="12" customHeight="1">
      <c r="A17" s="427"/>
      <c r="B17" s="363" t="s">
        <v>160</v>
      </c>
      <c r="C17" s="36">
        <v>2967</v>
      </c>
      <c r="D17" s="37">
        <v>4311</v>
      </c>
      <c r="E17" s="37">
        <v>6992</v>
      </c>
      <c r="F17" s="37">
        <v>3111</v>
      </c>
      <c r="G17" s="37">
        <v>2617</v>
      </c>
      <c r="H17" s="151">
        <v>4164.606021</v>
      </c>
      <c r="I17" s="150">
        <v>2940.047937</v>
      </c>
      <c r="J17" s="150">
        <v>4669.83122</v>
      </c>
      <c r="K17" s="150">
        <v>4208.240002</v>
      </c>
      <c r="L17" s="150">
        <v>12189.369242</v>
      </c>
      <c r="M17" s="150">
        <v>4792.775707</v>
      </c>
      <c r="N17" s="304">
        <v>2220.897862</v>
      </c>
      <c r="O17" s="186">
        <f t="shared" si="1"/>
        <v>55183.767991</v>
      </c>
      <c r="P17" s="384" t="s">
        <v>160</v>
      </c>
      <c r="Q17" s="427"/>
      <c r="R17" s="141"/>
      <c r="S17" s="142"/>
    </row>
    <row r="18" spans="1:19" ht="12" customHeight="1">
      <c r="A18" s="427"/>
      <c r="B18" s="363" t="s">
        <v>23</v>
      </c>
      <c r="C18" s="36">
        <v>1322</v>
      </c>
      <c r="D18" s="37">
        <v>1128</v>
      </c>
      <c r="E18" s="37">
        <v>1296</v>
      </c>
      <c r="F18" s="37">
        <v>1714</v>
      </c>
      <c r="G18" s="37">
        <v>1989</v>
      </c>
      <c r="H18" s="151">
        <v>2172.880155</v>
      </c>
      <c r="I18" s="150">
        <v>2118.227276</v>
      </c>
      <c r="J18" s="150">
        <v>2434.958919</v>
      </c>
      <c r="K18" s="150">
        <v>1758.200824</v>
      </c>
      <c r="L18" s="150">
        <v>1230.749492</v>
      </c>
      <c r="M18" s="150">
        <v>1769.5928</v>
      </c>
      <c r="N18" s="304">
        <v>2547.749127</v>
      </c>
      <c r="O18" s="186">
        <f t="shared" si="1"/>
        <v>21481.358592999997</v>
      </c>
      <c r="P18" s="384" t="s">
        <v>23</v>
      </c>
      <c r="Q18" s="427"/>
      <c r="R18" s="141"/>
      <c r="S18" s="142"/>
    </row>
    <row r="19" spans="1:19" ht="12" customHeight="1">
      <c r="A19" s="427"/>
      <c r="B19" s="363" t="s">
        <v>158</v>
      </c>
      <c r="C19" s="36">
        <v>548</v>
      </c>
      <c r="D19" s="37">
        <v>1275</v>
      </c>
      <c r="E19" s="37">
        <v>1702</v>
      </c>
      <c r="F19" s="37">
        <v>1453</v>
      </c>
      <c r="G19" s="37">
        <v>1274</v>
      </c>
      <c r="H19" s="151">
        <v>1230.596</v>
      </c>
      <c r="I19" s="150">
        <v>2217.76596</v>
      </c>
      <c r="J19" s="150">
        <v>1431.010999</v>
      </c>
      <c r="K19" s="150">
        <v>1017.083801</v>
      </c>
      <c r="L19" s="150">
        <v>1325.937204</v>
      </c>
      <c r="M19" s="150">
        <v>1040.397001</v>
      </c>
      <c r="N19" s="304">
        <v>983.18592</v>
      </c>
      <c r="O19" s="186">
        <f t="shared" si="1"/>
        <v>15497.976885</v>
      </c>
      <c r="P19" s="384" t="s">
        <v>158</v>
      </c>
      <c r="Q19" s="427"/>
      <c r="R19" s="141"/>
      <c r="S19" s="142"/>
    </row>
    <row r="20" spans="1:19" ht="12" customHeight="1" thickBot="1">
      <c r="A20" s="427"/>
      <c r="B20" s="378" t="s">
        <v>124</v>
      </c>
      <c r="C20" s="38">
        <v>1166</v>
      </c>
      <c r="D20" s="39">
        <v>1257</v>
      </c>
      <c r="E20" s="39">
        <v>1987</v>
      </c>
      <c r="F20" s="39">
        <v>1765</v>
      </c>
      <c r="G20" s="39">
        <v>1279</v>
      </c>
      <c r="H20" s="401">
        <v>2364.555696</v>
      </c>
      <c r="I20" s="241">
        <v>1291.732</v>
      </c>
      <c r="J20" s="241">
        <v>2092.213393</v>
      </c>
      <c r="K20" s="241">
        <v>1929.282264</v>
      </c>
      <c r="L20" s="241">
        <v>792.58708</v>
      </c>
      <c r="M20" s="241">
        <v>953.314001</v>
      </c>
      <c r="N20" s="305">
        <v>2025.279392</v>
      </c>
      <c r="O20" s="187">
        <f t="shared" si="1"/>
        <v>18902.963826</v>
      </c>
      <c r="P20" s="385" t="s">
        <v>124</v>
      </c>
      <c r="Q20" s="427"/>
      <c r="R20" s="141"/>
      <c r="S20" s="142"/>
    </row>
    <row r="21" spans="1:50" s="14" customFormat="1" ht="12" customHeight="1" thickBot="1">
      <c r="A21" s="427"/>
      <c r="B21" s="43" t="s">
        <v>108</v>
      </c>
      <c r="C21" s="227">
        <f>SUM(C22:C40)</f>
        <v>87371</v>
      </c>
      <c r="D21" s="221">
        <f aca="true" t="shared" si="2" ref="D21:N21">SUM(D22:D40)</f>
        <v>116945</v>
      </c>
      <c r="E21" s="221">
        <f t="shared" si="2"/>
        <v>85203</v>
      </c>
      <c r="F21" s="221">
        <f t="shared" si="2"/>
        <v>112508</v>
      </c>
      <c r="G21" s="221">
        <f t="shared" si="2"/>
        <v>89739</v>
      </c>
      <c r="H21" s="221">
        <f>SUM(H22:H40)</f>
        <v>76855.25714200003</v>
      </c>
      <c r="I21" s="221">
        <f t="shared" si="2"/>
        <v>85061.008605</v>
      </c>
      <c r="J21" s="221">
        <f t="shared" si="2"/>
        <v>74270.51005900002</v>
      </c>
      <c r="K21" s="221">
        <f t="shared" si="2"/>
        <v>166199.89439300002</v>
      </c>
      <c r="L21" s="221">
        <f t="shared" si="2"/>
        <v>148348.16699700002</v>
      </c>
      <c r="M21" s="221">
        <f t="shared" si="2"/>
        <v>185275.610416</v>
      </c>
      <c r="N21" s="222">
        <f t="shared" si="2"/>
        <v>88518.21308500001</v>
      </c>
      <c r="O21" s="136">
        <f t="shared" si="1"/>
        <v>1316294.660697</v>
      </c>
      <c r="P21" s="386" t="s">
        <v>108</v>
      </c>
      <c r="Q21" s="427"/>
      <c r="R21" s="141"/>
      <c r="S21" s="142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</row>
    <row r="22" spans="1:19" ht="12" customHeight="1">
      <c r="A22" s="427"/>
      <c r="B22" s="377" t="s">
        <v>147</v>
      </c>
      <c r="C22" s="199">
        <v>4288</v>
      </c>
      <c r="D22" s="101">
        <v>4146</v>
      </c>
      <c r="E22" s="101">
        <v>6057</v>
      </c>
      <c r="F22" s="101">
        <v>5726</v>
      </c>
      <c r="G22" s="101">
        <v>7844</v>
      </c>
      <c r="H22" s="401">
        <v>8977.260121</v>
      </c>
      <c r="I22" s="163">
        <v>9508.351603</v>
      </c>
      <c r="J22" s="163">
        <v>6425.335055</v>
      </c>
      <c r="K22" s="163">
        <v>6092.451572</v>
      </c>
      <c r="L22" s="163">
        <v>5452.113795</v>
      </c>
      <c r="M22" s="163">
        <v>6748.298744</v>
      </c>
      <c r="N22" s="306">
        <v>5766.569357</v>
      </c>
      <c r="O22" s="185">
        <f t="shared" si="1"/>
        <v>77031.380247</v>
      </c>
      <c r="P22" s="387" t="s">
        <v>147</v>
      </c>
      <c r="Q22" s="427"/>
      <c r="R22" s="141"/>
      <c r="S22" s="142"/>
    </row>
    <row r="23" spans="1:19" ht="12" customHeight="1">
      <c r="A23" s="427"/>
      <c r="B23" s="363" t="s">
        <v>9</v>
      </c>
      <c r="C23" s="197">
        <v>29438</v>
      </c>
      <c r="D23" s="182">
        <v>58063</v>
      </c>
      <c r="E23" s="182">
        <v>13667</v>
      </c>
      <c r="F23" s="182">
        <v>28271</v>
      </c>
      <c r="G23" s="182">
        <v>17984</v>
      </c>
      <c r="H23" s="151">
        <v>10921.811999</v>
      </c>
      <c r="I23" s="150">
        <v>14090.75239</v>
      </c>
      <c r="J23" s="150">
        <v>11727.951457</v>
      </c>
      <c r="K23" s="150">
        <v>91534.791576</v>
      </c>
      <c r="L23" s="150">
        <v>80758.860006</v>
      </c>
      <c r="M23" s="150">
        <v>76884.034998</v>
      </c>
      <c r="N23" s="304">
        <v>31341.225558</v>
      </c>
      <c r="O23" s="186">
        <f t="shared" si="1"/>
        <v>464682.427984</v>
      </c>
      <c r="P23" s="384" t="s">
        <v>9</v>
      </c>
      <c r="Q23" s="427"/>
      <c r="R23" s="141"/>
      <c r="S23" s="142"/>
    </row>
    <row r="24" spans="1:19" ht="12" customHeight="1">
      <c r="A24" s="427"/>
      <c r="B24" s="363" t="s">
        <v>4</v>
      </c>
      <c r="C24" s="197">
        <v>2737</v>
      </c>
      <c r="D24" s="182">
        <v>2187</v>
      </c>
      <c r="E24" s="182">
        <v>3608</v>
      </c>
      <c r="F24" s="182">
        <v>5963</v>
      </c>
      <c r="G24" s="182">
        <v>3771</v>
      </c>
      <c r="H24" s="151">
        <v>5028.564864</v>
      </c>
      <c r="I24" s="150">
        <v>3871.951865</v>
      </c>
      <c r="J24" s="150">
        <v>6358.583083</v>
      </c>
      <c r="K24" s="150">
        <v>5904.188577</v>
      </c>
      <c r="L24" s="150">
        <v>4387.321676</v>
      </c>
      <c r="M24" s="150">
        <v>7895.126068</v>
      </c>
      <c r="N24" s="304">
        <v>3919.010478</v>
      </c>
      <c r="O24" s="186">
        <f t="shared" si="1"/>
        <v>55630.746610999995</v>
      </c>
      <c r="P24" s="384" t="s">
        <v>4</v>
      </c>
      <c r="Q24" s="427"/>
      <c r="R24" s="141"/>
      <c r="S24" s="142"/>
    </row>
    <row r="25" spans="1:19" ht="12" customHeight="1">
      <c r="A25" s="427"/>
      <c r="B25" s="363" t="s">
        <v>16</v>
      </c>
      <c r="C25" s="197">
        <v>10706</v>
      </c>
      <c r="D25" s="182">
        <v>4695</v>
      </c>
      <c r="E25" s="182">
        <v>7180</v>
      </c>
      <c r="F25" s="182">
        <v>7338</v>
      </c>
      <c r="G25" s="182">
        <v>7978</v>
      </c>
      <c r="H25" s="151">
        <v>6093.129033</v>
      </c>
      <c r="I25" s="150">
        <v>4826.499494</v>
      </c>
      <c r="J25" s="150">
        <v>6515.986946</v>
      </c>
      <c r="K25" s="150">
        <v>6523.121633</v>
      </c>
      <c r="L25" s="150">
        <v>5916.414458</v>
      </c>
      <c r="M25" s="150">
        <v>37976.721918</v>
      </c>
      <c r="N25" s="304">
        <v>5686.168617</v>
      </c>
      <c r="O25" s="186">
        <f t="shared" si="1"/>
        <v>111435.042099</v>
      </c>
      <c r="P25" s="384" t="s">
        <v>16</v>
      </c>
      <c r="Q25" s="427"/>
      <c r="R25" s="141"/>
      <c r="S25" s="142"/>
    </row>
    <row r="26" spans="1:19" ht="12" customHeight="1">
      <c r="A26" s="427"/>
      <c r="B26" s="363" t="s">
        <v>145</v>
      </c>
      <c r="C26" s="197">
        <v>16427</v>
      </c>
      <c r="D26" s="182">
        <v>14170</v>
      </c>
      <c r="E26" s="182">
        <v>14107</v>
      </c>
      <c r="F26" s="182">
        <v>15755</v>
      </c>
      <c r="G26" s="182">
        <v>13396</v>
      </c>
      <c r="H26" s="151">
        <v>7081.422</v>
      </c>
      <c r="I26" s="150">
        <v>9558.478001</v>
      </c>
      <c r="J26" s="150">
        <v>16366.166653</v>
      </c>
      <c r="K26" s="150">
        <v>14592.041178</v>
      </c>
      <c r="L26" s="150">
        <v>16182.873305</v>
      </c>
      <c r="M26" s="150">
        <v>15714.98755</v>
      </c>
      <c r="N26" s="304">
        <v>11891.472</v>
      </c>
      <c r="O26" s="186">
        <f t="shared" si="1"/>
        <v>165242.440687</v>
      </c>
      <c r="P26" s="384" t="s">
        <v>145</v>
      </c>
      <c r="Q26" s="427"/>
      <c r="R26" s="141"/>
      <c r="S26" s="142"/>
    </row>
    <row r="27" spans="1:19" ht="12" customHeight="1">
      <c r="A27" s="427"/>
      <c r="B27" s="363" t="s">
        <v>5</v>
      </c>
      <c r="C27" s="197">
        <v>2381</v>
      </c>
      <c r="D27" s="182">
        <v>2072</v>
      </c>
      <c r="E27" s="182">
        <v>4836</v>
      </c>
      <c r="F27" s="182">
        <v>5346</v>
      </c>
      <c r="G27" s="182">
        <v>5192</v>
      </c>
      <c r="H27" s="151">
        <v>4161.790094</v>
      </c>
      <c r="I27" s="150">
        <v>4545.156899</v>
      </c>
      <c r="J27" s="150">
        <v>5033.372086</v>
      </c>
      <c r="K27" s="150">
        <v>3742.202407</v>
      </c>
      <c r="L27" s="150">
        <v>5288.347988</v>
      </c>
      <c r="M27" s="150">
        <v>6626.281918</v>
      </c>
      <c r="N27" s="304">
        <v>2208.396181</v>
      </c>
      <c r="O27" s="186">
        <f t="shared" si="1"/>
        <v>51432.547573</v>
      </c>
      <c r="P27" s="384" t="s">
        <v>5</v>
      </c>
      <c r="Q27" s="427"/>
      <c r="R27" s="141"/>
      <c r="S27" s="142"/>
    </row>
    <row r="28" spans="1:19" ht="12" customHeight="1">
      <c r="A28" s="427"/>
      <c r="B28" s="363" t="s">
        <v>17</v>
      </c>
      <c r="C28" s="197">
        <v>3077</v>
      </c>
      <c r="D28" s="182">
        <v>3721</v>
      </c>
      <c r="E28" s="182">
        <v>3499</v>
      </c>
      <c r="F28" s="182">
        <v>4492</v>
      </c>
      <c r="G28" s="182">
        <v>7010</v>
      </c>
      <c r="H28" s="151">
        <v>5399.140462</v>
      </c>
      <c r="I28" s="150">
        <v>2761.084188</v>
      </c>
      <c r="J28" s="150">
        <v>2755.336281</v>
      </c>
      <c r="K28" s="150">
        <v>2943.728147</v>
      </c>
      <c r="L28" s="150">
        <v>1572.665742</v>
      </c>
      <c r="M28" s="150">
        <v>1687.141865</v>
      </c>
      <c r="N28" s="304">
        <v>1123.643061</v>
      </c>
      <c r="O28" s="186">
        <f t="shared" si="1"/>
        <v>40041.739746</v>
      </c>
      <c r="P28" s="384" t="s">
        <v>17</v>
      </c>
      <c r="Q28" s="427"/>
      <c r="R28" s="141"/>
      <c r="S28" s="142"/>
    </row>
    <row r="29" spans="1:19" ht="12" customHeight="1">
      <c r="A29" s="427"/>
      <c r="B29" s="363" t="s">
        <v>110</v>
      </c>
      <c r="C29" s="197">
        <v>5121</v>
      </c>
      <c r="D29" s="182">
        <v>14386</v>
      </c>
      <c r="E29" s="182">
        <v>16876</v>
      </c>
      <c r="F29" s="182">
        <v>8817</v>
      </c>
      <c r="G29" s="182">
        <v>10931</v>
      </c>
      <c r="H29" s="151">
        <v>7563.743</v>
      </c>
      <c r="I29" s="150">
        <v>16956.943771</v>
      </c>
      <c r="J29" s="150">
        <v>10419.140031</v>
      </c>
      <c r="K29" s="150">
        <v>13521.182496</v>
      </c>
      <c r="L29" s="150">
        <v>6862.494468</v>
      </c>
      <c r="M29" s="150">
        <v>10920.665397</v>
      </c>
      <c r="N29" s="304">
        <v>8747.897508</v>
      </c>
      <c r="O29" s="186">
        <f t="shared" si="1"/>
        <v>131123.066671</v>
      </c>
      <c r="P29" s="384" t="s">
        <v>110</v>
      </c>
      <c r="Q29" s="427"/>
      <c r="R29" s="141"/>
      <c r="S29" s="142"/>
    </row>
    <row r="30" spans="1:19" ht="12" customHeight="1">
      <c r="A30" s="427"/>
      <c r="B30" s="363" t="s">
        <v>11</v>
      </c>
      <c r="C30" s="197">
        <v>3218</v>
      </c>
      <c r="D30" s="182">
        <v>2111</v>
      </c>
      <c r="E30" s="182">
        <v>2228</v>
      </c>
      <c r="F30" s="182">
        <v>2218</v>
      </c>
      <c r="G30" s="182">
        <v>2849</v>
      </c>
      <c r="H30" s="151">
        <v>3634.441694</v>
      </c>
      <c r="I30" s="150">
        <v>3752.024192</v>
      </c>
      <c r="J30" s="150">
        <v>2883.426561</v>
      </c>
      <c r="K30" s="150">
        <v>3011.100827</v>
      </c>
      <c r="L30" s="150">
        <v>4804.322196</v>
      </c>
      <c r="M30" s="150">
        <v>4260.47122</v>
      </c>
      <c r="N30" s="304">
        <v>4012.156783</v>
      </c>
      <c r="O30" s="186">
        <f t="shared" si="1"/>
        <v>38981.943473</v>
      </c>
      <c r="P30" s="384" t="s">
        <v>11</v>
      </c>
      <c r="Q30" s="427"/>
      <c r="R30" s="141"/>
      <c r="S30" s="142"/>
    </row>
    <row r="31" spans="1:19" ht="12" customHeight="1">
      <c r="A31" s="427"/>
      <c r="B31" s="363" t="s">
        <v>12</v>
      </c>
      <c r="C31" s="197">
        <v>4933</v>
      </c>
      <c r="D31" s="182">
        <v>4373</v>
      </c>
      <c r="E31" s="182">
        <v>6346</v>
      </c>
      <c r="F31" s="182">
        <v>3082</v>
      </c>
      <c r="G31" s="182">
        <v>8594</v>
      </c>
      <c r="H31" s="151">
        <v>1881.59444</v>
      </c>
      <c r="I31" s="150">
        <v>6465.582998</v>
      </c>
      <c r="J31" s="150">
        <v>1265.8074</v>
      </c>
      <c r="K31" s="150">
        <v>12301.689459</v>
      </c>
      <c r="L31" s="150">
        <v>7312.721965</v>
      </c>
      <c r="M31" s="150">
        <v>7153.600725</v>
      </c>
      <c r="N31" s="304">
        <v>4606.725453</v>
      </c>
      <c r="O31" s="186">
        <f t="shared" si="1"/>
        <v>68315.72244</v>
      </c>
      <c r="P31" s="384" t="s">
        <v>12</v>
      </c>
      <c r="Q31" s="427"/>
      <c r="R31" s="141"/>
      <c r="S31" s="142"/>
    </row>
    <row r="32" spans="1:19" ht="12" customHeight="1">
      <c r="A32" s="427"/>
      <c r="B32" s="363" t="s">
        <v>125</v>
      </c>
      <c r="C32" s="197">
        <v>42</v>
      </c>
      <c r="D32" s="182">
        <v>1344</v>
      </c>
      <c r="E32" s="182">
        <v>958</v>
      </c>
      <c r="F32" s="182">
        <v>941</v>
      </c>
      <c r="G32" s="182">
        <v>548</v>
      </c>
      <c r="H32" s="151">
        <v>615.026145</v>
      </c>
      <c r="I32" s="150">
        <v>75.579001</v>
      </c>
      <c r="J32" s="150">
        <v>135.739</v>
      </c>
      <c r="K32" s="150">
        <v>527.960001</v>
      </c>
      <c r="L32" s="150">
        <v>44.48</v>
      </c>
      <c r="M32" s="150">
        <v>274.54</v>
      </c>
      <c r="N32" s="304">
        <v>1711.314001</v>
      </c>
      <c r="O32" s="186">
        <f t="shared" si="1"/>
        <v>7217.638147999999</v>
      </c>
      <c r="P32" s="384" t="s">
        <v>125</v>
      </c>
      <c r="Q32" s="427"/>
      <c r="R32" s="141"/>
      <c r="S32" s="142"/>
    </row>
    <row r="33" spans="1:19" ht="12" customHeight="1">
      <c r="A33" s="427"/>
      <c r="B33" s="363" t="s">
        <v>7</v>
      </c>
      <c r="C33" s="197">
        <v>2701</v>
      </c>
      <c r="D33" s="182">
        <v>2458</v>
      </c>
      <c r="E33" s="182">
        <v>4108</v>
      </c>
      <c r="F33" s="182">
        <v>22538</v>
      </c>
      <c r="G33" s="182">
        <v>1576</v>
      </c>
      <c r="H33" s="151">
        <v>9649.11256</v>
      </c>
      <c r="I33" s="150">
        <v>3672.647236</v>
      </c>
      <c r="J33" s="150">
        <v>915.61496</v>
      </c>
      <c r="K33" s="150">
        <v>3303.19065</v>
      </c>
      <c r="L33" s="150">
        <v>1339.99948</v>
      </c>
      <c r="M33" s="150">
        <v>4830.352235</v>
      </c>
      <c r="N33" s="304">
        <v>4060.538405</v>
      </c>
      <c r="O33" s="186">
        <f t="shared" si="1"/>
        <v>61152.45552599999</v>
      </c>
      <c r="P33" s="384" t="s">
        <v>7</v>
      </c>
      <c r="Q33" s="427"/>
      <c r="R33" s="141"/>
      <c r="S33" s="142"/>
    </row>
    <row r="34" spans="1:19" ht="12" customHeight="1">
      <c r="A34" s="427"/>
      <c r="B34" s="363" t="s">
        <v>165</v>
      </c>
      <c r="C34" s="197">
        <v>1143</v>
      </c>
      <c r="D34" s="182">
        <v>1719</v>
      </c>
      <c r="E34" s="182">
        <v>1145</v>
      </c>
      <c r="F34" s="182">
        <v>937</v>
      </c>
      <c r="G34" s="182">
        <v>1327</v>
      </c>
      <c r="H34" s="151">
        <v>1716.247391</v>
      </c>
      <c r="I34" s="150">
        <v>2450.883</v>
      </c>
      <c r="J34" s="150">
        <v>2250.268272</v>
      </c>
      <c r="K34" s="150">
        <v>1061.402871</v>
      </c>
      <c r="L34" s="150">
        <v>1583.544787</v>
      </c>
      <c r="M34" s="150">
        <v>1344.35598</v>
      </c>
      <c r="N34" s="304">
        <v>885.621418</v>
      </c>
      <c r="O34" s="186">
        <f t="shared" si="1"/>
        <v>17563.323718999996</v>
      </c>
      <c r="P34" s="384" t="s">
        <v>165</v>
      </c>
      <c r="Q34" s="427"/>
      <c r="R34" s="141"/>
      <c r="S34" s="142"/>
    </row>
    <row r="35" spans="1:19" ht="12" customHeight="1">
      <c r="A35" s="427"/>
      <c r="B35" s="363" t="s">
        <v>171</v>
      </c>
      <c r="C35" s="197">
        <v>880</v>
      </c>
      <c r="D35" s="182">
        <v>501</v>
      </c>
      <c r="E35" s="182">
        <v>293</v>
      </c>
      <c r="F35" s="182">
        <v>366</v>
      </c>
      <c r="G35" s="182">
        <v>213</v>
      </c>
      <c r="H35" s="151">
        <v>3184.945</v>
      </c>
      <c r="I35" s="150">
        <v>1992.716233</v>
      </c>
      <c r="J35" s="150">
        <v>668.039</v>
      </c>
      <c r="K35" s="150">
        <v>620.386999</v>
      </c>
      <c r="L35" s="150">
        <v>784.036</v>
      </c>
      <c r="M35" s="150">
        <v>332.574768</v>
      </c>
      <c r="N35" s="304">
        <v>2105.266998</v>
      </c>
      <c r="O35" s="186">
        <f t="shared" si="1"/>
        <v>11940.964998</v>
      </c>
      <c r="P35" s="384" t="s">
        <v>171</v>
      </c>
      <c r="Q35" s="427"/>
      <c r="R35" s="141"/>
      <c r="S35" s="142"/>
    </row>
    <row r="36" spans="1:19" ht="12" customHeight="1">
      <c r="A36" s="427"/>
      <c r="B36" s="363" t="s">
        <v>10</v>
      </c>
      <c r="C36" s="197">
        <v>137</v>
      </c>
      <c r="D36" s="182">
        <v>738</v>
      </c>
      <c r="E36" s="182">
        <v>0</v>
      </c>
      <c r="F36" s="182">
        <v>0</v>
      </c>
      <c r="G36" s="182">
        <v>11</v>
      </c>
      <c r="H36" s="151">
        <v>194.224356</v>
      </c>
      <c r="I36" s="150">
        <v>41.083</v>
      </c>
      <c r="J36" s="150">
        <v>31.5</v>
      </c>
      <c r="K36" s="150">
        <v>62.327</v>
      </c>
      <c r="L36" s="150">
        <v>5373.898252</v>
      </c>
      <c r="M36" s="150">
        <v>2065</v>
      </c>
      <c r="N36" s="304">
        <v>222.04</v>
      </c>
      <c r="O36" s="195">
        <f t="shared" si="1"/>
        <v>8876.072608</v>
      </c>
      <c r="P36" s="384" t="s">
        <v>10</v>
      </c>
      <c r="Q36" s="427"/>
      <c r="R36" s="141"/>
      <c r="S36" s="142"/>
    </row>
    <row r="37" spans="1:19" ht="12" customHeight="1">
      <c r="A37" s="427"/>
      <c r="B37" s="363" t="s">
        <v>6</v>
      </c>
      <c r="C37" s="197">
        <v>102</v>
      </c>
      <c r="D37" s="182">
        <v>168</v>
      </c>
      <c r="E37" s="182">
        <v>164</v>
      </c>
      <c r="F37" s="182">
        <v>308</v>
      </c>
      <c r="G37" s="182">
        <v>235</v>
      </c>
      <c r="H37" s="151">
        <v>152.413985</v>
      </c>
      <c r="I37" s="150">
        <v>187.317003</v>
      </c>
      <c r="J37" s="150">
        <v>404.473227</v>
      </c>
      <c r="K37" s="150">
        <v>208.246</v>
      </c>
      <c r="L37" s="150">
        <v>285.711</v>
      </c>
      <c r="M37" s="150">
        <v>269.915032</v>
      </c>
      <c r="N37" s="304">
        <v>103.474999</v>
      </c>
      <c r="O37" s="195">
        <f t="shared" si="1"/>
        <v>2588.551246</v>
      </c>
      <c r="P37" s="384" t="s">
        <v>6</v>
      </c>
      <c r="Q37" s="427"/>
      <c r="R37" s="141"/>
      <c r="S37" s="142"/>
    </row>
    <row r="38" spans="1:19" ht="12" customHeight="1">
      <c r="A38" s="427"/>
      <c r="B38" s="363" t="s">
        <v>20</v>
      </c>
      <c r="C38" s="197">
        <v>22</v>
      </c>
      <c r="D38" s="182">
        <v>2</v>
      </c>
      <c r="E38" s="182">
        <v>96</v>
      </c>
      <c r="F38" s="182">
        <v>0</v>
      </c>
      <c r="G38" s="182">
        <v>265</v>
      </c>
      <c r="H38" s="151">
        <v>122.919998</v>
      </c>
      <c r="I38" s="150">
        <v>214.385</v>
      </c>
      <c r="J38" s="61">
        <v>0</v>
      </c>
      <c r="K38" s="150">
        <v>186.738</v>
      </c>
      <c r="L38" s="150">
        <v>343.856</v>
      </c>
      <c r="M38" s="150">
        <v>177.845001</v>
      </c>
      <c r="N38" s="304">
        <v>73.992998</v>
      </c>
      <c r="O38" s="195">
        <f t="shared" si="1"/>
        <v>1504.736997</v>
      </c>
      <c r="P38" s="384" t="s">
        <v>20</v>
      </c>
      <c r="Q38" s="427"/>
      <c r="R38" s="141"/>
      <c r="S38" s="142"/>
    </row>
    <row r="39" spans="1:19" ht="12" customHeight="1">
      <c r="A39" s="427"/>
      <c r="B39" s="363" t="s">
        <v>172</v>
      </c>
      <c r="C39" s="197">
        <v>12</v>
      </c>
      <c r="D39" s="182">
        <v>85</v>
      </c>
      <c r="E39" s="182">
        <v>35</v>
      </c>
      <c r="F39" s="182">
        <v>410</v>
      </c>
      <c r="G39" s="182">
        <v>15</v>
      </c>
      <c r="H39" s="151">
        <v>476.47</v>
      </c>
      <c r="I39" s="150">
        <v>89.572731</v>
      </c>
      <c r="J39" s="150">
        <v>113.770047</v>
      </c>
      <c r="K39" s="150">
        <v>45.945</v>
      </c>
      <c r="L39" s="150">
        <v>54.355079</v>
      </c>
      <c r="M39" s="150">
        <v>100.496997</v>
      </c>
      <c r="N39" s="304">
        <v>52.69927</v>
      </c>
      <c r="O39" s="195">
        <f t="shared" si="1"/>
        <v>1490.3091239999999</v>
      </c>
      <c r="P39" s="384" t="s">
        <v>172</v>
      </c>
      <c r="Q39" s="427"/>
      <c r="R39" s="141"/>
      <c r="S39" s="142"/>
    </row>
    <row r="40" spans="1:19" ht="12" customHeight="1" thickBot="1">
      <c r="A40" s="427"/>
      <c r="B40" s="381" t="s">
        <v>111</v>
      </c>
      <c r="C40" s="200">
        <v>6</v>
      </c>
      <c r="D40" s="201">
        <v>6</v>
      </c>
      <c r="E40" s="201">
        <v>0</v>
      </c>
      <c r="F40" s="201">
        <v>0</v>
      </c>
      <c r="G40" s="201">
        <v>0</v>
      </c>
      <c r="H40" s="202">
        <v>1</v>
      </c>
      <c r="I40" s="202">
        <v>0</v>
      </c>
      <c r="J40" s="202">
        <v>0</v>
      </c>
      <c r="K40" s="241">
        <v>17.2</v>
      </c>
      <c r="L40" s="241">
        <v>0.1508</v>
      </c>
      <c r="M40" s="241">
        <v>13.2</v>
      </c>
      <c r="N40" s="305">
        <v>0</v>
      </c>
      <c r="O40" s="196">
        <f t="shared" si="1"/>
        <v>43.550799999999995</v>
      </c>
      <c r="P40" s="388" t="s">
        <v>111</v>
      </c>
      <c r="Q40" s="427"/>
      <c r="R40" s="141"/>
      <c r="S40" s="142"/>
    </row>
    <row r="41" spans="1:50" s="14" customFormat="1" ht="12" customHeight="1" thickBot="1">
      <c r="A41" s="427"/>
      <c r="B41" s="42" t="s">
        <v>113</v>
      </c>
      <c r="C41" s="227">
        <f>SUM(C42:C47)</f>
        <v>14020</v>
      </c>
      <c r="D41" s="221">
        <f aca="true" t="shared" si="3" ref="D41:N41">SUM(D42:D47)</f>
        <v>5267</v>
      </c>
      <c r="E41" s="221">
        <f t="shared" si="3"/>
        <v>15203</v>
      </c>
      <c r="F41" s="221">
        <f t="shared" si="3"/>
        <v>6671</v>
      </c>
      <c r="G41" s="221">
        <f t="shared" si="3"/>
        <v>20567</v>
      </c>
      <c r="H41" s="221">
        <f t="shared" si="3"/>
        <v>5582.951152</v>
      </c>
      <c r="I41" s="221">
        <f t="shared" si="3"/>
        <v>7380.913144000001</v>
      </c>
      <c r="J41" s="221">
        <f t="shared" si="3"/>
        <v>7588.470736</v>
      </c>
      <c r="K41" s="221">
        <f t="shared" si="3"/>
        <v>6489.204133</v>
      </c>
      <c r="L41" s="221">
        <f t="shared" si="3"/>
        <v>7742.455031999999</v>
      </c>
      <c r="M41" s="221">
        <f t="shared" si="3"/>
        <v>3880.744724</v>
      </c>
      <c r="N41" s="222">
        <f t="shared" si="3"/>
        <v>26158.548646</v>
      </c>
      <c r="O41" s="136">
        <f t="shared" si="1"/>
        <v>126551.287567</v>
      </c>
      <c r="P41" s="389" t="s">
        <v>113</v>
      </c>
      <c r="Q41" s="427"/>
      <c r="R41" s="141"/>
      <c r="S41" s="143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</row>
    <row r="42" spans="1:19" ht="12" customHeight="1">
      <c r="A42" s="427"/>
      <c r="B42" s="377" t="s">
        <v>13</v>
      </c>
      <c r="C42" s="203">
        <v>405</v>
      </c>
      <c r="D42" s="204">
        <v>452</v>
      </c>
      <c r="E42" s="204">
        <v>570</v>
      </c>
      <c r="F42" s="204">
        <v>735</v>
      </c>
      <c r="G42" s="204">
        <v>743</v>
      </c>
      <c r="H42" s="25">
        <v>494</v>
      </c>
      <c r="I42" s="163">
        <v>845.421829</v>
      </c>
      <c r="J42" s="163">
        <v>263.2396</v>
      </c>
      <c r="K42" s="163">
        <v>200.978252</v>
      </c>
      <c r="L42" s="163">
        <v>1098.028628</v>
      </c>
      <c r="M42" s="163">
        <v>20.9</v>
      </c>
      <c r="N42" s="306">
        <v>834.049608</v>
      </c>
      <c r="O42" s="185">
        <f t="shared" si="1"/>
        <v>6661.617917</v>
      </c>
      <c r="P42" s="387" t="s">
        <v>13</v>
      </c>
      <c r="Q42" s="427"/>
      <c r="R42" s="141"/>
      <c r="S42" s="142"/>
    </row>
    <row r="43" spans="1:19" ht="12" customHeight="1">
      <c r="A43" s="427"/>
      <c r="B43" s="363" t="s">
        <v>173</v>
      </c>
      <c r="C43" s="198">
        <v>41</v>
      </c>
      <c r="D43" s="191">
        <v>1790</v>
      </c>
      <c r="E43" s="191">
        <v>174</v>
      </c>
      <c r="F43" s="191">
        <v>248</v>
      </c>
      <c r="G43" s="191">
        <v>4</v>
      </c>
      <c r="H43" s="22">
        <v>1559</v>
      </c>
      <c r="I43" s="150">
        <v>42.000001</v>
      </c>
      <c r="J43" s="150">
        <v>1518.1</v>
      </c>
      <c r="K43" s="150">
        <v>111.840001</v>
      </c>
      <c r="L43" s="150">
        <v>50.42642</v>
      </c>
      <c r="M43" s="150">
        <v>68.7164</v>
      </c>
      <c r="N43" s="304">
        <v>1564.26</v>
      </c>
      <c r="O43" s="186">
        <f t="shared" si="1"/>
        <v>7171.342822</v>
      </c>
      <c r="P43" s="384" t="s">
        <v>173</v>
      </c>
      <c r="Q43" s="427"/>
      <c r="R43" s="141"/>
      <c r="S43" s="142"/>
    </row>
    <row r="44" spans="1:19" ht="12" customHeight="1">
      <c r="A44" s="427"/>
      <c r="B44" s="363" t="s">
        <v>120</v>
      </c>
      <c r="C44" s="198">
        <v>1722</v>
      </c>
      <c r="D44" s="191">
        <v>2387</v>
      </c>
      <c r="E44" s="191">
        <v>3237</v>
      </c>
      <c r="F44" s="191">
        <v>4374</v>
      </c>
      <c r="G44" s="191">
        <v>5241</v>
      </c>
      <c r="H44" s="401">
        <v>3018.951152</v>
      </c>
      <c r="I44" s="150">
        <v>5824.606316</v>
      </c>
      <c r="J44" s="150">
        <v>5033.679136</v>
      </c>
      <c r="K44" s="150">
        <v>5125.31388</v>
      </c>
      <c r="L44" s="150">
        <v>5800.229984</v>
      </c>
      <c r="M44" s="150">
        <v>3090.409324</v>
      </c>
      <c r="N44" s="304">
        <v>1914.808132</v>
      </c>
      <c r="O44" s="186">
        <f t="shared" si="1"/>
        <v>46768.997923999996</v>
      </c>
      <c r="P44" s="384" t="s">
        <v>120</v>
      </c>
      <c r="Q44" s="427"/>
      <c r="R44" s="141"/>
      <c r="S44" s="142"/>
    </row>
    <row r="45" spans="1:19" ht="12" customHeight="1">
      <c r="A45" s="427"/>
      <c r="B45" s="380" t="s">
        <v>21</v>
      </c>
      <c r="C45" s="198">
        <v>11271</v>
      </c>
      <c r="D45" s="191">
        <v>220</v>
      </c>
      <c r="E45" s="191">
        <v>10833</v>
      </c>
      <c r="F45" s="191">
        <v>501</v>
      </c>
      <c r="G45" s="191">
        <v>12720</v>
      </c>
      <c r="H45" s="22">
        <v>18</v>
      </c>
      <c r="I45" s="150">
        <v>241.084998</v>
      </c>
      <c r="J45" s="150">
        <v>90.468</v>
      </c>
      <c r="K45" s="150">
        <v>610.231</v>
      </c>
      <c r="L45" s="150">
        <v>595.8</v>
      </c>
      <c r="M45" s="150">
        <v>143.835001</v>
      </c>
      <c r="N45" s="304">
        <v>21660.508906</v>
      </c>
      <c r="O45" s="186">
        <f t="shared" si="1"/>
        <v>58904.927905000004</v>
      </c>
      <c r="P45" s="390" t="s">
        <v>21</v>
      </c>
      <c r="Q45" s="427"/>
      <c r="R45" s="141"/>
      <c r="S45" s="142"/>
    </row>
    <row r="46" spans="1:19" ht="12" customHeight="1">
      <c r="A46" s="427"/>
      <c r="B46" s="380" t="s">
        <v>118</v>
      </c>
      <c r="C46" s="198">
        <v>457</v>
      </c>
      <c r="D46" s="191">
        <v>337</v>
      </c>
      <c r="E46" s="191">
        <v>213</v>
      </c>
      <c r="F46" s="191">
        <v>789</v>
      </c>
      <c r="G46" s="191">
        <v>1784</v>
      </c>
      <c r="H46" s="22">
        <v>283</v>
      </c>
      <c r="I46" s="150">
        <v>390.1</v>
      </c>
      <c r="J46" s="150">
        <v>572.3</v>
      </c>
      <c r="K46" s="150">
        <v>409.571</v>
      </c>
      <c r="L46" s="150">
        <v>137.65</v>
      </c>
      <c r="M46" s="150">
        <v>500.9</v>
      </c>
      <c r="N46" s="304">
        <v>143.7</v>
      </c>
      <c r="O46" s="186">
        <f t="shared" si="1"/>
        <v>6017.221</v>
      </c>
      <c r="P46" s="390" t="s">
        <v>118</v>
      </c>
      <c r="Q46" s="427"/>
      <c r="R46" s="141"/>
      <c r="S46" s="142"/>
    </row>
    <row r="47" spans="1:19" ht="12" customHeight="1" thickBot="1">
      <c r="A47" s="427"/>
      <c r="B47" s="381" t="s">
        <v>24</v>
      </c>
      <c r="C47" s="205">
        <v>124</v>
      </c>
      <c r="D47" s="206">
        <v>81</v>
      </c>
      <c r="E47" s="206">
        <v>176</v>
      </c>
      <c r="F47" s="206">
        <v>24</v>
      </c>
      <c r="G47" s="206">
        <v>75</v>
      </c>
      <c r="H47" s="23">
        <v>210</v>
      </c>
      <c r="I47" s="241">
        <v>37.7</v>
      </c>
      <c r="J47" s="241">
        <v>110.684</v>
      </c>
      <c r="K47" s="241">
        <v>31.27</v>
      </c>
      <c r="L47" s="241">
        <v>60.32</v>
      </c>
      <c r="M47" s="241">
        <v>55.983999</v>
      </c>
      <c r="N47" s="305">
        <v>41.222</v>
      </c>
      <c r="O47" s="187">
        <f t="shared" si="1"/>
        <v>1027.1799990000002</v>
      </c>
      <c r="P47" s="388" t="s">
        <v>24</v>
      </c>
      <c r="Q47" s="427"/>
      <c r="R47" s="141"/>
      <c r="S47" s="142"/>
    </row>
    <row r="48" spans="1:50" s="14" customFormat="1" ht="12" customHeight="1" thickBot="1">
      <c r="A48" s="427"/>
      <c r="B48" s="42" t="s">
        <v>117</v>
      </c>
      <c r="C48" s="227">
        <f>SUM(C49:C54)</f>
        <v>10965</v>
      </c>
      <c r="D48" s="221">
        <f aca="true" t="shared" si="4" ref="D48:N48">SUM(D49:D54)</f>
        <v>10761</v>
      </c>
      <c r="E48" s="221">
        <f t="shared" si="4"/>
        <v>13316</v>
      </c>
      <c r="F48" s="221">
        <f t="shared" si="4"/>
        <v>16248</v>
      </c>
      <c r="G48" s="221">
        <f t="shared" si="4"/>
        <v>17382</v>
      </c>
      <c r="H48" s="221">
        <f>SUM(H49:H54)</f>
        <v>18364.430792</v>
      </c>
      <c r="I48" s="221">
        <f t="shared" si="4"/>
        <v>14596.445703000001</v>
      </c>
      <c r="J48" s="221">
        <f t="shared" si="4"/>
        <v>14451.486389</v>
      </c>
      <c r="K48" s="221">
        <f t="shared" si="4"/>
        <v>18041.480112999998</v>
      </c>
      <c r="L48" s="221">
        <f t="shared" si="4"/>
        <v>17619.946286000002</v>
      </c>
      <c r="M48" s="221">
        <f t="shared" si="4"/>
        <v>19032.285241</v>
      </c>
      <c r="N48" s="222">
        <f t="shared" si="4"/>
        <v>13967.678185</v>
      </c>
      <c r="O48" s="136">
        <f t="shared" si="1"/>
        <v>184745.752709</v>
      </c>
      <c r="P48" s="389" t="s">
        <v>117</v>
      </c>
      <c r="Q48" s="427"/>
      <c r="R48" s="141"/>
      <c r="S48" s="143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</row>
    <row r="49" spans="1:19" ht="12" customHeight="1">
      <c r="A49" s="427"/>
      <c r="B49" s="382" t="s">
        <v>25</v>
      </c>
      <c r="C49" s="203">
        <v>2509</v>
      </c>
      <c r="D49" s="204">
        <v>1557</v>
      </c>
      <c r="E49" s="204">
        <v>2231</v>
      </c>
      <c r="F49" s="204">
        <v>2145</v>
      </c>
      <c r="G49" s="204">
        <v>3540</v>
      </c>
      <c r="H49" s="401">
        <v>3292.252493</v>
      </c>
      <c r="I49" s="163">
        <v>2719.853653</v>
      </c>
      <c r="J49" s="163">
        <v>3635.378653</v>
      </c>
      <c r="K49" s="163">
        <v>3491.062529</v>
      </c>
      <c r="L49" s="163">
        <v>2238.705412</v>
      </c>
      <c r="M49" s="163">
        <v>2836.753421</v>
      </c>
      <c r="N49" s="306">
        <v>1595.42692</v>
      </c>
      <c r="O49" s="185">
        <f t="shared" si="1"/>
        <v>31791.433081</v>
      </c>
      <c r="P49" s="391" t="s">
        <v>25</v>
      </c>
      <c r="Q49" s="427"/>
      <c r="R49" s="141"/>
      <c r="S49" s="142"/>
    </row>
    <row r="50" spans="1:19" ht="12" customHeight="1">
      <c r="A50" s="427"/>
      <c r="B50" s="380" t="s">
        <v>146</v>
      </c>
      <c r="C50" s="198">
        <v>1552</v>
      </c>
      <c r="D50" s="191">
        <v>2308</v>
      </c>
      <c r="E50" s="191">
        <v>1654</v>
      </c>
      <c r="F50" s="191">
        <v>2581</v>
      </c>
      <c r="G50" s="191">
        <v>1883</v>
      </c>
      <c r="H50" s="151">
        <v>2231.109275</v>
      </c>
      <c r="I50" s="150">
        <v>1701.679394</v>
      </c>
      <c r="J50" s="150">
        <v>2817.942091</v>
      </c>
      <c r="K50" s="150">
        <v>1847.46319</v>
      </c>
      <c r="L50" s="150">
        <v>1982.922985</v>
      </c>
      <c r="M50" s="150">
        <v>2843.97492</v>
      </c>
      <c r="N50" s="304">
        <v>2234.519644</v>
      </c>
      <c r="O50" s="186">
        <f t="shared" si="1"/>
        <v>25637.611499</v>
      </c>
      <c r="P50" s="390" t="s">
        <v>146</v>
      </c>
      <c r="Q50" s="427"/>
      <c r="R50" s="141"/>
      <c r="S50" s="142"/>
    </row>
    <row r="51" spans="1:19" ht="12" customHeight="1">
      <c r="A51" s="427"/>
      <c r="B51" s="380" t="s">
        <v>148</v>
      </c>
      <c r="C51" s="198">
        <v>3171</v>
      </c>
      <c r="D51" s="191">
        <v>3141</v>
      </c>
      <c r="E51" s="191">
        <v>5129</v>
      </c>
      <c r="F51" s="191">
        <v>6698</v>
      </c>
      <c r="G51" s="191">
        <v>5294</v>
      </c>
      <c r="H51" s="151">
        <v>6226.52431</v>
      </c>
      <c r="I51" s="150">
        <v>5544.722693</v>
      </c>
      <c r="J51" s="150">
        <v>3445.311113</v>
      </c>
      <c r="K51" s="150">
        <v>7405.619434</v>
      </c>
      <c r="L51" s="150">
        <v>6805.175398</v>
      </c>
      <c r="M51" s="150">
        <v>6964.130355</v>
      </c>
      <c r="N51" s="304">
        <v>4797.336092</v>
      </c>
      <c r="O51" s="186">
        <f t="shared" si="1"/>
        <v>64621.819395</v>
      </c>
      <c r="P51" s="390" t="s">
        <v>148</v>
      </c>
      <c r="Q51" s="427"/>
      <c r="R51" s="141"/>
      <c r="S51" s="142"/>
    </row>
    <row r="52" spans="1:19" ht="12" customHeight="1">
      <c r="A52" s="427"/>
      <c r="B52" s="380" t="s">
        <v>126</v>
      </c>
      <c r="C52" s="198">
        <v>1361</v>
      </c>
      <c r="D52" s="191">
        <v>1198</v>
      </c>
      <c r="E52" s="191">
        <v>1250</v>
      </c>
      <c r="F52" s="191">
        <v>1923</v>
      </c>
      <c r="G52" s="191">
        <v>2225</v>
      </c>
      <c r="H52" s="151">
        <v>1501.273321</v>
      </c>
      <c r="I52" s="150">
        <v>1606.907229</v>
      </c>
      <c r="J52" s="150">
        <v>1479.441485</v>
      </c>
      <c r="K52" s="150">
        <v>1695.159475</v>
      </c>
      <c r="L52" s="150">
        <v>1755.993995</v>
      </c>
      <c r="M52" s="150">
        <v>1648.802006</v>
      </c>
      <c r="N52" s="304">
        <v>1310.03698</v>
      </c>
      <c r="O52" s="186">
        <f t="shared" si="1"/>
        <v>18954.614491000004</v>
      </c>
      <c r="P52" s="390" t="s">
        <v>126</v>
      </c>
      <c r="Q52" s="427"/>
      <c r="R52" s="141"/>
      <c r="S52" s="142"/>
    </row>
    <row r="53" spans="1:19" ht="12" customHeight="1">
      <c r="A53" s="427"/>
      <c r="B53" s="380" t="s">
        <v>14</v>
      </c>
      <c r="C53" s="198">
        <v>1810</v>
      </c>
      <c r="D53" s="191">
        <v>1684</v>
      </c>
      <c r="E53" s="191">
        <v>2389</v>
      </c>
      <c r="F53" s="191">
        <v>2173</v>
      </c>
      <c r="G53" s="191">
        <v>3782</v>
      </c>
      <c r="H53" s="151">
        <v>4258.271393</v>
      </c>
      <c r="I53" s="150">
        <v>2278.35103</v>
      </c>
      <c r="J53" s="150">
        <v>2401.439568</v>
      </c>
      <c r="K53" s="150">
        <v>3170.548319</v>
      </c>
      <c r="L53" s="150">
        <v>3955.778875</v>
      </c>
      <c r="M53" s="150">
        <v>3306.033837</v>
      </c>
      <c r="N53" s="304">
        <v>3304.608547</v>
      </c>
      <c r="O53" s="186">
        <f t="shared" si="1"/>
        <v>34513.031569</v>
      </c>
      <c r="P53" s="390" t="s">
        <v>14</v>
      </c>
      <c r="Q53" s="427"/>
      <c r="R53" s="141"/>
      <c r="S53" s="142"/>
    </row>
    <row r="54" spans="1:19" ht="12" customHeight="1" thickBot="1">
      <c r="A54" s="427"/>
      <c r="B54" s="381" t="s">
        <v>127</v>
      </c>
      <c r="C54" s="205">
        <v>562</v>
      </c>
      <c r="D54" s="206">
        <v>873</v>
      </c>
      <c r="E54" s="206">
        <v>663</v>
      </c>
      <c r="F54" s="206">
        <v>728</v>
      </c>
      <c r="G54" s="206">
        <v>658</v>
      </c>
      <c r="H54" s="23">
        <v>855</v>
      </c>
      <c r="I54" s="241">
        <v>744.931704</v>
      </c>
      <c r="J54" s="241">
        <v>671.973479</v>
      </c>
      <c r="K54" s="241">
        <v>431.627166</v>
      </c>
      <c r="L54" s="241">
        <v>881.369621</v>
      </c>
      <c r="M54" s="241">
        <v>1432.590702</v>
      </c>
      <c r="N54" s="305">
        <v>725.750002</v>
      </c>
      <c r="O54" s="187">
        <f t="shared" si="1"/>
        <v>9227.242674000001</v>
      </c>
      <c r="P54" s="388" t="s">
        <v>127</v>
      </c>
      <c r="Q54" s="427"/>
      <c r="R54" s="141"/>
      <c r="S54" s="142"/>
    </row>
    <row r="55" spans="1:50" s="14" customFormat="1" ht="12" customHeight="1" thickBot="1">
      <c r="A55" s="427"/>
      <c r="B55" s="42" t="s">
        <v>116</v>
      </c>
      <c r="C55" s="227">
        <f>SUM(C56:C58)</f>
        <v>8197</v>
      </c>
      <c r="D55" s="221">
        <f aca="true" t="shared" si="5" ref="D55:N55">SUM(D56:D58)</f>
        <v>8880</v>
      </c>
      <c r="E55" s="221">
        <f t="shared" si="5"/>
        <v>9668</v>
      </c>
      <c r="F55" s="221">
        <f t="shared" si="5"/>
        <v>12589</v>
      </c>
      <c r="G55" s="221">
        <f t="shared" si="5"/>
        <v>10789</v>
      </c>
      <c r="H55" s="221">
        <f>SUM(H56:H58)</f>
        <v>9689.932242</v>
      </c>
      <c r="I55" s="221">
        <f t="shared" si="5"/>
        <v>22533.720889999997</v>
      </c>
      <c r="J55" s="221">
        <f t="shared" si="5"/>
        <v>22922.865885</v>
      </c>
      <c r="K55" s="221">
        <f t="shared" si="5"/>
        <v>9589.397789999999</v>
      </c>
      <c r="L55" s="221">
        <f t="shared" si="5"/>
        <v>9875.807583</v>
      </c>
      <c r="M55" s="221">
        <f t="shared" si="5"/>
        <v>8702.403564</v>
      </c>
      <c r="N55" s="222">
        <f t="shared" si="5"/>
        <v>9124.082511</v>
      </c>
      <c r="O55" s="136">
        <f t="shared" si="1"/>
        <v>142561.210465</v>
      </c>
      <c r="P55" s="389" t="s">
        <v>116</v>
      </c>
      <c r="Q55" s="427"/>
      <c r="R55" s="141"/>
      <c r="S55" s="143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</row>
    <row r="56" spans="1:19" ht="12" customHeight="1">
      <c r="A56" s="427"/>
      <c r="B56" s="377" t="s">
        <v>115</v>
      </c>
      <c r="C56" s="223">
        <v>6871</v>
      </c>
      <c r="D56" s="224">
        <v>6852</v>
      </c>
      <c r="E56" s="224">
        <v>7340</v>
      </c>
      <c r="F56" s="224">
        <v>6946</v>
      </c>
      <c r="G56" s="224">
        <v>8119</v>
      </c>
      <c r="H56" s="21">
        <v>8044</v>
      </c>
      <c r="I56" s="242">
        <v>20218.573908</v>
      </c>
      <c r="J56" s="242">
        <v>8328.268644</v>
      </c>
      <c r="K56" s="242">
        <v>7643.890256</v>
      </c>
      <c r="L56" s="242">
        <v>7709.296809</v>
      </c>
      <c r="M56" s="242">
        <v>6967.588877</v>
      </c>
      <c r="N56" s="307">
        <v>7088.429713</v>
      </c>
      <c r="O56" s="185">
        <f t="shared" si="1"/>
        <v>102128.04820700001</v>
      </c>
      <c r="P56" s="387" t="s">
        <v>115</v>
      </c>
      <c r="Q56" s="427"/>
      <c r="R56" s="141"/>
      <c r="S56" s="142"/>
    </row>
    <row r="57" spans="1:19" ht="12" customHeight="1">
      <c r="A57" s="427"/>
      <c r="B57" s="380" t="s">
        <v>1</v>
      </c>
      <c r="C57" s="198">
        <v>1237</v>
      </c>
      <c r="D57" s="191">
        <v>1374</v>
      </c>
      <c r="E57" s="191">
        <v>1427</v>
      </c>
      <c r="F57" s="191">
        <v>2092</v>
      </c>
      <c r="G57" s="191">
        <v>2053</v>
      </c>
      <c r="H57" s="401">
        <v>1290.932242</v>
      </c>
      <c r="I57" s="150">
        <v>1331.191784</v>
      </c>
      <c r="J57" s="150">
        <v>1670.842166</v>
      </c>
      <c r="K57" s="150">
        <v>1705.827534</v>
      </c>
      <c r="L57" s="150">
        <v>2095.129774</v>
      </c>
      <c r="M57" s="150">
        <v>1622.514687</v>
      </c>
      <c r="N57" s="304">
        <v>1859.71493</v>
      </c>
      <c r="O57" s="186">
        <f t="shared" si="1"/>
        <v>19759.153117</v>
      </c>
      <c r="P57" s="390" t="s">
        <v>1</v>
      </c>
      <c r="Q57" s="427"/>
      <c r="R57" s="141"/>
      <c r="S57" s="142"/>
    </row>
    <row r="58" spans="1:19" ht="12" customHeight="1" thickBot="1">
      <c r="A58" s="427"/>
      <c r="B58" s="381" t="s">
        <v>123</v>
      </c>
      <c r="C58" s="207">
        <v>89</v>
      </c>
      <c r="D58" s="208">
        <v>654</v>
      </c>
      <c r="E58" s="208">
        <v>901</v>
      </c>
      <c r="F58" s="208">
        <v>3551</v>
      </c>
      <c r="G58" s="208">
        <v>617</v>
      </c>
      <c r="H58" s="26">
        <v>355</v>
      </c>
      <c r="I58" s="212">
        <v>983.955198</v>
      </c>
      <c r="J58" s="212">
        <v>12923.755075</v>
      </c>
      <c r="K58" s="212">
        <v>239.68</v>
      </c>
      <c r="L58" s="212">
        <v>71.381</v>
      </c>
      <c r="M58" s="212">
        <v>112.3</v>
      </c>
      <c r="N58" s="308">
        <v>175.937868</v>
      </c>
      <c r="O58" s="187">
        <f t="shared" si="1"/>
        <v>20674.009141</v>
      </c>
      <c r="P58" s="388" t="s">
        <v>123</v>
      </c>
      <c r="Q58" s="427"/>
      <c r="R58" s="141"/>
      <c r="S58" s="142"/>
    </row>
    <row r="59" spans="1:50" s="14" customFormat="1" ht="12" customHeight="1" thickBot="1">
      <c r="A59" s="427"/>
      <c r="B59" s="42" t="s">
        <v>3</v>
      </c>
      <c r="C59" s="228">
        <v>1272</v>
      </c>
      <c r="D59" s="229">
        <v>1719</v>
      </c>
      <c r="E59" s="229">
        <v>1395</v>
      </c>
      <c r="F59" s="229">
        <v>1558</v>
      </c>
      <c r="G59" s="229">
        <v>1444</v>
      </c>
      <c r="H59" s="221">
        <v>1705</v>
      </c>
      <c r="I59" s="239">
        <v>1694.50546</v>
      </c>
      <c r="J59" s="239">
        <v>1304.876426</v>
      </c>
      <c r="K59" s="239">
        <v>1579.859148</v>
      </c>
      <c r="L59" s="239">
        <v>1483.691529</v>
      </c>
      <c r="M59" s="239">
        <v>1770.416305</v>
      </c>
      <c r="N59" s="309">
        <v>1061.443124</v>
      </c>
      <c r="O59" s="136">
        <f t="shared" si="1"/>
        <v>17987.791992000002</v>
      </c>
      <c r="P59" s="389" t="s">
        <v>3</v>
      </c>
      <c r="Q59" s="427"/>
      <c r="R59" s="141"/>
      <c r="S59" s="143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</row>
    <row r="60" spans="1:19" ht="12" customHeight="1" thickBot="1">
      <c r="A60" s="427"/>
      <c r="B60" s="106" t="s">
        <v>114</v>
      </c>
      <c r="C60" s="24">
        <f>C61-C6-C21-C41-C48-C55-C59</f>
        <v>40158.03388</v>
      </c>
      <c r="D60" s="32">
        <f aca="true" t="shared" si="6" ref="D60:O60">D61-D6-D21-D41-D48-D55-D59</f>
        <v>61399.05846500001</v>
      </c>
      <c r="E60" s="32">
        <f t="shared" si="6"/>
        <v>60579.959189000016</v>
      </c>
      <c r="F60" s="32">
        <f t="shared" si="6"/>
        <v>58523.22522099997</v>
      </c>
      <c r="G60" s="32">
        <f t="shared" si="6"/>
        <v>66628.26034600002</v>
      </c>
      <c r="H60" s="32">
        <f t="shared" si="6"/>
        <v>65715.465864</v>
      </c>
      <c r="I60" s="32">
        <f t="shared" si="6"/>
        <v>59579.19020700008</v>
      </c>
      <c r="J60" s="32">
        <f t="shared" si="6"/>
        <v>69821.67299799994</v>
      </c>
      <c r="K60" s="32">
        <f t="shared" si="6"/>
        <v>54019.34403599998</v>
      </c>
      <c r="L60" s="32">
        <f t="shared" si="6"/>
        <v>54249.414383999974</v>
      </c>
      <c r="M60" s="32">
        <f t="shared" si="6"/>
        <v>63067.884544000015</v>
      </c>
      <c r="N60" s="78">
        <f t="shared" si="6"/>
        <v>69044.65783900005</v>
      </c>
      <c r="O60" s="145">
        <f t="shared" si="6"/>
        <v>722786.1669730002</v>
      </c>
      <c r="P60" s="392" t="s">
        <v>114</v>
      </c>
      <c r="Q60" s="427"/>
      <c r="R60" s="141"/>
      <c r="S60" s="143"/>
    </row>
    <row r="61" spans="1:50" s="14" customFormat="1" ht="12" customHeight="1" thickBot="1">
      <c r="A61" s="428"/>
      <c r="B61" s="44" t="s">
        <v>129</v>
      </c>
      <c r="C61" s="225">
        <v>285022.03388</v>
      </c>
      <c r="D61" s="226">
        <v>329967.058465</v>
      </c>
      <c r="E61" s="226">
        <v>323212.959189</v>
      </c>
      <c r="F61" s="226">
        <v>347547.225221</v>
      </c>
      <c r="G61" s="226">
        <v>351916.260346</v>
      </c>
      <c r="H61" s="79">
        <v>340962.18864</v>
      </c>
      <c r="I61" s="238">
        <v>327092.85796000005</v>
      </c>
      <c r="J61" s="238">
        <v>334505.7043149999</v>
      </c>
      <c r="K61" s="238">
        <v>411841.583707</v>
      </c>
      <c r="L61" s="238">
        <v>389047.90429</v>
      </c>
      <c r="M61" s="238">
        <v>441851.310234</v>
      </c>
      <c r="N61" s="303">
        <v>363839.718768</v>
      </c>
      <c r="O61" s="146">
        <f t="shared" si="1"/>
        <v>4246806.805015</v>
      </c>
      <c r="P61" s="383" t="s">
        <v>129</v>
      </c>
      <c r="Q61" s="428"/>
      <c r="R61" s="141"/>
      <c r="S61" s="142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</row>
    <row r="63" spans="13:14" ht="12.75">
      <c r="M63" s="59"/>
      <c r="N63" s="59"/>
    </row>
    <row r="64" spans="13:14" ht="12.75">
      <c r="M64" s="59"/>
      <c r="N64" s="194"/>
    </row>
    <row r="65" spans="13:14" ht="12.75">
      <c r="M65" s="59"/>
      <c r="N65" s="59"/>
    </row>
  </sheetData>
  <mergeCells count="3">
    <mergeCell ref="A6:A61"/>
    <mergeCell ref="C4:O4"/>
    <mergeCell ref="Q6:Q61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X1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15.421875" style="40" customWidth="1"/>
    <col min="3" max="3" width="6.28125" style="3" customWidth="1"/>
    <col min="4" max="4" width="6.28125" style="9" customWidth="1"/>
    <col min="5" max="12" width="6.28125" style="5" customWidth="1"/>
    <col min="13" max="13" width="6.140625" style="5" customWidth="1"/>
    <col min="14" max="15" width="6.28125" style="5" customWidth="1"/>
    <col min="16" max="24" width="9.140625" style="5" customWidth="1"/>
    <col min="25" max="16384" width="9.140625" style="3" customWidth="1"/>
  </cols>
  <sheetData>
    <row r="1" spans="1:4" ht="18.75">
      <c r="A1" s="88" t="s">
        <v>128</v>
      </c>
      <c r="D1" s="7"/>
    </row>
    <row r="2" spans="1:4" ht="12.75">
      <c r="A2" s="11" t="s">
        <v>64</v>
      </c>
      <c r="D2" s="7"/>
    </row>
    <row r="3" spans="1:21" s="10" customFormat="1" ht="12.75" customHeight="1">
      <c r="A3" s="3" t="s">
        <v>162</v>
      </c>
      <c r="B3" s="20"/>
      <c r="C3" s="4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4" ht="9.75" customHeight="1" thickBot="1">
      <c r="A4" s="11"/>
      <c r="D4" s="7"/>
    </row>
    <row r="5" spans="3:15" ht="15" customHeight="1" thickBot="1">
      <c r="C5" s="412">
        <v>2007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</row>
    <row r="6" spans="3:24" ht="48" thickBot="1">
      <c r="C6" s="85" t="s">
        <v>130</v>
      </c>
      <c r="D6" s="87" t="s">
        <v>131</v>
      </c>
      <c r="E6" s="87" t="s">
        <v>132</v>
      </c>
      <c r="F6" s="87" t="s">
        <v>133</v>
      </c>
      <c r="G6" s="87" t="s">
        <v>134</v>
      </c>
      <c r="H6" s="87" t="s">
        <v>135</v>
      </c>
      <c r="I6" s="87" t="s">
        <v>136</v>
      </c>
      <c r="J6" s="87" t="s">
        <v>137</v>
      </c>
      <c r="K6" s="87" t="s">
        <v>138</v>
      </c>
      <c r="L6" s="87" t="s">
        <v>139</v>
      </c>
      <c r="M6" s="87" t="s">
        <v>140</v>
      </c>
      <c r="N6" s="86" t="s">
        <v>141</v>
      </c>
      <c r="O6" s="209" t="s">
        <v>142</v>
      </c>
      <c r="P6" s="46"/>
      <c r="Q6" s="46"/>
      <c r="R6" s="46"/>
      <c r="S6" s="46"/>
      <c r="T6" s="46"/>
      <c r="U6" s="46"/>
      <c r="V6" s="46"/>
      <c r="W6" s="46"/>
      <c r="X6" s="46"/>
    </row>
    <row r="7" spans="1:17" ht="30" customHeight="1">
      <c r="A7" s="415" t="s">
        <v>179</v>
      </c>
      <c r="B7" s="368" t="s">
        <v>65</v>
      </c>
      <c r="C7" s="162">
        <f>1337868.061405/1000</f>
        <v>1337.868061405</v>
      </c>
      <c r="D7" s="163">
        <f>1252308.684895/1000</f>
        <v>1252.308684895</v>
      </c>
      <c r="E7" s="164">
        <f>1483260.908557/1000</f>
        <v>1483.260908557</v>
      </c>
      <c r="F7" s="164">
        <f>1426146.167452/1000</f>
        <v>1426.146167452</v>
      </c>
      <c r="G7" s="164">
        <f>1401821.707757/1000</f>
        <v>1401.821707757</v>
      </c>
      <c r="H7" s="165">
        <v>1344</v>
      </c>
      <c r="I7" s="25">
        <v>1585</v>
      </c>
      <c r="J7" s="25">
        <v>1572</v>
      </c>
      <c r="K7" s="165">
        <v>1421</v>
      </c>
      <c r="L7" s="165">
        <v>1799</v>
      </c>
      <c r="M7" s="25">
        <v>1590</v>
      </c>
      <c r="N7" s="166">
        <v>1604</v>
      </c>
      <c r="O7" s="49">
        <f>SUM(C7:N7)</f>
        <v>17816.405530066</v>
      </c>
      <c r="Q7" s="211"/>
    </row>
    <row r="8" spans="1:15" s="12" customFormat="1" ht="30" customHeight="1" thickBot="1">
      <c r="A8" s="416"/>
      <c r="B8" s="369" t="s">
        <v>66</v>
      </c>
      <c r="C8" s="31">
        <f>285022.03388/1000</f>
        <v>285.02203388</v>
      </c>
      <c r="D8" s="26">
        <f>329967.058465/1000</f>
        <v>329.96705846500004</v>
      </c>
      <c r="E8" s="26">
        <f>323212.959189/1000</f>
        <v>323.212959189</v>
      </c>
      <c r="F8" s="26">
        <f>347547.225221/1000</f>
        <v>347.54722522099996</v>
      </c>
      <c r="G8" s="26">
        <f>351916.260346/1000</f>
        <v>351.916260346</v>
      </c>
      <c r="H8" s="26">
        <v>341</v>
      </c>
      <c r="I8" s="26">
        <v>327</v>
      </c>
      <c r="J8" s="26">
        <v>335</v>
      </c>
      <c r="K8" s="26">
        <v>412</v>
      </c>
      <c r="L8" s="26">
        <v>389</v>
      </c>
      <c r="M8" s="26">
        <v>442</v>
      </c>
      <c r="N8" s="48">
        <v>364</v>
      </c>
      <c r="O8" s="51">
        <f aca="true" t="shared" si="0" ref="O8:O15">SUM(C8:N8)</f>
        <v>4247.665537101</v>
      </c>
    </row>
    <row r="9" spans="1:17" s="12" customFormat="1" ht="30" customHeight="1" thickBot="1">
      <c r="A9" s="416"/>
      <c r="B9" s="43" t="s">
        <v>67</v>
      </c>
      <c r="C9" s="28">
        <f>C7-C8</f>
        <v>1052.846027525</v>
      </c>
      <c r="D9" s="28">
        <f aca="true" t="shared" si="1" ref="D9:N9">D7-D8</f>
        <v>922.3416264299999</v>
      </c>
      <c r="E9" s="28">
        <f t="shared" si="1"/>
        <v>1160.047949368</v>
      </c>
      <c r="F9" s="28">
        <f t="shared" si="1"/>
        <v>1078.5989422310001</v>
      </c>
      <c r="G9" s="28">
        <f t="shared" si="1"/>
        <v>1049.905447411</v>
      </c>
      <c r="H9" s="231">
        <f t="shared" si="1"/>
        <v>1003</v>
      </c>
      <c r="I9" s="231">
        <f t="shared" si="1"/>
        <v>1258</v>
      </c>
      <c r="J9" s="231">
        <f t="shared" si="1"/>
        <v>1237</v>
      </c>
      <c r="K9" s="231">
        <f t="shared" si="1"/>
        <v>1009</v>
      </c>
      <c r="L9" s="231">
        <f t="shared" si="1"/>
        <v>1410</v>
      </c>
      <c r="M9" s="231">
        <f t="shared" si="1"/>
        <v>1148</v>
      </c>
      <c r="N9" s="231">
        <f t="shared" si="1"/>
        <v>1240</v>
      </c>
      <c r="O9" s="54">
        <f t="shared" si="0"/>
        <v>13568.739992965</v>
      </c>
      <c r="P9" s="407"/>
      <c r="Q9" s="210"/>
    </row>
    <row r="10" spans="1:15" s="12" customFormat="1" ht="30" customHeight="1">
      <c r="A10" s="416"/>
      <c r="B10" s="338" t="s">
        <v>68</v>
      </c>
      <c r="C10" s="33">
        <v>1360</v>
      </c>
      <c r="D10" s="21">
        <v>1337</v>
      </c>
      <c r="E10" s="21">
        <v>1486</v>
      </c>
      <c r="F10" s="21">
        <v>1473</v>
      </c>
      <c r="G10" s="21">
        <v>1443</v>
      </c>
      <c r="H10" s="21">
        <v>1405</v>
      </c>
      <c r="I10" s="21">
        <v>1579</v>
      </c>
      <c r="J10" s="21">
        <v>1666</v>
      </c>
      <c r="K10" s="21">
        <v>1467</v>
      </c>
      <c r="L10" s="21">
        <v>1869</v>
      </c>
      <c r="M10" s="21">
        <v>1601</v>
      </c>
      <c r="N10" s="53">
        <v>1790</v>
      </c>
      <c r="O10" s="52">
        <f t="shared" si="0"/>
        <v>18476</v>
      </c>
    </row>
    <row r="11" spans="1:15" s="12" customFormat="1" ht="30" customHeight="1">
      <c r="A11" s="416"/>
      <c r="B11" s="339" t="s">
        <v>69</v>
      </c>
      <c r="C11" s="168">
        <v>361.673910537</v>
      </c>
      <c r="D11" s="150">
        <v>401.847368252</v>
      </c>
      <c r="E11" s="150">
        <v>394.278768967</v>
      </c>
      <c r="F11" s="150">
        <v>435.405566518</v>
      </c>
      <c r="G11" s="150">
        <v>442.12002435</v>
      </c>
      <c r="H11" s="22">
        <v>444</v>
      </c>
      <c r="I11" s="22">
        <v>433</v>
      </c>
      <c r="J11" s="22">
        <v>434</v>
      </c>
      <c r="K11" s="22">
        <v>510</v>
      </c>
      <c r="L11" s="22">
        <v>478</v>
      </c>
      <c r="M11" s="22">
        <v>552</v>
      </c>
      <c r="N11" s="47">
        <v>504</v>
      </c>
      <c r="O11" s="50">
        <f t="shared" si="0"/>
        <v>5390.325638624</v>
      </c>
    </row>
    <row r="12" spans="1:15" s="12" customFormat="1" ht="30" customHeight="1">
      <c r="A12" s="416"/>
      <c r="B12" s="339" t="s">
        <v>70</v>
      </c>
      <c r="C12" s="168">
        <v>14.537726893</v>
      </c>
      <c r="D12" s="150">
        <v>17.870123062</v>
      </c>
      <c r="E12" s="150">
        <v>20.372698858</v>
      </c>
      <c r="F12" s="150">
        <v>23.616789024</v>
      </c>
      <c r="G12" s="150">
        <v>27.814667129</v>
      </c>
      <c r="H12" s="22">
        <v>28</v>
      </c>
      <c r="I12" s="22">
        <v>25</v>
      </c>
      <c r="J12" s="22">
        <v>22</v>
      </c>
      <c r="K12" s="22">
        <v>29</v>
      </c>
      <c r="L12" s="22">
        <v>24</v>
      </c>
      <c r="M12" s="22">
        <v>23</v>
      </c>
      <c r="N12" s="47">
        <v>27</v>
      </c>
      <c r="O12" s="50">
        <f t="shared" si="0"/>
        <v>282.212004966</v>
      </c>
    </row>
    <row r="13" spans="1:15" s="12" customFormat="1" ht="30" customHeight="1">
      <c r="A13" s="416"/>
      <c r="B13" s="339" t="s">
        <v>71</v>
      </c>
      <c r="C13" s="168">
        <v>14.300021</v>
      </c>
      <c r="D13" s="150">
        <v>18.213113</v>
      </c>
      <c r="E13" s="150">
        <v>18.409235</v>
      </c>
      <c r="F13" s="150">
        <v>22.391557</v>
      </c>
      <c r="G13" s="150">
        <v>19.01516</v>
      </c>
      <c r="H13" s="22">
        <v>17</v>
      </c>
      <c r="I13" s="22">
        <v>19</v>
      </c>
      <c r="J13" s="22">
        <v>20</v>
      </c>
      <c r="K13" s="22">
        <v>18</v>
      </c>
      <c r="L13" s="22">
        <v>28</v>
      </c>
      <c r="M13" s="22">
        <v>33</v>
      </c>
      <c r="N13" s="47">
        <v>25</v>
      </c>
      <c r="O13" s="50">
        <f t="shared" si="0"/>
        <v>252.32908600000002</v>
      </c>
    </row>
    <row r="14" spans="1:18" s="12" customFormat="1" ht="30" customHeight="1">
      <c r="A14" s="416"/>
      <c r="B14" s="370" t="s">
        <v>72</v>
      </c>
      <c r="C14" s="27">
        <v>122</v>
      </c>
      <c r="D14" s="22">
        <v>113</v>
      </c>
      <c r="E14" s="22">
        <v>126</v>
      </c>
      <c r="F14" s="22">
        <v>113</v>
      </c>
      <c r="G14" s="22">
        <v>95</v>
      </c>
      <c r="H14" s="22">
        <v>91</v>
      </c>
      <c r="I14" s="22">
        <v>107</v>
      </c>
      <c r="J14" s="22">
        <v>119</v>
      </c>
      <c r="K14" s="22">
        <v>107</v>
      </c>
      <c r="L14" s="22">
        <v>118</v>
      </c>
      <c r="M14" s="22">
        <v>108</v>
      </c>
      <c r="N14" s="47">
        <v>99</v>
      </c>
      <c r="O14" s="50">
        <f t="shared" si="0"/>
        <v>1318</v>
      </c>
      <c r="Q14" s="210"/>
      <c r="R14" s="210"/>
    </row>
    <row r="15" spans="1:15" s="12" customFormat="1" ht="30" customHeight="1" thickBot="1">
      <c r="A15" s="417"/>
      <c r="B15" s="371" t="s">
        <v>73</v>
      </c>
      <c r="C15" s="93">
        <v>112</v>
      </c>
      <c r="D15" s="23">
        <v>110</v>
      </c>
      <c r="E15" s="23">
        <v>119</v>
      </c>
      <c r="F15" s="23">
        <v>121</v>
      </c>
      <c r="G15" s="23">
        <v>113</v>
      </c>
      <c r="H15" s="23">
        <v>108</v>
      </c>
      <c r="I15" s="23">
        <v>126</v>
      </c>
      <c r="J15" s="23">
        <v>120</v>
      </c>
      <c r="K15" s="23">
        <v>122</v>
      </c>
      <c r="L15" s="23">
        <v>141</v>
      </c>
      <c r="M15" s="23">
        <v>136</v>
      </c>
      <c r="N15" s="55">
        <v>122</v>
      </c>
      <c r="O15" s="104">
        <f t="shared" si="0"/>
        <v>1450</v>
      </c>
    </row>
  </sheetData>
  <mergeCells count="2">
    <mergeCell ref="A7:A15"/>
    <mergeCell ref="C5:O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X35"/>
  <sheetViews>
    <sheetView workbookViewId="0" topLeftCell="A25">
      <selection activeCell="A1" sqref="A1"/>
    </sheetView>
  </sheetViews>
  <sheetFormatPr defaultColWidth="9.140625" defaultRowHeight="12.75"/>
  <cols>
    <col min="1" max="1" width="5.8515625" style="3" customWidth="1"/>
    <col min="2" max="2" width="12.00390625" style="40" customWidth="1"/>
    <col min="3" max="3" width="6.421875" style="3" bestFit="1" customWidth="1"/>
    <col min="4" max="4" width="6.421875" style="9" bestFit="1" customWidth="1"/>
    <col min="5" max="5" width="6.57421875" style="5" bestFit="1" customWidth="1"/>
    <col min="6" max="9" width="6.421875" style="5" bestFit="1" customWidth="1"/>
    <col min="10" max="10" width="6.57421875" style="5" bestFit="1" customWidth="1"/>
    <col min="11" max="11" width="6.421875" style="5" bestFit="1" customWidth="1"/>
    <col min="12" max="13" width="6.57421875" style="5" bestFit="1" customWidth="1"/>
    <col min="14" max="14" width="6.421875" style="5" bestFit="1" customWidth="1"/>
    <col min="15" max="15" width="7.421875" style="5" bestFit="1" customWidth="1"/>
    <col min="16" max="24" width="9.140625" style="5" customWidth="1"/>
    <col min="25" max="16384" width="9.140625" style="3" customWidth="1"/>
  </cols>
  <sheetData>
    <row r="1" spans="1:4" ht="18.75">
      <c r="A1" s="88" t="s">
        <v>167</v>
      </c>
      <c r="D1" s="7"/>
    </row>
    <row r="2" spans="1:4" ht="12.75">
      <c r="A2" s="11" t="s">
        <v>74</v>
      </c>
      <c r="D2" s="7"/>
    </row>
    <row r="3" spans="1:4" ht="9.75" customHeight="1" thickBot="1">
      <c r="A3" s="11"/>
      <c r="D3" s="7"/>
    </row>
    <row r="4" spans="3:15" ht="15" customHeight="1" thickBot="1">
      <c r="C4" s="412">
        <v>2007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4"/>
    </row>
    <row r="5" spans="3:24" ht="48" customHeight="1" thickBot="1">
      <c r="C5" s="85" t="s">
        <v>130</v>
      </c>
      <c r="D5" s="87" t="s">
        <v>131</v>
      </c>
      <c r="E5" s="87" t="s">
        <v>132</v>
      </c>
      <c r="F5" s="87" t="s">
        <v>133</v>
      </c>
      <c r="G5" s="87" t="s">
        <v>134</v>
      </c>
      <c r="H5" s="87" t="s">
        <v>135</v>
      </c>
      <c r="I5" s="87" t="s">
        <v>136</v>
      </c>
      <c r="J5" s="87" t="s">
        <v>137</v>
      </c>
      <c r="K5" s="87" t="s">
        <v>138</v>
      </c>
      <c r="L5" s="87" t="s">
        <v>139</v>
      </c>
      <c r="M5" s="87" t="s">
        <v>140</v>
      </c>
      <c r="N5" s="86" t="s">
        <v>141</v>
      </c>
      <c r="O5" s="209" t="s">
        <v>142</v>
      </c>
      <c r="P5" s="46"/>
      <c r="Q5" s="46"/>
      <c r="R5" s="46"/>
      <c r="S5" s="46"/>
      <c r="T5" s="46"/>
      <c r="U5" s="46"/>
      <c r="V5" s="46"/>
      <c r="W5" s="46"/>
      <c r="X5" s="46"/>
    </row>
    <row r="6" spans="1:17" ht="18" customHeight="1">
      <c r="A6" s="415" t="s">
        <v>180</v>
      </c>
      <c r="B6" s="340" t="s">
        <v>75</v>
      </c>
      <c r="C6" s="30">
        <v>104664</v>
      </c>
      <c r="D6" s="25">
        <v>94997</v>
      </c>
      <c r="E6" s="165">
        <v>103717</v>
      </c>
      <c r="F6" s="165">
        <v>95280</v>
      </c>
      <c r="G6" s="165">
        <v>78155</v>
      </c>
      <c r="H6" s="165">
        <v>75560</v>
      </c>
      <c r="I6" s="165">
        <v>92107</v>
      </c>
      <c r="J6" s="165">
        <v>102747</v>
      </c>
      <c r="K6" s="165">
        <v>90366</v>
      </c>
      <c r="L6" s="165">
        <v>97131</v>
      </c>
      <c r="M6" s="165">
        <v>92192</v>
      </c>
      <c r="N6" s="166">
        <v>82337</v>
      </c>
      <c r="O6" s="171">
        <f>SUM(C6:N6)</f>
        <v>1109253</v>
      </c>
      <c r="P6" s="402"/>
      <c r="Q6" s="167"/>
    </row>
    <row r="7" spans="1:15" s="12" customFormat="1" ht="31.5">
      <c r="A7" s="416"/>
      <c r="B7" s="337" t="s">
        <v>151</v>
      </c>
      <c r="C7" s="31">
        <v>8728</v>
      </c>
      <c r="D7" s="26">
        <v>9579</v>
      </c>
      <c r="E7" s="26">
        <v>11818</v>
      </c>
      <c r="F7" s="26">
        <v>9664</v>
      </c>
      <c r="G7" s="26">
        <v>9301</v>
      </c>
      <c r="H7" s="26">
        <v>9082</v>
      </c>
      <c r="I7" s="26">
        <v>10171</v>
      </c>
      <c r="J7" s="26">
        <v>10035</v>
      </c>
      <c r="K7" s="26">
        <v>10285</v>
      </c>
      <c r="L7" s="26">
        <v>13847</v>
      </c>
      <c r="M7" s="26">
        <v>10308</v>
      </c>
      <c r="N7" s="48">
        <v>11116</v>
      </c>
      <c r="O7" s="172">
        <f aca="true" t="shared" si="0" ref="O7:O16">SUM(C7:N7)</f>
        <v>123934</v>
      </c>
    </row>
    <row r="8" spans="1:15" s="12" customFormat="1" ht="18" customHeight="1">
      <c r="A8" s="416"/>
      <c r="B8" s="337" t="s">
        <v>76</v>
      </c>
      <c r="C8" s="60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0</v>
      </c>
      <c r="O8" s="173">
        <f t="shared" si="0"/>
        <v>0</v>
      </c>
    </row>
    <row r="9" spans="1:15" s="12" customFormat="1" ht="18" customHeight="1">
      <c r="A9" s="416"/>
      <c r="B9" s="337" t="s">
        <v>77</v>
      </c>
      <c r="C9" s="33">
        <v>496</v>
      </c>
      <c r="D9" s="21">
        <v>388</v>
      </c>
      <c r="E9" s="21">
        <v>455</v>
      </c>
      <c r="F9" s="21">
        <v>589</v>
      </c>
      <c r="G9" s="21">
        <v>367</v>
      </c>
      <c r="H9" s="21">
        <v>527</v>
      </c>
      <c r="I9" s="21">
        <v>421</v>
      </c>
      <c r="J9" s="21">
        <v>855</v>
      </c>
      <c r="K9" s="21">
        <v>477</v>
      </c>
      <c r="L9" s="21">
        <v>639</v>
      </c>
      <c r="M9" s="21">
        <v>408</v>
      </c>
      <c r="N9" s="53">
        <v>425</v>
      </c>
      <c r="O9" s="172">
        <f t="shared" si="0"/>
        <v>6047</v>
      </c>
    </row>
    <row r="10" spans="1:15" s="12" customFormat="1" ht="18" customHeight="1">
      <c r="A10" s="416"/>
      <c r="B10" s="337" t="s">
        <v>174</v>
      </c>
      <c r="C10" s="27">
        <v>712</v>
      </c>
      <c r="D10" s="22">
        <v>570</v>
      </c>
      <c r="E10" s="22">
        <v>1369</v>
      </c>
      <c r="F10" s="22">
        <v>766</v>
      </c>
      <c r="G10" s="22">
        <v>1314</v>
      </c>
      <c r="H10" s="22">
        <v>833</v>
      </c>
      <c r="I10" s="22">
        <v>705</v>
      </c>
      <c r="J10" s="22">
        <v>1238</v>
      </c>
      <c r="K10" s="22">
        <v>971</v>
      </c>
      <c r="L10" s="22">
        <v>644</v>
      </c>
      <c r="M10" s="22">
        <v>521</v>
      </c>
      <c r="N10" s="47">
        <v>514</v>
      </c>
      <c r="O10" s="172">
        <f t="shared" si="0"/>
        <v>10157</v>
      </c>
    </row>
    <row r="11" spans="1:15" s="12" customFormat="1" ht="18" customHeight="1">
      <c r="A11" s="416"/>
      <c r="B11" s="337" t="s">
        <v>152</v>
      </c>
      <c r="C11" s="27">
        <v>5052</v>
      </c>
      <c r="D11" s="22">
        <v>5217</v>
      </c>
      <c r="E11" s="22">
        <v>4912</v>
      </c>
      <c r="F11" s="22">
        <v>3061</v>
      </c>
      <c r="G11" s="22">
        <v>2016</v>
      </c>
      <c r="H11" s="22">
        <v>1165</v>
      </c>
      <c r="I11" s="22">
        <v>746</v>
      </c>
      <c r="J11" s="22">
        <v>1094</v>
      </c>
      <c r="K11" s="22">
        <v>1943</v>
      </c>
      <c r="L11" s="22">
        <v>2344</v>
      </c>
      <c r="M11" s="22">
        <v>1119</v>
      </c>
      <c r="N11" s="47">
        <v>1327</v>
      </c>
      <c r="O11" s="172">
        <f t="shared" si="0"/>
        <v>29996</v>
      </c>
    </row>
    <row r="12" spans="1:15" s="12" customFormat="1" ht="18" customHeight="1">
      <c r="A12" s="416"/>
      <c r="B12" s="337" t="s">
        <v>78</v>
      </c>
      <c r="C12" s="27">
        <v>733</v>
      </c>
      <c r="D12" s="22">
        <v>791</v>
      </c>
      <c r="E12" s="22">
        <v>867</v>
      </c>
      <c r="F12" s="22">
        <v>1084</v>
      </c>
      <c r="G12" s="22">
        <v>574</v>
      </c>
      <c r="H12" s="22">
        <v>13</v>
      </c>
      <c r="I12" s="22">
        <v>8</v>
      </c>
      <c r="J12" s="22">
        <v>2</v>
      </c>
      <c r="K12" s="22">
        <v>99</v>
      </c>
      <c r="L12" s="22">
        <v>317</v>
      </c>
      <c r="M12" s="22">
        <v>536</v>
      </c>
      <c r="N12" s="47">
        <v>528</v>
      </c>
      <c r="O12" s="172">
        <f t="shared" si="0"/>
        <v>5552</v>
      </c>
    </row>
    <row r="13" spans="1:15" s="12" customFormat="1" ht="18" customHeight="1">
      <c r="A13" s="416"/>
      <c r="B13" s="366" t="s">
        <v>79</v>
      </c>
      <c r="C13" s="27">
        <v>17</v>
      </c>
      <c r="D13" s="22">
        <v>56</v>
      </c>
      <c r="E13" s="22">
        <v>66</v>
      </c>
      <c r="F13" s="22">
        <v>9</v>
      </c>
      <c r="G13" s="22">
        <v>17</v>
      </c>
      <c r="H13" s="22">
        <v>11</v>
      </c>
      <c r="I13" s="22">
        <v>4</v>
      </c>
      <c r="J13" s="22">
        <v>1</v>
      </c>
      <c r="K13" s="22">
        <v>9</v>
      </c>
      <c r="L13" s="22">
        <v>12</v>
      </c>
      <c r="M13" s="22">
        <v>15</v>
      </c>
      <c r="N13" s="47">
        <v>30</v>
      </c>
      <c r="O13" s="172">
        <f t="shared" si="0"/>
        <v>247</v>
      </c>
    </row>
    <row r="14" spans="1:15" s="12" customFormat="1" ht="18" customHeight="1">
      <c r="A14" s="416"/>
      <c r="B14" s="366" t="s">
        <v>80</v>
      </c>
      <c r="C14" s="60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v>0</v>
      </c>
      <c r="O14" s="173">
        <f t="shared" si="0"/>
        <v>0</v>
      </c>
    </row>
    <row r="15" spans="1:15" s="12" customFormat="1" ht="18" customHeight="1">
      <c r="A15" s="416"/>
      <c r="B15" s="366" t="s">
        <v>81</v>
      </c>
      <c r="C15" s="27">
        <v>1488</v>
      </c>
      <c r="D15" s="22">
        <v>1902</v>
      </c>
      <c r="E15" s="22">
        <v>2670</v>
      </c>
      <c r="F15" s="22">
        <v>2302</v>
      </c>
      <c r="G15" s="22">
        <v>2975</v>
      </c>
      <c r="H15" s="22">
        <v>3397</v>
      </c>
      <c r="I15" s="22">
        <v>2671</v>
      </c>
      <c r="J15" s="22">
        <v>2793</v>
      </c>
      <c r="K15" s="22">
        <v>3147</v>
      </c>
      <c r="L15" s="22">
        <v>2696</v>
      </c>
      <c r="M15" s="22">
        <v>2558</v>
      </c>
      <c r="N15" s="47">
        <v>2439</v>
      </c>
      <c r="O15" s="172">
        <f t="shared" si="0"/>
        <v>31038</v>
      </c>
    </row>
    <row r="16" spans="1:15" s="12" customFormat="1" ht="18" customHeight="1" thickBot="1">
      <c r="A16" s="416"/>
      <c r="B16" s="367" t="s">
        <v>82</v>
      </c>
      <c r="C16" s="31">
        <v>10</v>
      </c>
      <c r="D16" s="26">
        <v>5</v>
      </c>
      <c r="E16" s="26">
        <v>0.7</v>
      </c>
      <c r="F16" s="26">
        <v>2</v>
      </c>
      <c r="G16" s="26">
        <v>3</v>
      </c>
      <c r="H16" s="26">
        <v>25</v>
      </c>
      <c r="I16" s="26">
        <v>43</v>
      </c>
      <c r="J16" s="26">
        <v>77</v>
      </c>
      <c r="K16" s="26">
        <v>95</v>
      </c>
      <c r="L16" s="26">
        <v>2</v>
      </c>
      <c r="M16" s="26">
        <v>6</v>
      </c>
      <c r="N16" s="48">
        <v>1</v>
      </c>
      <c r="O16" s="175">
        <f t="shared" si="0"/>
        <v>269.7</v>
      </c>
    </row>
    <row r="17" spans="1:15" ht="18" customHeight="1" thickBot="1">
      <c r="A17" s="417"/>
      <c r="B17" s="169" t="s">
        <v>129</v>
      </c>
      <c r="C17" s="41">
        <f>SUM(C6:C16)</f>
        <v>121900</v>
      </c>
      <c r="D17" s="138">
        <f aca="true" t="shared" si="1" ref="D17:N17">SUM(D6:D16)</f>
        <v>113505</v>
      </c>
      <c r="E17" s="138">
        <f t="shared" si="1"/>
        <v>125874.7</v>
      </c>
      <c r="F17" s="138">
        <f t="shared" si="1"/>
        <v>112757</v>
      </c>
      <c r="G17" s="138">
        <f t="shared" si="1"/>
        <v>94722</v>
      </c>
      <c r="H17" s="138">
        <f t="shared" si="1"/>
        <v>90613</v>
      </c>
      <c r="I17" s="138">
        <f t="shared" si="1"/>
        <v>106876</v>
      </c>
      <c r="J17" s="138">
        <f t="shared" si="1"/>
        <v>118842</v>
      </c>
      <c r="K17" s="138">
        <f t="shared" si="1"/>
        <v>107392</v>
      </c>
      <c r="L17" s="138">
        <f t="shared" si="1"/>
        <v>117632</v>
      </c>
      <c r="M17" s="138">
        <f t="shared" si="1"/>
        <v>107663</v>
      </c>
      <c r="N17" s="170">
        <f t="shared" si="1"/>
        <v>98717</v>
      </c>
      <c r="O17" s="139">
        <f>SUM(O6:O16)</f>
        <v>1316493.7</v>
      </c>
    </row>
    <row r="19" spans="1:4" ht="18.75">
      <c r="A19" s="88" t="s">
        <v>166</v>
      </c>
      <c r="D19" s="7"/>
    </row>
    <row r="20" spans="1:4" ht="12.75">
      <c r="A20" s="11" t="s">
        <v>74</v>
      </c>
      <c r="D20" s="7"/>
    </row>
    <row r="21" spans="1:4" ht="9.75" customHeight="1" thickBot="1">
      <c r="A21" s="11"/>
      <c r="D21" s="7"/>
    </row>
    <row r="22" spans="3:15" ht="13.5" thickBot="1">
      <c r="C22" s="412">
        <v>2007</v>
      </c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4"/>
    </row>
    <row r="23" spans="3:15" ht="48" customHeight="1" thickBot="1">
      <c r="C23" s="85" t="s">
        <v>130</v>
      </c>
      <c r="D23" s="87" t="s">
        <v>131</v>
      </c>
      <c r="E23" s="87" t="s">
        <v>132</v>
      </c>
      <c r="F23" s="87" t="s">
        <v>133</v>
      </c>
      <c r="G23" s="87" t="s">
        <v>134</v>
      </c>
      <c r="H23" s="87" t="s">
        <v>135</v>
      </c>
      <c r="I23" s="87" t="s">
        <v>136</v>
      </c>
      <c r="J23" s="87" t="s">
        <v>137</v>
      </c>
      <c r="K23" s="87" t="s">
        <v>138</v>
      </c>
      <c r="L23" s="87" t="s">
        <v>139</v>
      </c>
      <c r="M23" s="87" t="s">
        <v>140</v>
      </c>
      <c r="N23" s="86" t="s">
        <v>141</v>
      </c>
      <c r="O23" s="209" t="s">
        <v>142</v>
      </c>
    </row>
    <row r="24" spans="1:15" ht="18" customHeight="1">
      <c r="A24" s="415" t="s">
        <v>181</v>
      </c>
      <c r="B24" s="340" t="s">
        <v>75</v>
      </c>
      <c r="C24" s="30">
        <v>88867</v>
      </c>
      <c r="D24" s="25">
        <v>82440</v>
      </c>
      <c r="E24" s="165">
        <v>87263</v>
      </c>
      <c r="F24" s="165">
        <v>91828</v>
      </c>
      <c r="G24" s="165">
        <v>88351</v>
      </c>
      <c r="H24" s="165">
        <v>84055</v>
      </c>
      <c r="I24" s="165">
        <v>98383</v>
      </c>
      <c r="J24" s="165">
        <v>94892</v>
      </c>
      <c r="K24" s="165">
        <v>89682</v>
      </c>
      <c r="L24" s="165">
        <v>109281</v>
      </c>
      <c r="M24" s="165">
        <v>107869</v>
      </c>
      <c r="N24" s="166">
        <v>91911</v>
      </c>
      <c r="O24" s="171">
        <f>SUM(C24:N24)</f>
        <v>1114822</v>
      </c>
    </row>
    <row r="25" spans="1:15" ht="31.5">
      <c r="A25" s="416"/>
      <c r="B25" s="337" t="s">
        <v>151</v>
      </c>
      <c r="C25" s="31">
        <v>9303</v>
      </c>
      <c r="D25" s="26">
        <v>10351</v>
      </c>
      <c r="E25" s="26">
        <v>13432</v>
      </c>
      <c r="F25" s="26">
        <v>12145</v>
      </c>
      <c r="G25" s="26">
        <v>10509</v>
      </c>
      <c r="H25" s="26">
        <v>9375</v>
      </c>
      <c r="I25" s="26">
        <v>10072</v>
      </c>
      <c r="J25" s="26">
        <v>11236</v>
      </c>
      <c r="K25" s="26">
        <v>12053</v>
      </c>
      <c r="L25" s="26">
        <v>14772</v>
      </c>
      <c r="M25" s="26">
        <v>12454</v>
      </c>
      <c r="N25" s="48">
        <v>12578</v>
      </c>
      <c r="O25" s="172">
        <f aca="true" t="shared" si="2" ref="O25:O34">SUM(C25:N25)</f>
        <v>138280</v>
      </c>
    </row>
    <row r="26" spans="1:15" ht="18" customHeight="1">
      <c r="A26" s="416"/>
      <c r="B26" s="337" t="s">
        <v>76</v>
      </c>
      <c r="C26" s="60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2">
        <v>0</v>
      </c>
      <c r="O26" s="173">
        <f t="shared" si="2"/>
        <v>0</v>
      </c>
    </row>
    <row r="27" spans="1:15" ht="18" customHeight="1">
      <c r="A27" s="416"/>
      <c r="B27" s="337" t="s">
        <v>77</v>
      </c>
      <c r="C27" s="33">
        <v>1873</v>
      </c>
      <c r="D27" s="21">
        <v>2887</v>
      </c>
      <c r="E27" s="21">
        <v>2944</v>
      </c>
      <c r="F27" s="21">
        <v>2350</v>
      </c>
      <c r="G27" s="21">
        <v>588</v>
      </c>
      <c r="H27" s="21">
        <v>1418</v>
      </c>
      <c r="I27" s="21">
        <v>4762</v>
      </c>
      <c r="J27" s="21">
        <v>1570</v>
      </c>
      <c r="K27" s="21">
        <v>1285</v>
      </c>
      <c r="L27" s="21">
        <v>1112</v>
      </c>
      <c r="M27" s="21">
        <v>873</v>
      </c>
      <c r="N27" s="53">
        <v>4616</v>
      </c>
      <c r="O27" s="172">
        <f t="shared" si="2"/>
        <v>26278</v>
      </c>
    </row>
    <row r="28" spans="1:15" ht="18" customHeight="1">
      <c r="A28" s="416"/>
      <c r="B28" s="337" t="s">
        <v>174</v>
      </c>
      <c r="C28" s="27">
        <v>366</v>
      </c>
      <c r="D28" s="22">
        <v>343</v>
      </c>
      <c r="E28" s="22">
        <v>700</v>
      </c>
      <c r="F28" s="22">
        <v>403</v>
      </c>
      <c r="G28" s="22">
        <v>699</v>
      </c>
      <c r="H28" s="22">
        <v>511</v>
      </c>
      <c r="I28" s="22">
        <v>440</v>
      </c>
      <c r="J28" s="22">
        <v>712</v>
      </c>
      <c r="K28" s="22">
        <v>509</v>
      </c>
      <c r="L28" s="22">
        <v>382</v>
      </c>
      <c r="M28" s="22">
        <v>369</v>
      </c>
      <c r="N28" s="47">
        <v>283</v>
      </c>
      <c r="O28" s="172">
        <f t="shared" si="2"/>
        <v>5717</v>
      </c>
    </row>
    <row r="29" spans="1:15" ht="18" customHeight="1">
      <c r="A29" s="416"/>
      <c r="B29" s="337" t="s">
        <v>152</v>
      </c>
      <c r="C29" s="27">
        <v>5250</v>
      </c>
      <c r="D29" s="22">
        <v>7832</v>
      </c>
      <c r="E29" s="22">
        <v>7073</v>
      </c>
      <c r="F29" s="22">
        <v>7375</v>
      </c>
      <c r="G29" s="22">
        <v>4691</v>
      </c>
      <c r="H29" s="22">
        <v>4617</v>
      </c>
      <c r="I29" s="22">
        <v>5399</v>
      </c>
      <c r="J29" s="22">
        <v>3124</v>
      </c>
      <c r="K29" s="22">
        <v>10515</v>
      </c>
      <c r="L29" s="22">
        <v>7286</v>
      </c>
      <c r="M29" s="22">
        <v>4837</v>
      </c>
      <c r="N29" s="47">
        <v>4375</v>
      </c>
      <c r="O29" s="172">
        <f t="shared" si="2"/>
        <v>72374</v>
      </c>
    </row>
    <row r="30" spans="1:15" ht="18" customHeight="1">
      <c r="A30" s="416"/>
      <c r="B30" s="337" t="s">
        <v>78</v>
      </c>
      <c r="C30" s="27">
        <v>324</v>
      </c>
      <c r="D30" s="22">
        <v>249</v>
      </c>
      <c r="E30" s="22">
        <v>294</v>
      </c>
      <c r="F30" s="22">
        <v>174</v>
      </c>
      <c r="G30" s="22">
        <v>94</v>
      </c>
      <c r="H30" s="22">
        <v>3</v>
      </c>
      <c r="I30" s="61">
        <v>0</v>
      </c>
      <c r="J30" s="22">
        <v>0</v>
      </c>
      <c r="K30" s="22">
        <v>15</v>
      </c>
      <c r="L30" s="22">
        <v>94</v>
      </c>
      <c r="M30" s="22">
        <v>86</v>
      </c>
      <c r="N30" s="47">
        <v>76</v>
      </c>
      <c r="O30" s="172">
        <f t="shared" si="2"/>
        <v>1409</v>
      </c>
    </row>
    <row r="31" spans="1:15" ht="18" customHeight="1">
      <c r="A31" s="416"/>
      <c r="B31" s="366" t="s">
        <v>79</v>
      </c>
      <c r="C31" s="27">
        <v>32</v>
      </c>
      <c r="D31" s="22">
        <v>66</v>
      </c>
      <c r="E31" s="22">
        <v>93</v>
      </c>
      <c r="F31" s="22">
        <v>18</v>
      </c>
      <c r="G31" s="22">
        <v>47</v>
      </c>
      <c r="H31" s="22">
        <v>21</v>
      </c>
      <c r="I31" s="61">
        <v>0</v>
      </c>
      <c r="J31" s="22">
        <v>0</v>
      </c>
      <c r="K31" s="22">
        <v>156</v>
      </c>
      <c r="L31" s="22">
        <v>337</v>
      </c>
      <c r="M31" s="22">
        <v>230</v>
      </c>
      <c r="N31" s="47">
        <v>95</v>
      </c>
      <c r="O31" s="172">
        <f t="shared" si="2"/>
        <v>1095</v>
      </c>
    </row>
    <row r="32" spans="1:15" ht="18" customHeight="1">
      <c r="A32" s="416"/>
      <c r="B32" s="366" t="s">
        <v>80</v>
      </c>
      <c r="C32" s="60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  <c r="O32" s="173">
        <f t="shared" si="2"/>
        <v>0</v>
      </c>
    </row>
    <row r="33" spans="1:15" ht="18" customHeight="1">
      <c r="A33" s="416"/>
      <c r="B33" s="366" t="s">
        <v>81</v>
      </c>
      <c r="C33" s="27">
        <v>5747</v>
      </c>
      <c r="D33" s="22">
        <v>6273</v>
      </c>
      <c r="E33" s="22">
        <v>7461</v>
      </c>
      <c r="F33" s="22">
        <v>7561</v>
      </c>
      <c r="G33" s="22">
        <v>7901</v>
      </c>
      <c r="H33" s="22">
        <v>7967</v>
      </c>
      <c r="I33" s="61">
        <v>7371</v>
      </c>
      <c r="J33" s="22">
        <v>8775</v>
      </c>
      <c r="K33" s="22">
        <v>7548</v>
      </c>
      <c r="L33" s="22">
        <v>7981</v>
      </c>
      <c r="M33" s="22">
        <v>8811</v>
      </c>
      <c r="N33" s="47">
        <v>7845</v>
      </c>
      <c r="O33" s="172">
        <f t="shared" si="2"/>
        <v>91241</v>
      </c>
    </row>
    <row r="34" spans="1:15" ht="18" customHeight="1" thickBot="1">
      <c r="A34" s="416"/>
      <c r="B34" s="367" t="s">
        <v>82</v>
      </c>
      <c r="C34" s="96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18</v>
      </c>
      <c r="J34" s="64">
        <v>22</v>
      </c>
      <c r="K34" s="64">
        <v>18</v>
      </c>
      <c r="L34" s="64">
        <v>1</v>
      </c>
      <c r="M34" s="64">
        <v>2</v>
      </c>
      <c r="N34" s="65">
        <v>0</v>
      </c>
      <c r="O34" s="174">
        <f t="shared" si="2"/>
        <v>61</v>
      </c>
    </row>
    <row r="35" spans="1:15" ht="18" customHeight="1" thickBot="1">
      <c r="A35" s="417"/>
      <c r="B35" s="169" t="s">
        <v>129</v>
      </c>
      <c r="C35" s="41">
        <f>SUM(C24:C34)</f>
        <v>111762</v>
      </c>
      <c r="D35" s="138">
        <f aca="true" t="shared" si="3" ref="D35:N35">SUM(D24:D34)</f>
        <v>110441</v>
      </c>
      <c r="E35" s="138">
        <f t="shared" si="3"/>
        <v>119260</v>
      </c>
      <c r="F35" s="138">
        <f t="shared" si="3"/>
        <v>121854</v>
      </c>
      <c r="G35" s="138">
        <f t="shared" si="3"/>
        <v>112880</v>
      </c>
      <c r="H35" s="138">
        <f t="shared" si="3"/>
        <v>107967</v>
      </c>
      <c r="I35" s="138">
        <f t="shared" si="3"/>
        <v>126445</v>
      </c>
      <c r="J35" s="138">
        <f t="shared" si="3"/>
        <v>120331</v>
      </c>
      <c r="K35" s="138">
        <f t="shared" si="3"/>
        <v>121781</v>
      </c>
      <c r="L35" s="138">
        <f t="shared" si="3"/>
        <v>141246</v>
      </c>
      <c r="M35" s="138">
        <f t="shared" si="3"/>
        <v>135531</v>
      </c>
      <c r="N35" s="170">
        <f t="shared" si="3"/>
        <v>121779</v>
      </c>
      <c r="O35" s="139">
        <f>SUM(O24:O34)</f>
        <v>1451277</v>
      </c>
    </row>
  </sheetData>
  <mergeCells count="4">
    <mergeCell ref="C4:O4"/>
    <mergeCell ref="A6:A17"/>
    <mergeCell ref="C22:O22"/>
    <mergeCell ref="A24:A3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R35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15.7109375" style="40" customWidth="1"/>
    <col min="3" max="3" width="5.57421875" style="3" bestFit="1" customWidth="1"/>
    <col min="4" max="4" width="6.57421875" style="9" bestFit="1" customWidth="1"/>
    <col min="5" max="5" width="5.57421875" style="2" bestFit="1" customWidth="1"/>
    <col min="6" max="9" width="6.57421875" style="2" bestFit="1" customWidth="1"/>
    <col min="10" max="10" width="4.8515625" style="2" customWidth="1"/>
    <col min="11" max="11" width="4.421875" style="2" bestFit="1" customWidth="1"/>
    <col min="12" max="12" width="4.140625" style="2" bestFit="1" customWidth="1"/>
    <col min="13" max="13" width="4.421875" style="2" bestFit="1" customWidth="1"/>
    <col min="14" max="14" width="4.140625" style="2" bestFit="1" customWidth="1"/>
    <col min="15" max="15" width="4.421875" style="2" bestFit="1" customWidth="1"/>
    <col min="16" max="16" width="4.140625" style="2" bestFit="1" customWidth="1"/>
    <col min="17" max="17" width="4.421875" style="2" bestFit="1" customWidth="1"/>
    <col min="18" max="18" width="4.140625" style="2" bestFit="1" customWidth="1"/>
    <col min="19" max="16384" width="9.140625" style="3" customWidth="1"/>
  </cols>
  <sheetData>
    <row r="1" spans="1:4" ht="18.75">
      <c r="A1" s="88" t="s">
        <v>168</v>
      </c>
      <c r="D1" s="7"/>
    </row>
    <row r="2" spans="1:4" ht="12.75">
      <c r="A2" s="11" t="s">
        <v>74</v>
      </c>
      <c r="D2" s="7"/>
    </row>
    <row r="3" spans="1:4" ht="9.75" customHeight="1" thickBot="1">
      <c r="A3" s="11"/>
      <c r="D3" s="7"/>
    </row>
    <row r="4" spans="3:18" ht="15" customHeight="1" thickBot="1">
      <c r="C4" s="431" t="s">
        <v>153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3"/>
    </row>
    <row r="5" spans="3:18" ht="13.5" thickBot="1">
      <c r="C5" s="244">
        <v>1998</v>
      </c>
      <c r="D5" s="245" t="s">
        <v>26</v>
      </c>
      <c r="E5" s="244">
        <v>1999</v>
      </c>
      <c r="F5" s="245" t="s">
        <v>26</v>
      </c>
      <c r="G5" s="244">
        <v>2000</v>
      </c>
      <c r="H5" s="245" t="s">
        <v>26</v>
      </c>
      <c r="I5" s="244">
        <v>2001</v>
      </c>
      <c r="J5" s="245" t="s">
        <v>26</v>
      </c>
      <c r="K5" s="244">
        <v>2002</v>
      </c>
      <c r="L5" s="245" t="s">
        <v>26</v>
      </c>
      <c r="M5" s="244">
        <v>2003</v>
      </c>
      <c r="N5" s="245" t="s">
        <v>26</v>
      </c>
      <c r="O5" s="244">
        <v>2004</v>
      </c>
      <c r="P5" s="245" t="s">
        <v>26</v>
      </c>
      <c r="Q5" s="261">
        <v>2005</v>
      </c>
      <c r="R5" s="245" t="s">
        <v>26</v>
      </c>
    </row>
    <row r="6" spans="1:18" ht="21.75" customHeight="1">
      <c r="A6" s="415" t="s">
        <v>182</v>
      </c>
      <c r="B6" s="358" t="s">
        <v>75</v>
      </c>
      <c r="C6" s="76">
        <v>1624</v>
      </c>
      <c r="D6" s="254">
        <f aca="true" t="shared" si="0" ref="D6:D16">C6*100/$C$17</f>
        <v>77.22301474084641</v>
      </c>
      <c r="E6" s="76">
        <v>1656</v>
      </c>
      <c r="F6" s="254">
        <f aca="true" t="shared" si="1" ref="F6:F16">E6*100/$E$17</f>
        <v>78.22390174775626</v>
      </c>
      <c r="G6" s="76">
        <v>1474</v>
      </c>
      <c r="H6" s="254">
        <f aca="true" t="shared" si="2" ref="H6:H16">G6*100/$G$17</f>
        <v>78.32093517534538</v>
      </c>
      <c r="I6" s="76">
        <v>1459</v>
      </c>
      <c r="J6" s="254">
        <f aca="true" t="shared" si="3" ref="J6:J16">I6*100/$I$17</f>
        <v>83.94706559263521</v>
      </c>
      <c r="K6" s="76">
        <v>1400</v>
      </c>
      <c r="L6" s="254">
        <f aca="true" t="shared" si="4" ref="L6:L16">K6*100/$K$17</f>
        <v>82.3529411764706</v>
      </c>
      <c r="M6" s="76">
        <v>1388</v>
      </c>
      <c r="N6" s="254">
        <f aca="true" t="shared" si="5" ref="N6:N16">M6*100/$M$17</f>
        <v>81.40762463343108</v>
      </c>
      <c r="O6" s="262">
        <v>1405</v>
      </c>
      <c r="P6" s="264">
        <f>O6*100/$O$17</f>
        <v>83.18531675547662</v>
      </c>
      <c r="Q6" s="230">
        <v>1108</v>
      </c>
      <c r="R6" s="264">
        <f>Q6*100/$Q$17</f>
        <v>83.12078019504877</v>
      </c>
    </row>
    <row r="7" spans="1:18" s="12" customFormat="1" ht="31.5">
      <c r="A7" s="416"/>
      <c r="B7" s="359" t="s">
        <v>151</v>
      </c>
      <c r="C7" s="69">
        <v>214</v>
      </c>
      <c r="D7" s="251">
        <f t="shared" si="0"/>
        <v>10.175939134569662</v>
      </c>
      <c r="E7" s="69">
        <v>214</v>
      </c>
      <c r="F7" s="251">
        <f t="shared" si="1"/>
        <v>10.108644307982996</v>
      </c>
      <c r="G7" s="69">
        <v>189</v>
      </c>
      <c r="H7" s="251">
        <f t="shared" si="2"/>
        <v>10.04250797024442</v>
      </c>
      <c r="I7" s="69">
        <v>116</v>
      </c>
      <c r="J7" s="251">
        <f t="shared" si="3"/>
        <v>6.67433831990794</v>
      </c>
      <c r="K7" s="69">
        <v>106</v>
      </c>
      <c r="L7" s="251">
        <f t="shared" si="4"/>
        <v>6.235294117647059</v>
      </c>
      <c r="M7" s="69">
        <v>104</v>
      </c>
      <c r="N7" s="251">
        <f t="shared" si="5"/>
        <v>6.099706744868035</v>
      </c>
      <c r="O7" s="263">
        <v>114</v>
      </c>
      <c r="P7" s="355">
        <f aca="true" t="shared" si="6" ref="P7:P17">O7*100/$O$17</f>
        <v>6.74955595026643</v>
      </c>
      <c r="Q7" s="67">
        <v>102</v>
      </c>
      <c r="R7" s="264">
        <f aca="true" t="shared" si="7" ref="R7:R17">Q7*100/$Q$17</f>
        <v>7.651912978244561</v>
      </c>
    </row>
    <row r="8" spans="1:18" s="12" customFormat="1" ht="21.75" customHeight="1">
      <c r="A8" s="416"/>
      <c r="B8" s="359" t="s">
        <v>152</v>
      </c>
      <c r="C8" s="69">
        <v>14</v>
      </c>
      <c r="D8" s="251">
        <f t="shared" si="0"/>
        <v>0.6657156443176415</v>
      </c>
      <c r="E8" s="69">
        <v>23</v>
      </c>
      <c r="F8" s="251">
        <f t="shared" si="1"/>
        <v>1.086443079829948</v>
      </c>
      <c r="G8" s="69">
        <v>35</v>
      </c>
      <c r="H8" s="251">
        <f t="shared" si="2"/>
        <v>1.8597236981934113</v>
      </c>
      <c r="I8" s="69">
        <v>38</v>
      </c>
      <c r="J8" s="251">
        <f t="shared" si="3"/>
        <v>2.186421173762946</v>
      </c>
      <c r="K8" s="69">
        <v>25</v>
      </c>
      <c r="L8" s="251">
        <f t="shared" si="4"/>
        <v>1.4705882352941178</v>
      </c>
      <c r="M8" s="69">
        <v>22</v>
      </c>
      <c r="N8" s="251">
        <f t="shared" si="5"/>
        <v>1.2903225806451613</v>
      </c>
      <c r="O8" s="263">
        <v>110</v>
      </c>
      <c r="P8" s="355">
        <f t="shared" si="6"/>
        <v>6.512729425695678</v>
      </c>
      <c r="Q8" s="67">
        <v>70</v>
      </c>
      <c r="R8" s="264">
        <f t="shared" si="7"/>
        <v>5.251312828207052</v>
      </c>
    </row>
    <row r="9" spans="1:18" s="12" customFormat="1" ht="21.75" customHeight="1">
      <c r="A9" s="416"/>
      <c r="B9" s="359" t="s">
        <v>76</v>
      </c>
      <c r="C9" s="69">
        <v>183</v>
      </c>
      <c r="D9" s="251">
        <f t="shared" si="0"/>
        <v>8.7018544935806</v>
      </c>
      <c r="E9" s="69">
        <v>148</v>
      </c>
      <c r="F9" s="251">
        <f t="shared" si="1"/>
        <v>6.991025035427492</v>
      </c>
      <c r="G9" s="69">
        <v>130</v>
      </c>
      <c r="H9" s="251">
        <f t="shared" si="2"/>
        <v>6.9075451647183845</v>
      </c>
      <c r="I9" s="69">
        <v>77</v>
      </c>
      <c r="J9" s="251">
        <f t="shared" si="3"/>
        <v>4.430379746835443</v>
      </c>
      <c r="K9" s="69">
        <v>130</v>
      </c>
      <c r="L9" s="251">
        <f t="shared" si="4"/>
        <v>7.647058823529412</v>
      </c>
      <c r="M9" s="69">
        <v>156</v>
      </c>
      <c r="N9" s="251">
        <f t="shared" si="5"/>
        <v>9.149560117302054</v>
      </c>
      <c r="O9" s="263">
        <v>0</v>
      </c>
      <c r="P9" s="355">
        <f t="shared" si="6"/>
        <v>0</v>
      </c>
      <c r="Q9" s="67">
        <v>0</v>
      </c>
      <c r="R9" s="264">
        <f t="shared" si="7"/>
        <v>0</v>
      </c>
    </row>
    <row r="10" spans="1:18" s="12" customFormat="1" ht="21.75" customHeight="1">
      <c r="A10" s="416"/>
      <c r="B10" s="359" t="s">
        <v>77</v>
      </c>
      <c r="C10" s="69">
        <v>0</v>
      </c>
      <c r="D10" s="251">
        <f t="shared" si="0"/>
        <v>0</v>
      </c>
      <c r="E10" s="69">
        <v>0</v>
      </c>
      <c r="F10" s="251">
        <f t="shared" si="1"/>
        <v>0</v>
      </c>
      <c r="G10" s="69">
        <v>0</v>
      </c>
      <c r="H10" s="251">
        <f t="shared" si="2"/>
        <v>0</v>
      </c>
      <c r="I10" s="69">
        <v>0</v>
      </c>
      <c r="J10" s="251">
        <f t="shared" si="3"/>
        <v>0</v>
      </c>
      <c r="K10" s="69">
        <v>0</v>
      </c>
      <c r="L10" s="251">
        <f t="shared" si="4"/>
        <v>0</v>
      </c>
      <c r="M10" s="69">
        <v>0</v>
      </c>
      <c r="N10" s="251">
        <f t="shared" si="5"/>
        <v>0</v>
      </c>
      <c r="O10" s="263">
        <v>4</v>
      </c>
      <c r="P10" s="355">
        <f t="shared" si="6"/>
        <v>0.23682652457075193</v>
      </c>
      <c r="Q10" s="67">
        <v>4</v>
      </c>
      <c r="R10" s="264">
        <f t="shared" si="7"/>
        <v>0.30007501875468867</v>
      </c>
    </row>
    <row r="11" spans="1:18" s="12" customFormat="1" ht="21.75" customHeight="1">
      <c r="A11" s="416"/>
      <c r="B11" s="359" t="s">
        <v>174</v>
      </c>
      <c r="C11" s="69">
        <v>21</v>
      </c>
      <c r="D11" s="251">
        <f t="shared" si="0"/>
        <v>0.9985734664764622</v>
      </c>
      <c r="E11" s="69">
        <v>28</v>
      </c>
      <c r="F11" s="251">
        <f t="shared" si="1"/>
        <v>1.3226263580538498</v>
      </c>
      <c r="G11" s="69">
        <v>13</v>
      </c>
      <c r="H11" s="251">
        <f t="shared" si="2"/>
        <v>0.6907545164718385</v>
      </c>
      <c r="I11" s="69">
        <v>12</v>
      </c>
      <c r="J11" s="251">
        <f t="shared" si="3"/>
        <v>0.6904487917146145</v>
      </c>
      <c r="K11" s="69">
        <v>5</v>
      </c>
      <c r="L11" s="251">
        <f t="shared" si="4"/>
        <v>0.29411764705882354</v>
      </c>
      <c r="M11" s="69">
        <v>6</v>
      </c>
      <c r="N11" s="251">
        <f t="shared" si="5"/>
        <v>0.3519061583577713</v>
      </c>
      <c r="O11" s="263">
        <v>19</v>
      </c>
      <c r="P11" s="355">
        <f t="shared" si="6"/>
        <v>1.1249259917110717</v>
      </c>
      <c r="Q11" s="67">
        <v>19</v>
      </c>
      <c r="R11" s="264">
        <f t="shared" si="7"/>
        <v>1.4253563390847712</v>
      </c>
    </row>
    <row r="12" spans="1:18" s="12" customFormat="1" ht="21.75" customHeight="1">
      <c r="A12" s="416"/>
      <c r="B12" s="359" t="s">
        <v>81</v>
      </c>
      <c r="C12" s="69">
        <v>39</v>
      </c>
      <c r="D12" s="251">
        <f t="shared" si="0"/>
        <v>1.854493580599144</v>
      </c>
      <c r="E12" s="69">
        <v>36</v>
      </c>
      <c r="F12" s="251">
        <f t="shared" si="1"/>
        <v>1.7005196032120926</v>
      </c>
      <c r="G12" s="69">
        <v>28</v>
      </c>
      <c r="H12" s="251">
        <f t="shared" si="2"/>
        <v>1.487778958554729</v>
      </c>
      <c r="I12" s="69">
        <v>26</v>
      </c>
      <c r="J12" s="251">
        <f t="shared" si="3"/>
        <v>1.4959723820483315</v>
      </c>
      <c r="K12" s="69">
        <v>24</v>
      </c>
      <c r="L12" s="251">
        <f t="shared" si="4"/>
        <v>1.411764705882353</v>
      </c>
      <c r="M12" s="69">
        <v>20</v>
      </c>
      <c r="N12" s="251">
        <f t="shared" si="5"/>
        <v>1.1730205278592376</v>
      </c>
      <c r="O12" s="263">
        <v>26</v>
      </c>
      <c r="P12" s="355">
        <f t="shared" si="6"/>
        <v>1.5393724097098875</v>
      </c>
      <c r="Q12" s="67">
        <v>20</v>
      </c>
      <c r="R12" s="264">
        <f t="shared" si="7"/>
        <v>1.5003750937734435</v>
      </c>
    </row>
    <row r="13" spans="1:18" s="12" customFormat="1" ht="21.75" customHeight="1">
      <c r="A13" s="416"/>
      <c r="B13" s="359" t="s">
        <v>78</v>
      </c>
      <c r="C13" s="69">
        <v>8</v>
      </c>
      <c r="D13" s="251">
        <f t="shared" si="0"/>
        <v>0.3804089396100808</v>
      </c>
      <c r="E13" s="69">
        <v>12</v>
      </c>
      <c r="F13" s="251">
        <f t="shared" si="1"/>
        <v>0.5668398677373642</v>
      </c>
      <c r="G13" s="69">
        <v>13</v>
      </c>
      <c r="H13" s="251">
        <f t="shared" si="2"/>
        <v>0.6907545164718385</v>
      </c>
      <c r="I13" s="69">
        <v>10</v>
      </c>
      <c r="J13" s="251">
        <f t="shared" si="3"/>
        <v>0.5753739930955121</v>
      </c>
      <c r="K13" s="69">
        <v>10</v>
      </c>
      <c r="L13" s="251">
        <f t="shared" si="4"/>
        <v>0.5882352941176471</v>
      </c>
      <c r="M13" s="69">
        <v>9</v>
      </c>
      <c r="N13" s="251">
        <f t="shared" si="5"/>
        <v>0.5278592375366569</v>
      </c>
      <c r="O13" s="263">
        <v>11</v>
      </c>
      <c r="P13" s="355">
        <f t="shared" si="6"/>
        <v>0.6512729425695678</v>
      </c>
      <c r="Q13" s="67">
        <v>10</v>
      </c>
      <c r="R13" s="264">
        <f t="shared" si="7"/>
        <v>0.7501875468867217</v>
      </c>
    </row>
    <row r="14" spans="1:18" s="12" customFormat="1" ht="21.75" customHeight="1">
      <c r="A14" s="416"/>
      <c r="B14" s="360" t="s">
        <v>79</v>
      </c>
      <c r="C14" s="69">
        <v>0</v>
      </c>
      <c r="D14" s="251">
        <f t="shared" si="0"/>
        <v>0</v>
      </c>
      <c r="E14" s="69">
        <v>0</v>
      </c>
      <c r="F14" s="251">
        <f t="shared" si="1"/>
        <v>0</v>
      </c>
      <c r="G14" s="69">
        <v>0</v>
      </c>
      <c r="H14" s="251">
        <f t="shared" si="2"/>
        <v>0</v>
      </c>
      <c r="I14" s="69">
        <v>0</v>
      </c>
      <c r="J14" s="251">
        <f t="shared" si="3"/>
        <v>0</v>
      </c>
      <c r="K14" s="69">
        <v>0</v>
      </c>
      <c r="L14" s="251">
        <f t="shared" si="4"/>
        <v>0</v>
      </c>
      <c r="M14" s="69">
        <v>0</v>
      </c>
      <c r="N14" s="251">
        <f t="shared" si="5"/>
        <v>0</v>
      </c>
      <c r="O14" s="263">
        <v>0</v>
      </c>
      <c r="P14" s="355">
        <f t="shared" si="6"/>
        <v>0</v>
      </c>
      <c r="Q14" s="67">
        <v>0</v>
      </c>
      <c r="R14" s="264">
        <f t="shared" si="7"/>
        <v>0</v>
      </c>
    </row>
    <row r="15" spans="1:18" s="12" customFormat="1" ht="21.75" customHeight="1">
      <c r="A15" s="416"/>
      <c r="B15" s="361" t="s">
        <v>82</v>
      </c>
      <c r="C15" s="69">
        <v>0</v>
      </c>
      <c r="D15" s="251">
        <f t="shared" si="0"/>
        <v>0</v>
      </c>
      <c r="E15" s="69">
        <v>0</v>
      </c>
      <c r="F15" s="251">
        <f t="shared" si="1"/>
        <v>0</v>
      </c>
      <c r="G15" s="69">
        <v>0</v>
      </c>
      <c r="H15" s="251">
        <f t="shared" si="2"/>
        <v>0</v>
      </c>
      <c r="I15" s="69">
        <v>0</v>
      </c>
      <c r="J15" s="251">
        <f t="shared" si="3"/>
        <v>0</v>
      </c>
      <c r="K15" s="69">
        <v>0</v>
      </c>
      <c r="L15" s="251">
        <f t="shared" si="4"/>
        <v>0</v>
      </c>
      <c r="M15" s="69">
        <v>0</v>
      </c>
      <c r="N15" s="251">
        <f t="shared" si="5"/>
        <v>0</v>
      </c>
      <c r="O15" s="263">
        <v>0</v>
      </c>
      <c r="P15" s="355">
        <f t="shared" si="6"/>
        <v>0</v>
      </c>
      <c r="Q15" s="67">
        <v>0</v>
      </c>
      <c r="R15" s="264">
        <f t="shared" si="7"/>
        <v>0</v>
      </c>
    </row>
    <row r="16" spans="1:18" s="12" customFormat="1" ht="21.75" customHeight="1" thickBot="1">
      <c r="A16" s="416"/>
      <c r="B16" s="361" t="s">
        <v>83</v>
      </c>
      <c r="C16" s="70">
        <v>0</v>
      </c>
      <c r="D16" s="252">
        <f t="shared" si="0"/>
        <v>0</v>
      </c>
      <c r="E16" s="70">
        <v>0</v>
      </c>
      <c r="F16" s="252">
        <f t="shared" si="1"/>
        <v>0</v>
      </c>
      <c r="G16" s="70">
        <v>0</v>
      </c>
      <c r="H16" s="252">
        <f t="shared" si="2"/>
        <v>0</v>
      </c>
      <c r="I16" s="70">
        <v>0</v>
      </c>
      <c r="J16" s="252">
        <f t="shared" si="3"/>
        <v>0</v>
      </c>
      <c r="K16" s="70">
        <v>0</v>
      </c>
      <c r="L16" s="252">
        <f t="shared" si="4"/>
        <v>0</v>
      </c>
      <c r="M16" s="70">
        <v>0</v>
      </c>
      <c r="N16" s="252">
        <f t="shared" si="5"/>
        <v>0</v>
      </c>
      <c r="O16" s="356">
        <v>0</v>
      </c>
      <c r="P16" s="357">
        <f t="shared" si="6"/>
        <v>0</v>
      </c>
      <c r="Q16" s="68">
        <v>0</v>
      </c>
      <c r="R16" s="265">
        <f t="shared" si="7"/>
        <v>0</v>
      </c>
    </row>
    <row r="17" spans="1:18" ht="21.75" customHeight="1" thickBot="1">
      <c r="A17" s="417"/>
      <c r="B17" s="235" t="s">
        <v>129</v>
      </c>
      <c r="C17" s="350">
        <f>SUM(C6:C16)</f>
        <v>2103</v>
      </c>
      <c r="D17" s="249">
        <f aca="true" t="shared" si="8" ref="D17:N17">SUM(D6:D16)</f>
        <v>99.99999999999999</v>
      </c>
      <c r="E17" s="255">
        <f t="shared" si="8"/>
        <v>2117</v>
      </c>
      <c r="F17" s="250">
        <f t="shared" si="8"/>
        <v>100</v>
      </c>
      <c r="G17" s="351">
        <f t="shared" si="8"/>
        <v>1882</v>
      </c>
      <c r="H17" s="253">
        <f t="shared" si="8"/>
        <v>100</v>
      </c>
      <c r="I17" s="352">
        <f t="shared" si="8"/>
        <v>1738</v>
      </c>
      <c r="J17" s="249">
        <f t="shared" si="8"/>
        <v>100.00000000000001</v>
      </c>
      <c r="K17" s="352">
        <f t="shared" si="8"/>
        <v>1700</v>
      </c>
      <c r="L17" s="249">
        <f t="shared" si="8"/>
        <v>100</v>
      </c>
      <c r="M17" s="352">
        <f t="shared" si="8"/>
        <v>1705</v>
      </c>
      <c r="N17" s="253">
        <f t="shared" si="8"/>
        <v>100.00000000000001</v>
      </c>
      <c r="O17" s="353">
        <f>SUM(O6:O16)</f>
        <v>1689</v>
      </c>
      <c r="P17" s="354">
        <f t="shared" si="6"/>
        <v>100</v>
      </c>
      <c r="Q17" s="243">
        <f>SUM(Q6:Q16)</f>
        <v>1333</v>
      </c>
      <c r="R17" s="266">
        <f t="shared" si="7"/>
        <v>100</v>
      </c>
    </row>
    <row r="19" spans="1:4" ht="18.75">
      <c r="A19" s="88" t="s">
        <v>169</v>
      </c>
      <c r="D19" s="7"/>
    </row>
    <row r="20" spans="1:4" ht="12.75">
      <c r="A20" s="11" t="s">
        <v>74</v>
      </c>
      <c r="D20" s="7"/>
    </row>
    <row r="21" spans="1:4" ht="9.75" customHeight="1" thickBot="1">
      <c r="A21" s="11"/>
      <c r="D21" s="7"/>
    </row>
    <row r="22" spans="3:10" ht="13.5" thickBot="1">
      <c r="C22" s="431" t="s">
        <v>153</v>
      </c>
      <c r="D22" s="432"/>
      <c r="E22" s="413"/>
      <c r="F22" s="413"/>
      <c r="G22" s="432"/>
      <c r="H22" s="432"/>
      <c r="I22" s="432"/>
      <c r="J22" s="433"/>
    </row>
    <row r="23" spans="3:10" ht="13.5" thickBot="1">
      <c r="C23" s="244">
        <v>2002</v>
      </c>
      <c r="D23" s="245" t="s">
        <v>26</v>
      </c>
      <c r="E23" s="261">
        <v>2003</v>
      </c>
      <c r="F23" s="246" t="s">
        <v>26</v>
      </c>
      <c r="G23" s="244">
        <v>2004</v>
      </c>
      <c r="H23" s="259" t="s">
        <v>26</v>
      </c>
      <c r="I23" s="247">
        <v>2005</v>
      </c>
      <c r="J23" s="248" t="s">
        <v>26</v>
      </c>
    </row>
    <row r="24" spans="1:10" ht="21.75" customHeight="1">
      <c r="A24" s="434" t="s">
        <v>183</v>
      </c>
      <c r="B24" s="362" t="s">
        <v>75</v>
      </c>
      <c r="C24" s="76">
        <v>521844.7</v>
      </c>
      <c r="D24" s="105">
        <f>C24*100/$C$17</f>
        <v>24814.298621017595</v>
      </c>
      <c r="E24" s="71">
        <v>647205.3</v>
      </c>
      <c r="F24" s="73">
        <f>E24*100/$E$17</f>
        <v>30571.81388757676</v>
      </c>
      <c r="G24" s="76">
        <v>969457</v>
      </c>
      <c r="H24" s="73">
        <f>G24*100/$G$17</f>
        <v>51512.06163655686</v>
      </c>
      <c r="I24" s="76">
        <v>903740</v>
      </c>
      <c r="J24" s="105">
        <f>I24*100/$I$17</f>
        <v>51998.84925201381</v>
      </c>
    </row>
    <row r="25" spans="1:10" ht="31.5">
      <c r="A25" s="435"/>
      <c r="B25" s="363" t="s">
        <v>151</v>
      </c>
      <c r="C25" s="69">
        <v>97521.6</v>
      </c>
      <c r="D25" s="95">
        <f aca="true" t="shared" si="9" ref="D25:D34">C25*100/$C$17</f>
        <v>4637.261055634807</v>
      </c>
      <c r="E25" s="96">
        <v>122399.5</v>
      </c>
      <c r="F25" s="62">
        <f aca="true" t="shared" si="10" ref="F25:F34">E25*100/$E$17</f>
        <v>5781.743032593293</v>
      </c>
      <c r="G25" s="69">
        <v>128991</v>
      </c>
      <c r="H25" s="73">
        <f>G25*100/$G$17</f>
        <v>6853.931987247609</v>
      </c>
      <c r="I25" s="69">
        <v>119249</v>
      </c>
      <c r="J25" s="95">
        <f aca="true" t="shared" si="11" ref="J25:J33">I25*100/$I$17</f>
        <v>6861.277330264672</v>
      </c>
    </row>
    <row r="26" spans="1:10" ht="21.75" customHeight="1">
      <c r="A26" s="435"/>
      <c r="B26" s="363" t="s">
        <v>152</v>
      </c>
      <c r="C26" s="69">
        <v>55121.4</v>
      </c>
      <c r="D26" s="95">
        <f t="shared" si="9"/>
        <v>2621.0841654778887</v>
      </c>
      <c r="E26" s="60">
        <v>60835.2</v>
      </c>
      <c r="F26" s="62">
        <f t="shared" si="10"/>
        <v>2873.6513934813415</v>
      </c>
      <c r="G26" s="69">
        <v>63111</v>
      </c>
      <c r="H26" s="73">
        <f aca="true" t="shared" si="12" ref="H26:H34">G26*100/$G$17</f>
        <v>3353.400637619554</v>
      </c>
      <c r="I26" s="69">
        <v>58539</v>
      </c>
      <c r="J26" s="95">
        <f t="shared" si="11"/>
        <v>3368.181818181818</v>
      </c>
    </row>
    <row r="27" spans="1:10" ht="21.75" customHeight="1">
      <c r="A27" s="435"/>
      <c r="B27" s="363" t="s">
        <v>76</v>
      </c>
      <c r="C27" s="69">
        <v>0</v>
      </c>
      <c r="D27" s="95">
        <f t="shared" si="9"/>
        <v>0</v>
      </c>
      <c r="E27" s="60">
        <v>0</v>
      </c>
      <c r="F27" s="62">
        <f t="shared" si="10"/>
        <v>0</v>
      </c>
      <c r="G27" s="69">
        <v>0</v>
      </c>
      <c r="H27" s="73">
        <f t="shared" si="12"/>
        <v>0</v>
      </c>
      <c r="I27" s="69">
        <v>0</v>
      </c>
      <c r="J27" s="95">
        <f t="shared" si="11"/>
        <v>0</v>
      </c>
    </row>
    <row r="28" spans="1:10" ht="21.75" customHeight="1">
      <c r="A28" s="435"/>
      <c r="B28" s="363" t="s">
        <v>77</v>
      </c>
      <c r="C28" s="69">
        <v>14521.4</v>
      </c>
      <c r="D28" s="95">
        <f t="shared" si="9"/>
        <v>690.5087969567285</v>
      </c>
      <c r="E28" s="71">
        <v>14717.2</v>
      </c>
      <c r="F28" s="62">
        <f t="shared" si="10"/>
        <v>695.1913084553613</v>
      </c>
      <c r="G28" s="69">
        <v>18246</v>
      </c>
      <c r="H28" s="73">
        <f t="shared" si="12"/>
        <v>969.5005313496281</v>
      </c>
      <c r="I28" s="69">
        <v>24316</v>
      </c>
      <c r="J28" s="95">
        <f t="shared" si="11"/>
        <v>1399.0794016110472</v>
      </c>
    </row>
    <row r="29" spans="1:10" ht="21.75" customHeight="1">
      <c r="A29" s="435"/>
      <c r="B29" s="363" t="s">
        <v>174</v>
      </c>
      <c r="C29" s="69">
        <v>10164.3</v>
      </c>
      <c r="D29" s="95">
        <f t="shared" si="9"/>
        <v>483.32382310984303</v>
      </c>
      <c r="E29" s="60">
        <v>10025.2</v>
      </c>
      <c r="F29" s="62">
        <f t="shared" si="10"/>
        <v>473.556920170052</v>
      </c>
      <c r="G29" s="69">
        <v>8436</v>
      </c>
      <c r="H29" s="73">
        <f t="shared" si="12"/>
        <v>448.24654622741764</v>
      </c>
      <c r="I29" s="69">
        <v>8527</v>
      </c>
      <c r="J29" s="95">
        <f t="shared" si="11"/>
        <v>490.62140391254314</v>
      </c>
    </row>
    <row r="30" spans="1:10" ht="21.75" customHeight="1">
      <c r="A30" s="435"/>
      <c r="B30" s="364" t="s">
        <v>81</v>
      </c>
      <c r="C30" s="69">
        <v>30048</v>
      </c>
      <c r="D30" s="95">
        <f t="shared" si="9"/>
        <v>1428.8159771754636</v>
      </c>
      <c r="E30" s="60">
        <v>35781.6</v>
      </c>
      <c r="F30" s="62">
        <f t="shared" si="10"/>
        <v>1690.2031176192725</v>
      </c>
      <c r="G30" s="69">
        <v>57065</v>
      </c>
      <c r="H30" s="73">
        <f t="shared" si="12"/>
        <v>3032.1466524973434</v>
      </c>
      <c r="I30" s="69">
        <v>57859</v>
      </c>
      <c r="J30" s="95">
        <f t="shared" si="11"/>
        <v>3329.0563866513235</v>
      </c>
    </row>
    <row r="31" spans="1:10" ht="21.75" customHeight="1">
      <c r="A31" s="435"/>
      <c r="B31" s="363" t="s">
        <v>78</v>
      </c>
      <c r="C31" s="69">
        <v>1053.9</v>
      </c>
      <c r="D31" s="95">
        <f t="shared" si="9"/>
        <v>50.11412268188303</v>
      </c>
      <c r="E31" s="60">
        <v>2775.6</v>
      </c>
      <c r="F31" s="62">
        <f t="shared" si="10"/>
        <v>131.11006140765232</v>
      </c>
      <c r="G31" s="69">
        <v>3607</v>
      </c>
      <c r="H31" s="73">
        <f t="shared" si="12"/>
        <v>191.6578108395324</v>
      </c>
      <c r="I31" s="69">
        <v>2474</v>
      </c>
      <c r="J31" s="95">
        <f t="shared" si="11"/>
        <v>142.3475258918297</v>
      </c>
    </row>
    <row r="32" spans="1:10" ht="21.75" customHeight="1">
      <c r="A32" s="435"/>
      <c r="B32" s="364" t="s">
        <v>79</v>
      </c>
      <c r="C32" s="69">
        <v>144.6</v>
      </c>
      <c r="D32" s="95">
        <f t="shared" si="9"/>
        <v>6.875891583452211</v>
      </c>
      <c r="E32" s="60">
        <v>141.6</v>
      </c>
      <c r="F32" s="62">
        <f t="shared" si="10"/>
        <v>6.688710439300897</v>
      </c>
      <c r="G32" s="69">
        <v>223</v>
      </c>
      <c r="H32" s="73">
        <f t="shared" si="12"/>
        <v>11.849096705632306</v>
      </c>
      <c r="I32" s="69">
        <v>805</v>
      </c>
      <c r="J32" s="95">
        <f t="shared" si="11"/>
        <v>46.31760644418872</v>
      </c>
    </row>
    <row r="33" spans="1:10" ht="21.75" customHeight="1">
      <c r="A33" s="435"/>
      <c r="B33" s="364" t="s">
        <v>82</v>
      </c>
      <c r="C33" s="69">
        <v>15.2</v>
      </c>
      <c r="D33" s="95">
        <f t="shared" si="9"/>
        <v>0.7227769852591536</v>
      </c>
      <c r="E33" s="96">
        <v>6.2</v>
      </c>
      <c r="F33" s="62">
        <f t="shared" si="10"/>
        <v>0.29286726499763815</v>
      </c>
      <c r="G33" s="69">
        <v>3</v>
      </c>
      <c r="H33" s="73">
        <f t="shared" si="12"/>
        <v>0.1594048884165781</v>
      </c>
      <c r="I33" s="69">
        <v>8</v>
      </c>
      <c r="J33" s="95">
        <f t="shared" si="11"/>
        <v>0.46029919447640966</v>
      </c>
    </row>
    <row r="34" spans="1:10" ht="21.75" customHeight="1" thickBot="1">
      <c r="A34" s="435"/>
      <c r="B34" s="365" t="s">
        <v>83</v>
      </c>
      <c r="C34" s="70">
        <v>0</v>
      </c>
      <c r="D34" s="349">
        <f t="shared" si="9"/>
        <v>0</v>
      </c>
      <c r="E34" s="96">
        <v>0</v>
      </c>
      <c r="F34" s="62">
        <f t="shared" si="10"/>
        <v>0</v>
      </c>
      <c r="G34" s="77">
        <v>0</v>
      </c>
      <c r="H34" s="65">
        <f t="shared" si="12"/>
        <v>0</v>
      </c>
      <c r="I34" s="77">
        <v>0</v>
      </c>
      <c r="J34" s="97">
        <v>0</v>
      </c>
    </row>
    <row r="35" spans="1:10" ht="21.75" customHeight="1" thickBot="1">
      <c r="A35" s="436"/>
      <c r="B35" s="256" t="s">
        <v>129</v>
      </c>
      <c r="C35" s="348">
        <f aca="true" t="shared" si="13" ref="C35:J35">SUM(C24:C34)</f>
        <v>730435.1000000001</v>
      </c>
      <c r="D35" s="257">
        <f t="shared" si="13"/>
        <v>34733.005230622926</v>
      </c>
      <c r="E35" s="233">
        <f t="shared" si="13"/>
        <v>893887.3999999998</v>
      </c>
      <c r="F35" s="258">
        <f t="shared" si="13"/>
        <v>42224.25129900803</v>
      </c>
      <c r="G35" s="233">
        <f t="shared" si="13"/>
        <v>1249139</v>
      </c>
      <c r="H35" s="260">
        <f t="shared" si="13"/>
        <v>66372.95430393198</v>
      </c>
      <c r="I35" s="233">
        <f t="shared" si="13"/>
        <v>1175517</v>
      </c>
      <c r="J35" s="234">
        <f t="shared" si="13"/>
        <v>67636.1910241657</v>
      </c>
    </row>
  </sheetData>
  <mergeCells count="4">
    <mergeCell ref="A6:A17"/>
    <mergeCell ref="C4:R4"/>
    <mergeCell ref="C22:J22"/>
    <mergeCell ref="A24:A3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2008-11-11T08:09:24Z</cp:lastPrinted>
  <dcterms:created xsi:type="dcterms:W3CDTF">2006-02-24T09:38:25Z</dcterms:created>
  <dcterms:modified xsi:type="dcterms:W3CDTF">2010-04-12T10:31:59Z</dcterms:modified>
  <cp:category/>
  <cp:version/>
  <cp:contentType/>
  <cp:contentStatus/>
</cp:coreProperties>
</file>