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-4" sheetId="3" r:id="rId3"/>
    <sheet name="18.5-9" sheetId="4" r:id="rId4"/>
    <sheet name="18.10-13" sheetId="5" r:id="rId5"/>
    <sheet name="18.14" sheetId="6" r:id="rId6"/>
    <sheet name="18.15" sheetId="7" r:id="rId7"/>
  </sheets>
  <definedNames/>
  <calcPr fullCalcOnLoad="1"/>
</workbook>
</file>

<file path=xl/sharedStrings.xml><?xml version="1.0" encoding="utf-8"?>
<sst xmlns="http://schemas.openxmlformats.org/spreadsheetml/2006/main" count="479" uniqueCount="312">
  <si>
    <t>March</t>
  </si>
  <si>
    <t>April</t>
  </si>
  <si>
    <t>May</t>
  </si>
  <si>
    <t>June</t>
  </si>
  <si>
    <t>July</t>
  </si>
  <si>
    <t>Source: Ministry of Finance</t>
  </si>
  <si>
    <t>1.1 Revenues</t>
  </si>
  <si>
    <t>1. Budget Transactions</t>
  </si>
  <si>
    <t>1.1.1 Tax Revenues</t>
  </si>
  <si>
    <t>1.1.2 Non Tax Revenues</t>
  </si>
  <si>
    <t>1.2 Expenditures</t>
  </si>
  <si>
    <t>1.2.1 General Expenditures</t>
  </si>
  <si>
    <t>1.2.2 Interest payments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</si>
  <si>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</si>
  <si>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</si>
  <si>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</si>
  <si>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</si>
  <si>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</si>
  <si>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</si>
  <si>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</si>
  <si>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</si>
  <si>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</si>
  <si>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</si>
  <si>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</si>
  <si>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</si>
  <si>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</si>
  <si>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</si>
  <si>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</si>
  <si>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</si>
  <si>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</si>
  <si>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</si>
  <si>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</si>
  <si>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</si>
  <si>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</si>
  <si>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</si>
  <si>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</si>
  <si>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</si>
  <si>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</si>
  <si>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</si>
  <si>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</si>
  <si>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</si>
  <si>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Million LBP</t>
  </si>
  <si>
    <t>Table 18.1 - Fiscal performance</t>
  </si>
  <si>
    <t xml:space="preserve">          of which Misc Tax Revenues</t>
  </si>
  <si>
    <t xml:space="preserve">          of which Customs Revenues</t>
  </si>
  <si>
    <t xml:space="preserve">          of which VAT Revenues</t>
  </si>
  <si>
    <t xml:space="preserve">          of which Telecom Revenues ***</t>
  </si>
  <si>
    <t>1.2.3 Foreign Debt Principal Repayment **</t>
  </si>
  <si>
    <t xml:space="preserve">          of which EDL</t>
  </si>
  <si>
    <t xml:space="preserve">          of which Bud Expenditures prev years</t>
  </si>
  <si>
    <t xml:space="preserve">1.2.2.1 Domestic Debt </t>
  </si>
  <si>
    <t xml:space="preserve">1.2.2.2 Foreign Debt </t>
  </si>
  <si>
    <t>Total 2013</t>
  </si>
  <si>
    <t>.</t>
  </si>
  <si>
    <t>Billion LBP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</si>
  <si>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</si>
  <si>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</si>
  <si>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</si>
  <si>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</si>
  <si>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</si>
  <si>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</si>
  <si>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</si>
  <si>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</si>
  <si>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</si>
  <si>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</si>
  <si>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</si>
  <si>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</si>
  <si>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Total 2009</t>
  </si>
  <si>
    <t>Total 2010</t>
  </si>
  <si>
    <t>Total 2011</t>
  </si>
  <si>
    <t>Total 2012</t>
  </si>
  <si>
    <t xml:space="preserve">EDL of which: </t>
  </si>
  <si>
    <t xml:space="preserve">Debt service, of which: </t>
  </si>
  <si>
    <t xml:space="preserve">     C-Loans and Eurobonds, of which: </t>
  </si>
  <si>
    <t xml:space="preserve">          Principal payments </t>
  </si>
  <si>
    <t xml:space="preserve">          Interest payments </t>
  </si>
  <si>
    <t xml:space="preserve">     BDL Guaranteed Loan payments </t>
  </si>
  <si>
    <t xml:space="preserve">Reimbursement of KPC and Sonatrach </t>
  </si>
  <si>
    <t xml:space="preserve">     KPC &amp; SPC</t>
  </si>
  <si>
    <t xml:space="preserve">     EGAS</t>
  </si>
  <si>
    <t xml:space="preserve"> </t>
  </si>
  <si>
    <t>Table 18.2 - Total revenue</t>
  </si>
  <si>
    <t>December 2010</t>
  </si>
  <si>
    <t>December 2011</t>
  </si>
  <si>
    <t>January-December 2010</t>
  </si>
  <si>
    <t>January-December 2011</t>
  </si>
  <si>
    <t>Change 2011/2010. %</t>
  </si>
  <si>
    <t>January-December 2012</t>
  </si>
  <si>
    <t>Change 2012/2011. %</t>
  </si>
  <si>
    <t>Budget revenue, of Which</t>
  </si>
  <si>
    <t xml:space="preserve">          Tax revenues</t>
  </si>
  <si>
    <t xml:space="preserve">          Non-tax revenues</t>
  </si>
  <si>
    <t>Treasury receipts</t>
  </si>
  <si>
    <t>Total revenues</t>
  </si>
  <si>
    <t>Table 18.3 - Tax revenue</t>
  </si>
  <si>
    <t>Tax revenues</t>
  </si>
  <si>
    <t>Taxes on income, profits, and capital gains, of which</t>
  </si>
  <si>
    <t xml:space="preserve">          Income Tax on Profits</t>
  </si>
  <si>
    <t xml:space="preserve">          Income Tax on Wages and Salaries</t>
  </si>
  <si>
    <t xml:space="preserve">          Income Tax on Capital Gains &amp; Dividends</t>
  </si>
  <si>
    <t xml:space="preserve">          Tax on Interest Income (5%)</t>
  </si>
  <si>
    <t xml:space="preserve">          Penalties on Income Tax</t>
  </si>
  <si>
    <t xml:space="preserve">          Built property tax</t>
  </si>
  <si>
    <t xml:space="preserve">          Real estate registration fees</t>
  </si>
  <si>
    <t>Other Taxes on Goods and Services, of which:</t>
  </si>
  <si>
    <t xml:space="preserve">          Private Car Registration Fees</t>
  </si>
  <si>
    <t xml:space="preserve">          Passenger Departure Tax</t>
  </si>
  <si>
    <t>Taxes on international trade, of which</t>
  </si>
  <si>
    <t>Customs</t>
  </si>
  <si>
    <t>Excises, of which</t>
  </si>
  <si>
    <t xml:space="preserve">          Gasoline Excise</t>
  </si>
  <si>
    <t xml:space="preserve">          Tobacco Excise</t>
  </si>
  <si>
    <t xml:space="preserve">          Cars Excise</t>
  </si>
  <si>
    <t>Other Tax Revenues (namely fiscal stamp fees)</t>
  </si>
  <si>
    <t>Table 18.4 - Non-tax revenue</t>
  </si>
  <si>
    <t>Non-Tax revenues</t>
  </si>
  <si>
    <t>Income from Public Institutions and Government Properties, of which</t>
  </si>
  <si>
    <t>Income from Non-Financial Public Enterprises, of which</t>
  </si>
  <si>
    <t xml:space="preserve">          Revenues from Casino Du Liban</t>
  </si>
  <si>
    <t xml:space="preserve">          Revenues from Port of Beirut</t>
  </si>
  <si>
    <t xml:space="preserve">          Budget Surplus of National Lottery</t>
  </si>
  <si>
    <t xml:space="preserve">          Transfer from the Telecom Surplus</t>
  </si>
  <si>
    <t>Transfer from Public Financial Institution (BDL)</t>
  </si>
  <si>
    <t>Property Income (namely rent of Rafic Hariri International Airport)</t>
  </si>
  <si>
    <t>Other Income from Public Institutions (interests)</t>
  </si>
  <si>
    <t>Administrative Fees &amp; Charges, of which</t>
  </si>
  <si>
    <t>Administrative Fees, of which</t>
  </si>
  <si>
    <t xml:space="preserve">          Notary Fees</t>
  </si>
  <si>
    <t xml:space="preserve">         Passport Fees/ Public Security</t>
  </si>
  <si>
    <t xml:space="preserve">         Vehicle Control Fees</t>
  </si>
  <si>
    <t xml:space="preserve">          Judicial Fees</t>
  </si>
  <si>
    <t xml:space="preserve">          Driving License Fees</t>
  </si>
  <si>
    <t>Administrative Charges</t>
  </si>
  <si>
    <t>Sales (Official Gazette and License Number)</t>
  </si>
  <si>
    <t>Permit Fees (mostly work permit fees)</t>
  </si>
  <si>
    <t>Other Administrative Fees &amp; Charges</t>
  </si>
  <si>
    <t>Penalties &amp; Confiscations</t>
  </si>
  <si>
    <t>Other Non-Tax Revenues (mostly retirement deductibles)</t>
  </si>
  <si>
    <t>January-December 2013</t>
  </si>
  <si>
    <t>Change 2013/2012. %</t>
  </si>
  <si>
    <t>Value added tax</t>
  </si>
  <si>
    <t>Taxes on property, of which</t>
  </si>
  <si>
    <t>Domestic taxes on goods and services, of which</t>
  </si>
  <si>
    <t>Change 2013/2013. %</t>
  </si>
  <si>
    <t>1. Current expenditures</t>
  </si>
  <si>
    <t>1.a Personal cost, of which</t>
  </si>
  <si>
    <t xml:space="preserve">     Salaries, Wages and Related Items (Article 13)</t>
  </si>
  <si>
    <t xml:space="preserve">     Retirement and End of Service Compensations, of which</t>
  </si>
  <si>
    <t xml:space="preserve">          Retirement</t>
  </si>
  <si>
    <t xml:space="preserve">          End of Service</t>
  </si>
  <si>
    <t xml:space="preserve">     Transfers to Public Institutions to Cover Salaries</t>
  </si>
  <si>
    <t>1.b Interest Payments, of which</t>
  </si>
  <si>
    <t xml:space="preserve">     Domestic Interest Payments</t>
  </si>
  <si>
    <t xml:space="preserve">     Foreign Interest Payments</t>
  </si>
  <si>
    <t>1.c Foreign Debt Principal Repayment</t>
  </si>
  <si>
    <t>1.d Materials and Supplies, of which</t>
  </si>
  <si>
    <t xml:space="preserve">     Nutrition</t>
  </si>
  <si>
    <t xml:space="preserve">    Fuel Oil</t>
  </si>
  <si>
    <t xml:space="preserve">     Medicaments</t>
  </si>
  <si>
    <t xml:space="preserve">    Accounting Adjustments for Treasury Advances</t>
  </si>
  <si>
    <t>1.e External Services</t>
  </si>
  <si>
    <t>1.f Various Transfers, of which</t>
  </si>
  <si>
    <t xml:space="preserve">    EDL</t>
  </si>
  <si>
    <t xml:space="preserve">    NSSF</t>
  </si>
  <si>
    <t>Higher Council of Relief</t>
  </si>
  <si>
    <t>Contribution to non-public sectors</t>
  </si>
  <si>
    <t xml:space="preserve">    Treasury advances for diesel oil subsidy</t>
  </si>
  <si>
    <t>Transfers to Directorate General of Cereals and Beetroot</t>
  </si>
  <si>
    <t xml:space="preserve">    Special Tribunal for Lebanon</t>
  </si>
  <si>
    <t xml:space="preserve">     Gasoline subsidy for taxi drivers</t>
  </si>
  <si>
    <t>1.g Other Current, of which</t>
  </si>
  <si>
    <t xml:space="preserve">    Hospitals</t>
  </si>
  <si>
    <t xml:space="preserve">    Others (judgments &amp; reconciliations, mission costs, other)</t>
  </si>
  <si>
    <t>1.h Reserves</t>
  </si>
  <si>
    <t xml:space="preserve">    Interest subsidy</t>
  </si>
  <si>
    <t>2. Capital Expenditures</t>
  </si>
  <si>
    <t>2.a Acquisitions of Land, Buildings, for the Construction of
Roads, Ports, Airports, and Water Networks</t>
  </si>
  <si>
    <t>2.b Equipment</t>
  </si>
  <si>
    <t>2.c Construction in Progress, of which</t>
  </si>
  <si>
    <t xml:space="preserve">          Displaced Fund</t>
  </si>
  <si>
    <t xml:space="preserve">          Council of the South</t>
  </si>
  <si>
    <t xml:space="preserve">          CDR</t>
  </si>
  <si>
    <t xml:space="preserve">         Ministry of Public Work and Transport</t>
  </si>
  <si>
    <t xml:space="preserve">         Other, of which</t>
  </si>
  <si>
    <t xml:space="preserve">                 Higher Council of Relief</t>
  </si>
  <si>
    <t>2.d Maintenance</t>
  </si>
  <si>
    <t>2.e Other Expenditures Related to Fixed Capital Assets</t>
  </si>
  <si>
    <t>2.f Parliamentary Equipment and Maintenance</t>
  </si>
  <si>
    <t>2.g Accounting Adjustments for Treasury Advances</t>
  </si>
  <si>
    <t>3. Budget Advances</t>
  </si>
  <si>
    <t>4. Customs Administration (exc. Salaries and Wages)</t>
  </si>
  <si>
    <t>5. Treasury Expenditures</t>
  </si>
  <si>
    <t xml:space="preserve">     Municipalities</t>
  </si>
  <si>
    <t xml:space="preserve">     Guarantees</t>
  </si>
  <si>
    <t xml:space="preserve">     Deposits</t>
  </si>
  <si>
    <t xml:space="preserve">     Other, of which</t>
  </si>
  <si>
    <t xml:space="preserve">          VAT Refund</t>
  </si>
  <si>
    <t xml:space="preserve">          Other tax refund</t>
  </si>
  <si>
    <t>6. Unclassified Expenditures</t>
  </si>
  <si>
    <t>7. Total Expenditures (Excluding CDR Foreign Financed)</t>
  </si>
  <si>
    <t>Transfer to Council of the South</t>
  </si>
  <si>
    <t>Transfer to Council for Development and Reconstruction (CDR)</t>
  </si>
  <si>
    <t>Transfer to the Displaced Fund</t>
  </si>
  <si>
    <t>Transfer to the Lebanese University</t>
  </si>
  <si>
    <t>Transfer to the Educational Center for Research and Development</t>
  </si>
  <si>
    <t>Interest Payments</t>
  </si>
  <si>
    <t>Local Currency Debt</t>
  </si>
  <si>
    <t>Foreign Currency Debt, of which</t>
  </si>
  <si>
    <t xml:space="preserve">     Eurobond Coupon Interest</t>
  </si>
  <si>
    <t xml:space="preserve">     Special bond Coupon Interest</t>
  </si>
  <si>
    <t xml:space="preserve">     Concessional Loans Interest Payments</t>
  </si>
  <si>
    <t>Concessional Loans Principal Repayments</t>
  </si>
  <si>
    <t xml:space="preserve">    Contributions to water authorities</t>
  </si>
  <si>
    <t>Reimbursement for purchase of fuel and gas oil</t>
  </si>
  <si>
    <t>Treasury advance</t>
  </si>
  <si>
    <t>December 2012</t>
  </si>
  <si>
    <t>Change December 2012/2011. Value</t>
  </si>
  <si>
    <t>Change December 2012/2011. %</t>
  </si>
  <si>
    <t>Gross public debt</t>
  </si>
  <si>
    <t>Local currency debt</t>
  </si>
  <si>
    <t>a. Central Bank (Including REPOs and Loans to EDL to Finance Fuel Purchases)</t>
  </si>
  <si>
    <t>b. Commercial Banks</t>
  </si>
  <si>
    <t>c. Other Local Currency Debt (T-bills), of which</t>
  </si>
  <si>
    <t xml:space="preserve">         Public Entities</t>
  </si>
  <si>
    <t xml:space="preserve">         Contractor bonds</t>
  </si>
  <si>
    <t xml:space="preserve">     Accrued Interest Included in Debt</t>
  </si>
  <si>
    <t>Foreign Currency Debt</t>
  </si>
  <si>
    <t>a. Bilateral, Multilateral and Foreign Private Sector Loans</t>
  </si>
  <si>
    <t>b. Paris II Related Debt (Eurobonds and Loans)</t>
  </si>
  <si>
    <t>c. Paris III Related Debt (Eurobonds and Loans)</t>
  </si>
  <si>
    <t>d. Market-Issued Eurobonds</t>
  </si>
  <si>
    <t>e. Accrued Interest on Eurobonds</t>
  </si>
  <si>
    <t>f. Special T-bills in Foreign Currency</t>
  </si>
  <si>
    <t>Public Sector Deposits</t>
  </si>
  <si>
    <t>Net Debt</t>
  </si>
  <si>
    <t>Gross Market Debt</t>
  </si>
  <si>
    <t>% of Total Debt</t>
  </si>
  <si>
    <t>December 2013</t>
  </si>
  <si>
    <t>Change December 2013/2012. Value</t>
  </si>
  <si>
    <t>Change December 2013/2012. %</t>
  </si>
  <si>
    <t>Table 18.5 - Government revenues</t>
  </si>
  <si>
    <t>Value Added Tax</t>
  </si>
  <si>
    <t>Incometax</t>
  </si>
  <si>
    <t>Real estate and registration fees</t>
  </si>
  <si>
    <t>Goods and services taxes</t>
  </si>
  <si>
    <t>Stamp fees</t>
  </si>
  <si>
    <t>Built property tax</t>
  </si>
  <si>
    <t>Inheritance tax</t>
  </si>
  <si>
    <t>Other tax revenues</t>
  </si>
  <si>
    <t>Total tax revenues</t>
  </si>
  <si>
    <t>Non-tax revenues</t>
  </si>
  <si>
    <t>Government properties</t>
  </si>
  <si>
    <t>Administrative fees and charges</t>
  </si>
  <si>
    <t>Total non-tax revenues</t>
  </si>
  <si>
    <t>Other treasury revenues</t>
  </si>
  <si>
    <t>Table 18.6 - Income tax revenues</t>
  </si>
  <si>
    <t>Income tax revenues</t>
  </si>
  <si>
    <t>Profits</t>
  </si>
  <si>
    <t>Wages and salaries</t>
  </si>
  <si>
    <t>Capital gains</t>
  </si>
  <si>
    <t>5% tax on Interest</t>
  </si>
  <si>
    <t>Penalties on income tax</t>
  </si>
  <si>
    <t>Other taxes on income</t>
  </si>
  <si>
    <t>Total income tax revenues</t>
  </si>
  <si>
    <t>Table 18.7 - Government properties revenues</t>
  </si>
  <si>
    <t>Total government properties revenues</t>
  </si>
  <si>
    <t>Telecommunication services</t>
  </si>
  <si>
    <t>Casino du Liban</t>
  </si>
  <si>
    <t>Beirut International Airport</t>
  </si>
  <si>
    <t>Administration of National lottery</t>
  </si>
  <si>
    <t>Other government properties</t>
  </si>
  <si>
    <t>Tourist sites</t>
  </si>
  <si>
    <t>Central Bank</t>
  </si>
  <si>
    <t>Beirut Port</t>
  </si>
  <si>
    <t>Other government organizations</t>
  </si>
  <si>
    <t>Table 18.8 - Non-tax revenues</t>
  </si>
  <si>
    <t>Other revenues</t>
  </si>
  <si>
    <t>Administration fees</t>
  </si>
  <si>
    <t>Notary fees</t>
  </si>
  <si>
    <t>Consulate fees</t>
  </si>
  <si>
    <t>General Security fees</t>
  </si>
  <si>
    <t>Traffic fees</t>
  </si>
  <si>
    <t>Judicial fees</t>
  </si>
  <si>
    <t>Driving license fees</t>
  </si>
  <si>
    <t>Other administrative fees</t>
  </si>
  <si>
    <t>Administrative charges</t>
  </si>
  <si>
    <t>Sales returns</t>
  </si>
  <si>
    <t>Permit fees</t>
  </si>
  <si>
    <t>Other administrative fees and charges</t>
  </si>
  <si>
    <t>Penalties and confiscations</t>
  </si>
  <si>
    <t>Other non-tax revenues of which:</t>
  </si>
  <si>
    <t xml:space="preserve">          Retirement deductibles</t>
  </si>
  <si>
    <t>Exceptonal and tax revenues</t>
  </si>
  <si>
    <t>Table 18.9 - Excise taxes collection by collection centers</t>
  </si>
  <si>
    <t>January-December</t>
  </si>
  <si>
    <t>Indirect tax department</t>
  </si>
  <si>
    <t>2012. Million LBP</t>
  </si>
  <si>
    <t>2013. Million LBP</t>
  </si>
  <si>
    <t>Total</t>
  </si>
  <si>
    <t>Excise taxes</t>
  </si>
  <si>
    <t>Fuel</t>
  </si>
  <si>
    <t>Alcoholic beverages</t>
  </si>
  <si>
    <t>Non-alcoholic beverages</t>
  </si>
  <si>
    <t>Tobacco</t>
  </si>
  <si>
    <t>Cars</t>
  </si>
  <si>
    <t>Other excises</t>
  </si>
  <si>
    <t>Table 18.10 - Expenditure by economic classification</t>
  </si>
  <si>
    <t>Table 18.11 - Breakdown of transfers to public institutions for the coverage of salaries</t>
  </si>
  <si>
    <t>Table 18.12 - Details of debt service transactions</t>
  </si>
  <si>
    <t>Table 18.13 - Transfers to EDL</t>
  </si>
  <si>
    <t>Table 18.14 - Monthly transfers to EDL (2009-2013)</t>
  </si>
  <si>
    <t>Table 18.15 - Public debt outstanding by holder as of end‐December 2013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</si>
</sst>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1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0" fontId="12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37" fontId="12" fillId="0" borderId="12" xfId="0" applyNumberFormat="1" applyFont="1" applyFill="1" applyBorder="1" applyAlignment="1">
      <alignment vertical="center"/>
    </xf>
    <xf numFmtId="37" fontId="12" fillId="0" borderId="12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37" fontId="12" fillId="0" borderId="15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9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readingOrder="1"/>
    </xf>
    <xf numFmtId="3" fontId="12" fillId="0" borderId="17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2" xfId="6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4" fontId="12" fillId="0" borderId="13" xfId="0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61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3" xfId="61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6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readingOrder="1"/>
    </xf>
    <xf numFmtId="3" fontId="12" fillId="0" borderId="14" xfId="0" applyNumberFormat="1" applyFont="1" applyFill="1" applyBorder="1" applyAlignment="1">
      <alignment vertical="center" readingOrder="1"/>
    </xf>
    <xf numFmtId="4" fontId="12" fillId="0" borderId="14" xfId="0" applyNumberFormat="1" applyFont="1" applyFill="1" applyBorder="1" applyAlignment="1">
      <alignment vertical="center" readingOrder="1"/>
    </xf>
    <xf numFmtId="0" fontId="0" fillId="0" borderId="0" xfId="0" applyFill="1" applyAlignment="1">
      <alignment/>
    </xf>
    <xf numFmtId="197" fontId="12" fillId="0" borderId="13" xfId="0" applyNumberFormat="1" applyFont="1" applyFill="1" applyBorder="1" applyAlignment="1">
      <alignment vertical="center" readingOrder="1"/>
    </xf>
    <xf numFmtId="197" fontId="12" fillId="0" borderId="14" xfId="0" applyNumberFormat="1" applyFont="1" applyFill="1" applyBorder="1" applyAlignment="1">
      <alignment vertical="center" readingOrder="1"/>
    </xf>
    <xf numFmtId="3" fontId="12" fillId="0" borderId="12" xfId="0" applyNumberFormat="1" applyFont="1" applyFill="1" applyBorder="1" applyAlignment="1">
      <alignment vertical="center" readingOrder="1"/>
    </xf>
    <xf numFmtId="191" fontId="12" fillId="0" borderId="12" xfId="42" applyNumberFormat="1" applyFont="1" applyFill="1" applyBorder="1" applyAlignment="1">
      <alignment vertical="center" readingOrder="1"/>
    </xf>
    <xf numFmtId="191" fontId="12" fillId="0" borderId="13" xfId="42" applyNumberFormat="1" applyFont="1" applyFill="1" applyBorder="1" applyAlignment="1">
      <alignment vertical="center" readingOrder="1"/>
    </xf>
    <xf numFmtId="37" fontId="12" fillId="0" borderId="12" xfId="42" applyNumberFormat="1" applyFont="1" applyFill="1" applyBorder="1" applyAlignment="1">
      <alignment vertical="center" readingOrder="1"/>
    </xf>
    <xf numFmtId="37" fontId="12" fillId="0" borderId="13" xfId="42" applyNumberFormat="1" applyFont="1" applyFill="1" applyBorder="1" applyAlignment="1">
      <alignment vertical="center" readingOrder="1"/>
    </xf>
    <xf numFmtId="37" fontId="12" fillId="0" borderId="14" xfId="42" applyNumberFormat="1" applyFont="1" applyFill="1" applyBorder="1" applyAlignment="1">
      <alignment vertical="center" readingOrder="1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readingOrder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37" fontId="12" fillId="0" borderId="10" xfId="0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horizontal="right" vertical="center" wrapText="1"/>
    </xf>
    <xf numFmtId="37" fontId="15" fillId="0" borderId="12" xfId="0" applyNumberFormat="1" applyFont="1" applyFill="1" applyBorder="1" applyAlignment="1">
      <alignment horizontal="right" vertical="center" wrapText="1"/>
    </xf>
    <xf numFmtId="185" fontId="12" fillId="0" borderId="12" xfId="61" applyNumberFormat="1" applyFont="1" applyFill="1" applyBorder="1" applyAlignment="1">
      <alignment horizontal="right" vertical="center" wrapText="1"/>
    </xf>
    <xf numFmtId="37" fontId="15" fillId="0" borderId="13" xfId="0" applyNumberFormat="1" applyFont="1" applyFill="1" applyBorder="1" applyAlignment="1">
      <alignment horizontal="right" vertical="center" wrapText="1"/>
    </xf>
    <xf numFmtId="185" fontId="12" fillId="0" borderId="13" xfId="61" applyNumberFormat="1" applyFont="1" applyFill="1" applyBorder="1" applyAlignment="1">
      <alignment horizontal="right" vertical="center" wrapText="1"/>
    </xf>
    <xf numFmtId="185" fontId="15" fillId="0" borderId="12" xfId="61" applyNumberFormat="1" applyFont="1" applyFill="1" applyBorder="1" applyAlignment="1">
      <alignment horizontal="right" vertical="center" wrapText="1"/>
    </xf>
    <xf numFmtId="185" fontId="15" fillId="0" borderId="13" xfId="6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37" fontId="15" fillId="0" borderId="14" xfId="0" applyNumberFormat="1" applyFont="1" applyFill="1" applyBorder="1" applyAlignment="1">
      <alignment horizontal="right" vertical="center" wrapText="1"/>
    </xf>
    <xf numFmtId="185" fontId="15" fillId="0" borderId="14" xfId="61" applyNumberFormat="1" applyFont="1" applyFill="1" applyBorder="1" applyAlignment="1">
      <alignment horizontal="right" vertical="center" wrapText="1"/>
    </xf>
    <xf numFmtId="37" fontId="12" fillId="0" borderId="17" xfId="0" applyNumberFormat="1" applyFont="1" applyFill="1" applyBorder="1" applyAlignment="1">
      <alignment horizontal="right" vertical="center" wrapText="1"/>
    </xf>
    <xf numFmtId="185" fontId="12" fillId="0" borderId="14" xfId="61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15" fillId="0" borderId="15" xfId="0" applyNumberFormat="1" applyFont="1" applyFill="1" applyBorder="1" applyAlignment="1">
      <alignment horizontal="right" vertical="center" wrapText="1"/>
    </xf>
    <xf numFmtId="185" fontId="15" fillId="0" borderId="15" xfId="61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7" fontId="15" fillId="0" borderId="17" xfId="0" applyNumberFormat="1" applyFont="1" applyFill="1" applyBorder="1" applyAlignment="1">
      <alignment horizontal="right" vertical="center" wrapText="1"/>
    </xf>
    <xf numFmtId="185" fontId="15" fillId="0" borderId="17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1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85" fontId="15" fillId="0" borderId="16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191" fontId="12" fillId="0" borderId="10" xfId="42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vertical="center" wrapText="1"/>
    </xf>
    <xf numFmtId="191" fontId="15" fillId="0" borderId="13" xfId="42" applyNumberFormat="1" applyFont="1" applyFill="1" applyBorder="1" applyAlignment="1">
      <alignment horizontal="right" vertical="center" wrapText="1"/>
    </xf>
    <xf numFmtId="191" fontId="15" fillId="0" borderId="12" xfId="42" applyNumberFormat="1" applyFont="1" applyFill="1" applyBorder="1" applyAlignment="1">
      <alignment horizontal="right" vertical="center" wrapText="1"/>
    </xf>
    <xf numFmtId="191" fontId="15" fillId="0" borderId="14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37" fontId="15" fillId="33" borderId="13" xfId="0" applyNumberFormat="1" applyFont="1" applyFill="1" applyBorder="1" applyAlignment="1">
      <alignment horizontal="right" vertical="center" wrapText="1"/>
    </xf>
    <xf numFmtId="185" fontId="15" fillId="33" borderId="13" xfId="61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readingOrder="1"/>
    </xf>
    <xf numFmtId="37" fontId="15" fillId="0" borderId="14" xfId="42" applyNumberFormat="1" applyFont="1" applyFill="1" applyBorder="1" applyAlignment="1">
      <alignment horizontal="right" vertical="center" wrapText="1"/>
    </xf>
    <xf numFmtId="3" fontId="12" fillId="0" borderId="10" xfId="61" applyNumberFormat="1" applyFont="1" applyFill="1" applyBorder="1" applyAlignment="1">
      <alignment horizontal="right" vertical="center" wrapText="1"/>
    </xf>
    <xf numFmtId="37" fontId="12" fillId="0" borderId="10" xfId="6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readingOrder="1"/>
    </xf>
    <xf numFmtId="3" fontId="15" fillId="0" borderId="13" xfId="61" applyNumberFormat="1" applyFont="1" applyFill="1" applyBorder="1" applyAlignment="1">
      <alignment horizontal="right" vertical="center" wrapText="1"/>
    </xf>
    <xf numFmtId="37" fontId="12" fillId="0" borderId="12" xfId="61" applyNumberFormat="1" applyFont="1" applyFill="1" applyBorder="1" applyAlignment="1">
      <alignment horizontal="right" vertical="center" wrapText="1"/>
    </xf>
    <xf numFmtId="37" fontId="12" fillId="0" borderId="13" xfId="61" applyNumberFormat="1" applyFont="1" applyFill="1" applyBorder="1" applyAlignment="1">
      <alignment horizontal="right" vertical="center" wrapText="1"/>
    </xf>
    <xf numFmtId="3" fontId="15" fillId="0" borderId="16" xfId="61" applyNumberFormat="1" applyFont="1" applyFill="1" applyBorder="1" applyAlignment="1">
      <alignment horizontal="right" vertical="center" wrapText="1"/>
    </xf>
    <xf numFmtId="37" fontId="12" fillId="0" borderId="14" xfId="61" applyNumberFormat="1" applyFont="1" applyFill="1" applyBorder="1" applyAlignment="1">
      <alignment horizontal="right" vertical="center" wrapText="1"/>
    </xf>
    <xf numFmtId="3" fontId="15" fillId="0" borderId="15" xfId="61" applyNumberFormat="1" applyFont="1" applyFill="1" applyBorder="1" applyAlignment="1">
      <alignment horizontal="right" vertical="center" wrapText="1"/>
    </xf>
    <xf numFmtId="3" fontId="12" fillId="0" borderId="13" xfId="61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12" fillId="0" borderId="16" xfId="61" applyNumberFormat="1" applyFont="1" applyFill="1" applyBorder="1" applyAlignment="1">
      <alignment horizontal="right" vertical="center" wrapText="1"/>
    </xf>
    <xf numFmtId="185" fontId="12" fillId="0" borderId="16" xfId="61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readingOrder="1"/>
    </xf>
    <xf numFmtId="37" fontId="12" fillId="0" borderId="14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85" fontId="12" fillId="0" borderId="15" xfId="61" applyNumberFormat="1" applyFont="1" applyFill="1" applyBorder="1" applyAlignment="1">
      <alignment horizontal="right" vertical="center" wrapText="1"/>
    </xf>
    <xf numFmtId="185" fontId="12" fillId="0" borderId="0" xfId="61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Border="1" applyAlignment="1">
      <alignment horizontal="right" vertical="center" wrapText="1"/>
    </xf>
    <xf numFmtId="37" fontId="12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 vertical="center" readingOrder="1"/>
    </xf>
    <xf numFmtId="0" fontId="33" fillId="0" borderId="10" xfId="0" applyFont="1" applyFill="1" applyBorder="1" applyAlignment="1">
      <alignment horizontal="left" vertical="center" wrapText="1"/>
    </xf>
    <xf numFmtId="37" fontId="34" fillId="0" borderId="10" xfId="0" applyNumberFormat="1" applyFont="1" applyFill="1" applyBorder="1" applyAlignment="1">
      <alignment horizontal="right" vertical="center" wrapText="1"/>
    </xf>
    <xf numFmtId="37" fontId="12" fillId="0" borderId="15" xfId="0" applyNumberFormat="1" applyFont="1" applyFill="1" applyBorder="1" applyAlignment="1">
      <alignment horizontal="right" vertical="center" wrapText="1"/>
    </xf>
    <xf numFmtId="37" fontId="34" fillId="0" borderId="11" xfId="0" applyNumberFormat="1" applyFont="1" applyFill="1" applyBorder="1" applyAlignment="1">
      <alignment horizontal="right" vertical="center" wrapText="1"/>
    </xf>
    <xf numFmtId="185" fontId="12" fillId="0" borderId="17" xfId="61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PageLayoutView="0" workbookViewId="0" topLeftCell="A1">
      <selection activeCell="B3" sqref="B3:N5"/>
    </sheetView>
  </sheetViews>
  <sheetFormatPr defaultColWidth="9.140625" defaultRowHeight="12.75"/>
  <cols>
    <col min="1" max="1" width="37.28125" style="1" customWidth="1"/>
    <col min="2" max="2" width="7.8515625" style="6" bestFit="1" customWidth="1"/>
    <col min="3" max="13" width="7.8515625" style="1" bestFit="1" customWidth="1"/>
    <col min="14" max="14" width="9.28125" style="4" bestFit="1" customWidth="1"/>
    <col min="15" max="16384" width="9.140625" style="1" customWidth="1"/>
  </cols>
  <sheetData>
    <row r="1" spans="1:2" ht="19.5" customHeight="1">
      <c r="A1" s="3" t="s">
        <v>42</v>
      </c>
      <c r="B1" s="5"/>
    </row>
    <row r="2" ht="6.75" customHeight="1" thickBot="1"/>
    <row r="3" spans="2:14" ht="13.5" customHeight="1" thickBot="1">
      <c r="B3" s="151">
        <v>2013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3.5" customHeight="1" thickBot="1">
      <c r="A4" s="13"/>
      <c r="B4" s="38" t="s">
        <v>34</v>
      </c>
      <c r="C4" s="38" t="s">
        <v>35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36</v>
      </c>
      <c r="J4" s="38" t="s">
        <v>37</v>
      </c>
      <c r="K4" s="38" t="s">
        <v>38</v>
      </c>
      <c r="L4" s="38" t="s">
        <v>39</v>
      </c>
      <c r="M4" s="38" t="s">
        <v>40</v>
      </c>
      <c r="N4" s="31" t="s">
        <v>52</v>
      </c>
    </row>
    <row r="5" spans="1:14" ht="12" customHeight="1" thickBot="1">
      <c r="A5" s="13"/>
      <c r="B5" s="150" t="s">
        <v>41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5" customHeight="1" thickBot="1">
      <c r="A6" s="152" t="s">
        <v>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 customHeight="1" thickBot="1">
      <c r="A7" s="7" t="s">
        <v>6</v>
      </c>
      <c r="B7" s="8">
        <f>B8+B12</f>
        <v>1430001</v>
      </c>
      <c r="C7" s="8">
        <f aca="true" t="shared" si="0" ref="C7:N7">C8+C12</f>
        <v>772965</v>
      </c>
      <c r="D7" s="8">
        <f t="shared" si="0"/>
        <v>953696</v>
      </c>
      <c r="E7" s="8">
        <f t="shared" si="0"/>
        <v>1281269</v>
      </c>
      <c r="F7" s="8">
        <f t="shared" si="0"/>
        <v>1513549</v>
      </c>
      <c r="G7" s="8">
        <f t="shared" si="0"/>
        <v>960161</v>
      </c>
      <c r="H7" s="8">
        <f t="shared" si="0"/>
        <v>1333475</v>
      </c>
      <c r="I7" s="8">
        <f t="shared" si="0"/>
        <v>865765</v>
      </c>
      <c r="J7" s="8">
        <f t="shared" si="0"/>
        <v>846655</v>
      </c>
      <c r="K7" s="8">
        <f t="shared" si="0"/>
        <v>1293558</v>
      </c>
      <c r="L7" s="8">
        <f t="shared" si="0"/>
        <v>862547</v>
      </c>
      <c r="M7" s="8">
        <f t="shared" si="0"/>
        <v>1271427</v>
      </c>
      <c r="N7" s="8">
        <f t="shared" si="0"/>
        <v>13385068</v>
      </c>
    </row>
    <row r="8" spans="1:14" ht="15" customHeight="1">
      <c r="A8" s="14" t="s">
        <v>8</v>
      </c>
      <c r="B8" s="15">
        <v>1188321</v>
      </c>
      <c r="C8" s="15">
        <v>519197</v>
      </c>
      <c r="D8" s="15">
        <v>682527</v>
      </c>
      <c r="E8" s="15">
        <v>1044013</v>
      </c>
      <c r="F8" s="15">
        <v>1251633</v>
      </c>
      <c r="G8" s="15">
        <v>739876</v>
      </c>
      <c r="H8" s="15">
        <v>1098356</v>
      </c>
      <c r="I8" s="15">
        <v>655693</v>
      </c>
      <c r="J8" s="15">
        <v>607078</v>
      </c>
      <c r="K8" s="15">
        <v>1048527</v>
      </c>
      <c r="L8" s="15">
        <v>598469</v>
      </c>
      <c r="M8" s="15">
        <v>682430</v>
      </c>
      <c r="N8" s="33">
        <f aca="true" t="shared" si="1" ref="N8:N13">SUM(B8:M8)</f>
        <v>10116120</v>
      </c>
    </row>
    <row r="9" spans="1:14" ht="15" customHeight="1">
      <c r="A9" s="16" t="s">
        <v>43</v>
      </c>
      <c r="B9" s="17">
        <v>532923</v>
      </c>
      <c r="C9" s="17">
        <v>204329</v>
      </c>
      <c r="D9" s="17">
        <v>317836</v>
      </c>
      <c r="E9" s="17">
        <v>438219</v>
      </c>
      <c r="F9" s="17">
        <v>855192</v>
      </c>
      <c r="G9" s="17">
        <v>391727</v>
      </c>
      <c r="H9" s="17">
        <v>440139</v>
      </c>
      <c r="I9" s="17">
        <v>254144</v>
      </c>
      <c r="J9" s="17">
        <v>253036</v>
      </c>
      <c r="K9" s="17">
        <v>421804</v>
      </c>
      <c r="L9" s="17">
        <v>236476</v>
      </c>
      <c r="M9" s="17">
        <v>316350</v>
      </c>
      <c r="N9" s="34">
        <f t="shared" si="1"/>
        <v>4662175</v>
      </c>
    </row>
    <row r="10" spans="1:14" ht="15" customHeight="1">
      <c r="A10" s="16" t="s">
        <v>44</v>
      </c>
      <c r="B10" s="17">
        <v>197261</v>
      </c>
      <c r="C10" s="17">
        <v>153338</v>
      </c>
      <c r="D10" s="17">
        <v>182187</v>
      </c>
      <c r="E10" s="17">
        <v>173465</v>
      </c>
      <c r="F10" s="17">
        <v>195611</v>
      </c>
      <c r="G10" s="17">
        <v>163563</v>
      </c>
      <c r="H10" s="17">
        <v>195657</v>
      </c>
      <c r="I10" s="17">
        <v>187130</v>
      </c>
      <c r="J10" s="17">
        <v>170908</v>
      </c>
      <c r="K10" s="17">
        <v>178346</v>
      </c>
      <c r="L10" s="17">
        <v>181926</v>
      </c>
      <c r="M10" s="17">
        <v>178251</v>
      </c>
      <c r="N10" s="34">
        <f t="shared" si="1"/>
        <v>2157643</v>
      </c>
    </row>
    <row r="11" spans="1:14" ht="15" customHeight="1">
      <c r="A11" s="16" t="s">
        <v>45</v>
      </c>
      <c r="B11" s="17">
        <v>458137</v>
      </c>
      <c r="C11" s="17">
        <v>161530</v>
      </c>
      <c r="D11" s="17">
        <v>182504</v>
      </c>
      <c r="E11" s="17">
        <v>432329</v>
      </c>
      <c r="F11" s="17">
        <v>200830</v>
      </c>
      <c r="G11" s="17">
        <v>184586</v>
      </c>
      <c r="H11" s="17">
        <v>462560</v>
      </c>
      <c r="I11" s="17">
        <v>214419</v>
      </c>
      <c r="J11" s="17">
        <v>183134</v>
      </c>
      <c r="K11" s="17">
        <v>448377</v>
      </c>
      <c r="L11" s="17">
        <v>180067</v>
      </c>
      <c r="M11" s="17">
        <v>187829</v>
      </c>
      <c r="N11" s="34">
        <f t="shared" si="1"/>
        <v>3296302</v>
      </c>
    </row>
    <row r="12" spans="1:14" ht="15" customHeight="1">
      <c r="A12" s="16" t="s">
        <v>9</v>
      </c>
      <c r="B12" s="17">
        <v>241680</v>
      </c>
      <c r="C12" s="17">
        <v>253768</v>
      </c>
      <c r="D12" s="17">
        <v>271169</v>
      </c>
      <c r="E12" s="17">
        <v>237256</v>
      </c>
      <c r="F12" s="17">
        <v>261916</v>
      </c>
      <c r="G12" s="17">
        <v>220285</v>
      </c>
      <c r="H12" s="17">
        <v>235119</v>
      </c>
      <c r="I12" s="17">
        <v>210072</v>
      </c>
      <c r="J12" s="17">
        <v>239577</v>
      </c>
      <c r="K12" s="17">
        <v>245031</v>
      </c>
      <c r="L12" s="17">
        <v>264078</v>
      </c>
      <c r="M12" s="17">
        <v>588997</v>
      </c>
      <c r="N12" s="34">
        <f t="shared" si="1"/>
        <v>3268948</v>
      </c>
    </row>
    <row r="13" spans="1:14" ht="15" customHeight="1" thickBot="1">
      <c r="A13" s="51" t="s">
        <v>46</v>
      </c>
      <c r="B13" s="52">
        <v>157845</v>
      </c>
      <c r="C13" s="52">
        <v>181889</v>
      </c>
      <c r="D13" s="52">
        <v>184827</v>
      </c>
      <c r="E13" s="52">
        <v>84864</v>
      </c>
      <c r="F13" s="52">
        <v>156846</v>
      </c>
      <c r="G13" s="52">
        <v>136918</v>
      </c>
      <c r="H13" s="52">
        <v>165695</v>
      </c>
      <c r="I13" s="52">
        <v>139546</v>
      </c>
      <c r="J13" s="52">
        <v>155146</v>
      </c>
      <c r="K13" s="52">
        <v>165806</v>
      </c>
      <c r="L13" s="52">
        <v>169721</v>
      </c>
      <c r="M13" s="52">
        <v>456622</v>
      </c>
      <c r="N13" s="50">
        <f t="shared" si="1"/>
        <v>2155725</v>
      </c>
    </row>
    <row r="14" spans="1:14" ht="15" customHeight="1" thickBot="1">
      <c r="A14" s="9" t="s">
        <v>10</v>
      </c>
      <c r="B14" s="8">
        <f>B15+B18+B21</f>
        <v>1171311</v>
      </c>
      <c r="C14" s="8">
        <f aca="true" t="shared" si="2" ref="C14:N14">C15+C18+C21</f>
        <v>1014513</v>
      </c>
      <c r="D14" s="8">
        <f t="shared" si="2"/>
        <v>1537378</v>
      </c>
      <c r="E14" s="8">
        <f t="shared" si="2"/>
        <v>1728213</v>
      </c>
      <c r="F14" s="8">
        <f t="shared" si="2"/>
        <v>1443468</v>
      </c>
      <c r="G14" s="8">
        <f t="shared" si="2"/>
        <v>1121210</v>
      </c>
      <c r="H14" s="8">
        <f t="shared" si="2"/>
        <v>1489983</v>
      </c>
      <c r="I14" s="8">
        <f t="shared" si="2"/>
        <v>1448753</v>
      </c>
      <c r="J14" s="8">
        <f t="shared" si="2"/>
        <v>1298568</v>
      </c>
      <c r="K14" s="8">
        <f t="shared" si="2"/>
        <v>1272699</v>
      </c>
      <c r="L14" s="8">
        <f t="shared" si="2"/>
        <v>1052724</v>
      </c>
      <c r="M14" s="8">
        <f t="shared" si="2"/>
        <v>1478824</v>
      </c>
      <c r="N14" s="8">
        <f t="shared" si="2"/>
        <v>16057644</v>
      </c>
    </row>
    <row r="15" spans="1:14" ht="15" customHeight="1">
      <c r="A15" s="14" t="s">
        <v>11</v>
      </c>
      <c r="B15" s="15">
        <v>842424</v>
      </c>
      <c r="C15" s="15">
        <v>788715</v>
      </c>
      <c r="D15" s="15">
        <v>919556</v>
      </c>
      <c r="E15" s="15">
        <v>1032223</v>
      </c>
      <c r="F15" s="15">
        <v>805995</v>
      </c>
      <c r="G15" s="15">
        <v>740271</v>
      </c>
      <c r="H15" s="15">
        <v>1107658</v>
      </c>
      <c r="I15" s="15">
        <v>1194371</v>
      </c>
      <c r="J15" s="15">
        <v>686776</v>
      </c>
      <c r="K15" s="15">
        <v>576254</v>
      </c>
      <c r="L15" s="15">
        <v>349667</v>
      </c>
      <c r="M15" s="15">
        <v>1013293</v>
      </c>
      <c r="N15" s="33">
        <f>SUM(B15:M15)</f>
        <v>10057203</v>
      </c>
    </row>
    <row r="16" spans="1:14" ht="15" customHeight="1">
      <c r="A16" s="48" t="s">
        <v>48</v>
      </c>
      <c r="B16" s="49">
        <v>204922</v>
      </c>
      <c r="C16" s="49">
        <v>230865</v>
      </c>
      <c r="D16" s="49">
        <v>426564</v>
      </c>
      <c r="E16" s="49">
        <v>229860</v>
      </c>
      <c r="F16" s="49">
        <v>219625</v>
      </c>
      <c r="G16" s="49">
        <v>107980</v>
      </c>
      <c r="H16" s="49">
        <v>409262</v>
      </c>
      <c r="I16" s="49">
        <v>446686</v>
      </c>
      <c r="J16" s="49">
        <v>265619</v>
      </c>
      <c r="K16" s="49">
        <v>166930</v>
      </c>
      <c r="L16" s="49">
        <v>121092</v>
      </c>
      <c r="M16" s="49">
        <v>226262</v>
      </c>
      <c r="N16" s="34">
        <f aca="true" t="shared" si="3" ref="N16:N21">SUM(B16:M16)</f>
        <v>3055667</v>
      </c>
    </row>
    <row r="17" spans="1:14" ht="15" customHeight="1">
      <c r="A17" s="48" t="s">
        <v>49</v>
      </c>
      <c r="B17" s="49">
        <v>166870</v>
      </c>
      <c r="C17" s="49">
        <v>83501</v>
      </c>
      <c r="D17" s="49">
        <v>34348</v>
      </c>
      <c r="E17" s="49">
        <v>68285</v>
      </c>
      <c r="F17" s="49">
        <v>39340</v>
      </c>
      <c r="G17" s="49">
        <v>54240</v>
      </c>
      <c r="H17" s="49">
        <v>5464</v>
      </c>
      <c r="I17" s="49">
        <v>1227</v>
      </c>
      <c r="J17" s="49">
        <v>3425</v>
      </c>
      <c r="K17" s="49">
        <v>2384</v>
      </c>
      <c r="L17" s="49">
        <v>1248</v>
      </c>
      <c r="M17" s="49">
        <v>356961</v>
      </c>
      <c r="N17" s="34">
        <f t="shared" si="3"/>
        <v>817293</v>
      </c>
    </row>
    <row r="18" spans="1:14" ht="15" customHeight="1">
      <c r="A18" s="48" t="s">
        <v>12</v>
      </c>
      <c r="B18" s="49">
        <v>309097</v>
      </c>
      <c r="C18" s="49">
        <v>211422</v>
      </c>
      <c r="D18" s="49">
        <v>603380</v>
      </c>
      <c r="E18" s="49">
        <v>669866</v>
      </c>
      <c r="F18" s="49">
        <v>606766</v>
      </c>
      <c r="G18" s="49">
        <v>370199</v>
      </c>
      <c r="H18" s="49">
        <v>347470</v>
      </c>
      <c r="I18" s="49">
        <v>240146</v>
      </c>
      <c r="J18" s="49">
        <v>566797</v>
      </c>
      <c r="K18" s="49">
        <v>663785</v>
      </c>
      <c r="L18" s="49">
        <v>671202</v>
      </c>
      <c r="M18" s="49">
        <v>453640</v>
      </c>
      <c r="N18" s="34">
        <f t="shared" si="3"/>
        <v>5713770</v>
      </c>
    </row>
    <row r="19" spans="1:14" ht="15" customHeight="1">
      <c r="A19" s="48" t="s">
        <v>50</v>
      </c>
      <c r="B19" s="49">
        <v>236279</v>
      </c>
      <c r="C19" s="49">
        <v>168860</v>
      </c>
      <c r="D19" s="49">
        <v>389784</v>
      </c>
      <c r="E19" s="49">
        <v>386155</v>
      </c>
      <c r="F19" s="49">
        <v>251062</v>
      </c>
      <c r="G19" s="49">
        <v>216044</v>
      </c>
      <c r="H19" s="49">
        <v>204630</v>
      </c>
      <c r="I19" s="49">
        <v>198107</v>
      </c>
      <c r="J19" s="49">
        <v>386561</v>
      </c>
      <c r="K19" s="49">
        <v>410227</v>
      </c>
      <c r="L19" s="49">
        <v>201384</v>
      </c>
      <c r="M19" s="49">
        <v>291893</v>
      </c>
      <c r="N19" s="34">
        <f t="shared" si="3"/>
        <v>3340986</v>
      </c>
    </row>
    <row r="20" spans="1:14" ht="15" customHeight="1">
      <c r="A20" s="48" t="s">
        <v>51</v>
      </c>
      <c r="B20" s="49">
        <v>72818</v>
      </c>
      <c r="C20" s="49">
        <v>42562</v>
      </c>
      <c r="D20" s="49">
        <v>213596</v>
      </c>
      <c r="E20" s="49">
        <v>283711</v>
      </c>
      <c r="F20" s="49">
        <v>355704</v>
      </c>
      <c r="G20" s="49">
        <v>154155</v>
      </c>
      <c r="H20" s="49">
        <v>142840</v>
      </c>
      <c r="I20" s="49">
        <v>42039</v>
      </c>
      <c r="J20" s="49">
        <v>180236</v>
      </c>
      <c r="K20" s="49">
        <v>253558</v>
      </c>
      <c r="L20" s="49">
        <v>469818</v>
      </c>
      <c r="M20" s="49">
        <v>161747</v>
      </c>
      <c r="N20" s="34">
        <f t="shared" si="3"/>
        <v>2372784</v>
      </c>
    </row>
    <row r="21" spans="1:14" ht="15" customHeight="1" thickBot="1">
      <c r="A21" s="48" t="s">
        <v>47</v>
      </c>
      <c r="B21" s="49">
        <v>19790</v>
      </c>
      <c r="C21" s="49">
        <v>14376</v>
      </c>
      <c r="D21" s="49">
        <v>14442</v>
      </c>
      <c r="E21" s="49">
        <v>26124</v>
      </c>
      <c r="F21" s="49">
        <v>30707</v>
      </c>
      <c r="G21" s="49">
        <v>10740</v>
      </c>
      <c r="H21" s="49">
        <v>34855</v>
      </c>
      <c r="I21" s="49">
        <v>14236</v>
      </c>
      <c r="J21" s="49">
        <v>44995</v>
      </c>
      <c r="K21" s="49">
        <v>32660</v>
      </c>
      <c r="L21" s="49">
        <v>31855</v>
      </c>
      <c r="M21" s="49">
        <v>11891</v>
      </c>
      <c r="N21" s="35">
        <f t="shared" si="3"/>
        <v>286671</v>
      </c>
    </row>
    <row r="22" spans="1:14" ht="15" customHeight="1" thickBot="1">
      <c r="A22" s="149" t="s">
        <v>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4" ht="15" customHeight="1">
      <c r="A23" s="19" t="s">
        <v>13</v>
      </c>
      <c r="B23" s="40">
        <f aca="true" t="shared" si="4" ref="B23:M23">B7-B14</f>
        <v>258690</v>
      </c>
      <c r="C23" s="40">
        <f t="shared" si="4"/>
        <v>-241548</v>
      </c>
      <c r="D23" s="40">
        <f t="shared" si="4"/>
        <v>-583682</v>
      </c>
      <c r="E23" s="40">
        <f t="shared" si="4"/>
        <v>-446944</v>
      </c>
      <c r="F23" s="40">
        <f t="shared" si="4"/>
        <v>70081</v>
      </c>
      <c r="G23" s="40">
        <f t="shared" si="4"/>
        <v>-161049</v>
      </c>
      <c r="H23" s="40">
        <f t="shared" si="4"/>
        <v>-156508</v>
      </c>
      <c r="I23" s="40">
        <f t="shared" si="4"/>
        <v>-582988</v>
      </c>
      <c r="J23" s="40">
        <f t="shared" si="4"/>
        <v>-451913</v>
      </c>
      <c r="K23" s="40">
        <f t="shared" si="4"/>
        <v>20859</v>
      </c>
      <c r="L23" s="40">
        <f t="shared" si="4"/>
        <v>-190177</v>
      </c>
      <c r="M23" s="40">
        <f t="shared" si="4"/>
        <v>-207397</v>
      </c>
      <c r="N23" s="39">
        <f>SUM(B23:M23)</f>
        <v>-2672576</v>
      </c>
    </row>
    <row r="24" spans="1:14" ht="15" customHeight="1">
      <c r="A24" s="20" t="s">
        <v>14</v>
      </c>
      <c r="B24" s="41">
        <f aca="true" t="shared" si="5" ref="B24:N24">B23/B14</f>
        <v>0.22085509313922605</v>
      </c>
      <c r="C24" s="41">
        <f t="shared" si="5"/>
        <v>-0.23809256263842848</v>
      </c>
      <c r="D24" s="41">
        <f t="shared" si="5"/>
        <v>-0.3796606950275079</v>
      </c>
      <c r="E24" s="41">
        <f t="shared" si="5"/>
        <v>-0.25861627010096555</v>
      </c>
      <c r="F24" s="41">
        <f t="shared" si="5"/>
        <v>0.04855043547899919</v>
      </c>
      <c r="G24" s="41">
        <f t="shared" si="5"/>
        <v>-0.14363856904594144</v>
      </c>
      <c r="H24" s="41">
        <f t="shared" si="5"/>
        <v>-0.1050401246188715</v>
      </c>
      <c r="I24" s="41">
        <f t="shared" si="5"/>
        <v>-0.40240675946831517</v>
      </c>
      <c r="J24" s="41">
        <f t="shared" si="5"/>
        <v>-0.34800872961600776</v>
      </c>
      <c r="K24" s="41">
        <f t="shared" si="5"/>
        <v>0.0163895783684909</v>
      </c>
      <c r="L24" s="41">
        <f t="shared" si="5"/>
        <v>-0.1806522887290496</v>
      </c>
      <c r="M24" s="41">
        <f t="shared" si="5"/>
        <v>-0.14024454566601569</v>
      </c>
      <c r="N24" s="42">
        <f t="shared" si="5"/>
        <v>-0.16643637136307168</v>
      </c>
    </row>
    <row r="25" spans="1:14" ht="15" customHeight="1">
      <c r="A25" s="21" t="s">
        <v>15</v>
      </c>
      <c r="B25" s="22">
        <f aca="true" t="shared" si="6" ref="B25:M25">B7-B15</f>
        <v>587577</v>
      </c>
      <c r="C25" s="22">
        <f t="shared" si="6"/>
        <v>-15750</v>
      </c>
      <c r="D25" s="22">
        <f t="shared" si="6"/>
        <v>34140</v>
      </c>
      <c r="E25" s="22">
        <f t="shared" si="6"/>
        <v>249046</v>
      </c>
      <c r="F25" s="22">
        <f t="shared" si="6"/>
        <v>707554</v>
      </c>
      <c r="G25" s="22">
        <f t="shared" si="6"/>
        <v>219890</v>
      </c>
      <c r="H25" s="22">
        <f t="shared" si="6"/>
        <v>225817</v>
      </c>
      <c r="I25" s="22">
        <f t="shared" si="6"/>
        <v>-328606</v>
      </c>
      <c r="J25" s="22">
        <f t="shared" si="6"/>
        <v>159879</v>
      </c>
      <c r="K25" s="22">
        <f t="shared" si="6"/>
        <v>717304</v>
      </c>
      <c r="L25" s="22">
        <f t="shared" si="6"/>
        <v>512880</v>
      </c>
      <c r="M25" s="22">
        <f t="shared" si="6"/>
        <v>258134</v>
      </c>
      <c r="N25" s="34">
        <f>SUM(B25:M25)</f>
        <v>3327865</v>
      </c>
    </row>
    <row r="26" spans="1:14" ht="15" customHeight="1" thickBot="1">
      <c r="A26" s="23" t="s">
        <v>14</v>
      </c>
      <c r="B26" s="43">
        <f aca="true" t="shared" si="7" ref="B26:N26">B25/B14</f>
        <v>0.501640469525173</v>
      </c>
      <c r="C26" s="43">
        <f t="shared" si="7"/>
        <v>-0.015524690171540434</v>
      </c>
      <c r="D26" s="43">
        <f t="shared" si="7"/>
        <v>0.02220664013664824</v>
      </c>
      <c r="E26" s="43">
        <f t="shared" si="7"/>
        <v>0.1441060795168188</v>
      </c>
      <c r="F26" s="43">
        <f t="shared" si="7"/>
        <v>0.490176436193944</v>
      </c>
      <c r="G26" s="43">
        <f t="shared" si="7"/>
        <v>0.19611847914306865</v>
      </c>
      <c r="H26" s="43">
        <f t="shared" si="7"/>
        <v>0.15155676272816535</v>
      </c>
      <c r="I26" s="43">
        <f t="shared" si="7"/>
        <v>-0.22681989269392366</v>
      </c>
      <c r="J26" s="43">
        <f t="shared" si="7"/>
        <v>0.12311946698209104</v>
      </c>
      <c r="K26" s="43">
        <f t="shared" si="7"/>
        <v>0.5636085201606978</v>
      </c>
      <c r="L26" s="43">
        <f t="shared" si="7"/>
        <v>0.4871932244348946</v>
      </c>
      <c r="M26" s="43">
        <f t="shared" si="7"/>
        <v>0.17455356418343224</v>
      </c>
      <c r="N26" s="44">
        <f t="shared" si="7"/>
        <v>0.20724491089726488</v>
      </c>
    </row>
    <row r="27" spans="1:14" ht="15" customHeight="1" thickBot="1">
      <c r="A27" s="153" t="s">
        <v>16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4" ht="15" customHeight="1" thickBot="1">
      <c r="A28" s="9" t="s">
        <v>17</v>
      </c>
      <c r="B28" s="8">
        <f>SUM(B29:B32)</f>
        <v>112744</v>
      </c>
      <c r="C28" s="8">
        <f aca="true" t="shared" si="8" ref="C28:M28">SUM(C29:C32)</f>
        <v>31794</v>
      </c>
      <c r="D28" s="8">
        <f t="shared" si="8"/>
        <v>53104</v>
      </c>
      <c r="E28" s="8">
        <f t="shared" si="8"/>
        <v>92416</v>
      </c>
      <c r="F28" s="8">
        <f t="shared" si="8"/>
        <v>71203</v>
      </c>
      <c r="G28" s="8">
        <f t="shared" si="8"/>
        <v>44803</v>
      </c>
      <c r="H28" s="8">
        <f t="shared" si="8"/>
        <v>120286</v>
      </c>
      <c r="I28" s="8">
        <f t="shared" si="8"/>
        <v>58229</v>
      </c>
      <c r="J28" s="8">
        <f t="shared" si="8"/>
        <v>50152</v>
      </c>
      <c r="K28" s="8">
        <f t="shared" si="8"/>
        <v>54741</v>
      </c>
      <c r="L28" s="8">
        <f t="shared" si="8"/>
        <v>41008</v>
      </c>
      <c r="M28" s="8">
        <f t="shared" si="8"/>
        <v>85535</v>
      </c>
      <c r="N28" s="32">
        <f aca="true" t="shared" si="9" ref="N28:N35">SUM(B28:M28)</f>
        <v>816015</v>
      </c>
    </row>
    <row r="29" spans="1:14" ht="15" customHeight="1">
      <c r="A29" s="24" t="s">
        <v>18</v>
      </c>
      <c r="B29" s="15">
        <v>23145</v>
      </c>
      <c r="C29" s="15">
        <v>5684</v>
      </c>
      <c r="D29" s="15">
        <v>26070</v>
      </c>
      <c r="E29" s="15">
        <v>19980</v>
      </c>
      <c r="F29" s="15">
        <v>20356</v>
      </c>
      <c r="G29" s="15">
        <v>5785</v>
      </c>
      <c r="H29" s="15">
        <v>16219</v>
      </c>
      <c r="I29" s="15">
        <v>23671</v>
      </c>
      <c r="J29" s="15">
        <v>14841</v>
      </c>
      <c r="K29" s="15">
        <v>26196</v>
      </c>
      <c r="L29" s="15">
        <v>9985</v>
      </c>
      <c r="M29" s="15">
        <v>22023</v>
      </c>
      <c r="N29" s="33">
        <f t="shared" si="9"/>
        <v>213955</v>
      </c>
    </row>
    <row r="30" spans="1:14" ht="15" customHeight="1">
      <c r="A30" s="25" t="s">
        <v>19</v>
      </c>
      <c r="B30" s="17">
        <v>52093</v>
      </c>
      <c r="C30" s="17">
        <v>12805</v>
      </c>
      <c r="D30" s="17">
        <v>14310</v>
      </c>
      <c r="E30" s="17">
        <v>17442</v>
      </c>
      <c r="F30" s="17">
        <v>15947</v>
      </c>
      <c r="G30" s="17">
        <v>16194</v>
      </c>
      <c r="H30" s="17">
        <v>63976</v>
      </c>
      <c r="I30" s="17">
        <v>16258</v>
      </c>
      <c r="J30" s="17">
        <v>15530</v>
      </c>
      <c r="K30" s="17">
        <v>17340</v>
      </c>
      <c r="L30" s="17">
        <v>15473</v>
      </c>
      <c r="M30" s="17">
        <v>18711</v>
      </c>
      <c r="N30" s="34">
        <f t="shared" si="9"/>
        <v>276079</v>
      </c>
    </row>
    <row r="31" spans="1:14" ht="15" customHeight="1">
      <c r="A31" s="25" t="s">
        <v>20</v>
      </c>
      <c r="B31" s="17">
        <v>26924</v>
      </c>
      <c r="C31" s="17">
        <v>5971</v>
      </c>
      <c r="D31" s="17">
        <v>9011</v>
      </c>
      <c r="E31" s="17">
        <v>10432</v>
      </c>
      <c r="F31" s="17">
        <v>7372</v>
      </c>
      <c r="G31" s="17">
        <v>13063</v>
      </c>
      <c r="H31" s="17">
        <v>7456</v>
      </c>
      <c r="I31" s="17">
        <v>7155</v>
      </c>
      <c r="J31" s="17">
        <v>6143</v>
      </c>
      <c r="K31" s="17">
        <v>6193</v>
      </c>
      <c r="L31" s="17">
        <v>9150</v>
      </c>
      <c r="M31" s="17">
        <v>7980</v>
      </c>
      <c r="N31" s="34">
        <f t="shared" si="9"/>
        <v>116850</v>
      </c>
    </row>
    <row r="32" spans="1:14" ht="15" customHeight="1" thickBot="1">
      <c r="A32" s="26" t="s">
        <v>21</v>
      </c>
      <c r="B32" s="18">
        <v>10582</v>
      </c>
      <c r="C32" s="18">
        <v>7334</v>
      </c>
      <c r="D32" s="18">
        <v>3713</v>
      </c>
      <c r="E32" s="18">
        <v>44562</v>
      </c>
      <c r="F32" s="18">
        <v>27528</v>
      </c>
      <c r="G32" s="18">
        <v>9761</v>
      </c>
      <c r="H32" s="18">
        <v>32635</v>
      </c>
      <c r="I32" s="18">
        <v>11145</v>
      </c>
      <c r="J32" s="18">
        <v>13638</v>
      </c>
      <c r="K32" s="18">
        <v>5012</v>
      </c>
      <c r="L32" s="18">
        <v>6400</v>
      </c>
      <c r="M32" s="18">
        <v>36821</v>
      </c>
      <c r="N32" s="35">
        <f t="shared" si="9"/>
        <v>209131</v>
      </c>
    </row>
    <row r="33" spans="1:14" ht="15" customHeight="1" thickBot="1">
      <c r="A33" s="10" t="s">
        <v>22</v>
      </c>
      <c r="B33" s="11">
        <f aca="true" t="shared" si="10" ref="B33:M33">SUM(B34:B37)</f>
        <v>398243</v>
      </c>
      <c r="C33" s="11">
        <f t="shared" si="10"/>
        <v>212212</v>
      </c>
      <c r="D33" s="11">
        <f t="shared" si="10"/>
        <v>200455</v>
      </c>
      <c r="E33" s="11">
        <f t="shared" si="10"/>
        <v>740394</v>
      </c>
      <c r="F33" s="11">
        <f t="shared" si="10"/>
        <v>312722</v>
      </c>
      <c r="G33" s="11">
        <f t="shared" si="10"/>
        <v>299654</v>
      </c>
      <c r="H33" s="11">
        <f t="shared" si="10"/>
        <v>222334</v>
      </c>
      <c r="I33" s="11">
        <f t="shared" si="10"/>
        <v>306523</v>
      </c>
      <c r="J33" s="11">
        <f t="shared" si="10"/>
        <v>605493</v>
      </c>
      <c r="K33" s="11">
        <f t="shared" si="10"/>
        <v>420692</v>
      </c>
      <c r="L33" s="11">
        <f t="shared" si="10"/>
        <v>549417</v>
      </c>
      <c r="M33" s="11">
        <f t="shared" si="10"/>
        <v>237052</v>
      </c>
      <c r="N33" s="36">
        <f>SUM(B33:M33)</f>
        <v>4505191</v>
      </c>
    </row>
    <row r="34" spans="1:14" ht="15" customHeight="1">
      <c r="A34" s="24" t="s">
        <v>23</v>
      </c>
      <c r="B34" s="15">
        <v>6308</v>
      </c>
      <c r="C34" s="15">
        <v>10578</v>
      </c>
      <c r="D34" s="15">
        <v>4053</v>
      </c>
      <c r="E34" s="15">
        <v>30334</v>
      </c>
      <c r="F34" s="15">
        <v>13415</v>
      </c>
      <c r="G34" s="15">
        <v>15451</v>
      </c>
      <c r="H34" s="15">
        <v>9392</v>
      </c>
      <c r="I34" s="15">
        <v>8273</v>
      </c>
      <c r="J34" s="15">
        <v>8035</v>
      </c>
      <c r="K34" s="15">
        <v>12488</v>
      </c>
      <c r="L34" s="15">
        <v>5661</v>
      </c>
      <c r="M34" s="15">
        <v>5114</v>
      </c>
      <c r="N34" s="33">
        <f>SUM(B34:M34)</f>
        <v>129102</v>
      </c>
    </row>
    <row r="35" spans="1:14" ht="15" customHeight="1">
      <c r="A35" s="25" t="s">
        <v>24</v>
      </c>
      <c r="B35" s="17">
        <v>6400</v>
      </c>
      <c r="C35" s="53">
        <v>33</v>
      </c>
      <c r="D35" s="17">
        <v>1156</v>
      </c>
      <c r="E35" s="17">
        <v>264071</v>
      </c>
      <c r="F35" s="17">
        <v>71471</v>
      </c>
      <c r="G35" s="17">
        <v>8805</v>
      </c>
      <c r="H35" s="17">
        <v>12409</v>
      </c>
      <c r="I35" s="17">
        <v>152487</v>
      </c>
      <c r="J35" s="17">
        <v>53734</v>
      </c>
      <c r="K35" s="17">
        <v>13286</v>
      </c>
      <c r="L35" s="17">
        <v>7642</v>
      </c>
      <c r="M35" s="53">
        <v>223</v>
      </c>
      <c r="N35" s="34">
        <f t="shared" si="9"/>
        <v>591717</v>
      </c>
    </row>
    <row r="36" spans="1:14" ht="15" customHeight="1">
      <c r="A36" s="25" t="s">
        <v>25</v>
      </c>
      <c r="B36" s="17">
        <v>37937</v>
      </c>
      <c r="C36" s="17">
        <v>9333</v>
      </c>
      <c r="D36" s="17">
        <v>4316</v>
      </c>
      <c r="E36" s="17">
        <v>9987</v>
      </c>
      <c r="F36" s="17">
        <v>5000</v>
      </c>
      <c r="G36" s="17">
        <v>19420</v>
      </c>
      <c r="H36" s="17">
        <v>22041</v>
      </c>
      <c r="I36" s="17">
        <v>10335</v>
      </c>
      <c r="J36" s="17">
        <v>28714</v>
      </c>
      <c r="K36" s="17">
        <v>2683</v>
      </c>
      <c r="L36" s="17">
        <v>4954</v>
      </c>
      <c r="M36" s="17">
        <v>7519</v>
      </c>
      <c r="N36" s="34">
        <f>SUM(B36:M36)</f>
        <v>162239</v>
      </c>
    </row>
    <row r="37" spans="1:14" ht="15" customHeight="1" thickBot="1">
      <c r="A37" s="25" t="s">
        <v>26</v>
      </c>
      <c r="B37" s="17">
        <v>347598</v>
      </c>
      <c r="C37" s="17">
        <v>192268</v>
      </c>
      <c r="D37" s="17">
        <v>190930</v>
      </c>
      <c r="E37" s="17">
        <v>436002</v>
      </c>
      <c r="F37" s="17">
        <v>222836</v>
      </c>
      <c r="G37" s="17">
        <v>255978</v>
      </c>
      <c r="H37" s="17">
        <v>178492</v>
      </c>
      <c r="I37" s="17">
        <v>135428</v>
      </c>
      <c r="J37" s="17">
        <v>515010</v>
      </c>
      <c r="K37" s="17">
        <v>392235</v>
      </c>
      <c r="L37" s="17">
        <v>531160</v>
      </c>
      <c r="M37" s="17">
        <v>224196</v>
      </c>
      <c r="N37" s="34">
        <f>SUM(B37:M37)</f>
        <v>3622133</v>
      </c>
    </row>
    <row r="38" spans="1:14" ht="15" customHeight="1">
      <c r="A38" s="19" t="s">
        <v>27</v>
      </c>
      <c r="B38" s="40">
        <f>B28-B33</f>
        <v>-285499</v>
      </c>
      <c r="C38" s="40">
        <f aca="true" t="shared" si="11" ref="C38:J38">C28-C33</f>
        <v>-180418</v>
      </c>
      <c r="D38" s="40">
        <f t="shared" si="11"/>
        <v>-147351</v>
      </c>
      <c r="E38" s="40">
        <f t="shared" si="11"/>
        <v>-647978</v>
      </c>
      <c r="F38" s="40">
        <f t="shared" si="11"/>
        <v>-241519</v>
      </c>
      <c r="G38" s="40">
        <f t="shared" si="11"/>
        <v>-254851</v>
      </c>
      <c r="H38" s="40">
        <f t="shared" si="11"/>
        <v>-102048</v>
      </c>
      <c r="I38" s="40">
        <f t="shared" si="11"/>
        <v>-248294</v>
      </c>
      <c r="J38" s="40">
        <f t="shared" si="11"/>
        <v>-555341</v>
      </c>
      <c r="K38" s="40">
        <f>K28-K33</f>
        <v>-365951</v>
      </c>
      <c r="L38" s="40">
        <f>L28-L33</f>
        <v>-508409</v>
      </c>
      <c r="M38" s="40">
        <f>M28-M33</f>
        <v>-151517</v>
      </c>
      <c r="N38" s="39">
        <f>SUM(B38:M38)</f>
        <v>-3689176</v>
      </c>
    </row>
    <row r="39" spans="1:14" ht="15" customHeight="1" thickBot="1">
      <c r="A39" s="27" t="s">
        <v>14</v>
      </c>
      <c r="B39" s="43">
        <f aca="true" t="shared" si="12" ref="B39:N39">B38/B33</f>
        <v>-0.7168964677345239</v>
      </c>
      <c r="C39" s="43">
        <f t="shared" si="12"/>
        <v>-0.8501781237630294</v>
      </c>
      <c r="D39" s="43">
        <f t="shared" si="12"/>
        <v>-0.7350826868873314</v>
      </c>
      <c r="E39" s="43">
        <f t="shared" si="12"/>
        <v>-0.8751799717447737</v>
      </c>
      <c r="F39" s="43">
        <f t="shared" si="12"/>
        <v>-0.7723121494490314</v>
      </c>
      <c r="G39" s="43">
        <f t="shared" si="12"/>
        <v>-0.850484225139661</v>
      </c>
      <c r="H39" s="43">
        <f t="shared" si="12"/>
        <v>-0.4589851304793689</v>
      </c>
      <c r="I39" s="43">
        <f t="shared" si="12"/>
        <v>-0.8100338310665105</v>
      </c>
      <c r="J39" s="43">
        <f t="shared" si="12"/>
        <v>-0.9171716270873487</v>
      </c>
      <c r="K39" s="43">
        <f t="shared" si="12"/>
        <v>-0.8698786760860677</v>
      </c>
      <c r="L39" s="43">
        <f t="shared" si="12"/>
        <v>-0.9253608825354876</v>
      </c>
      <c r="M39" s="43">
        <f t="shared" si="12"/>
        <v>-0.6391719960177514</v>
      </c>
      <c r="N39" s="44">
        <f t="shared" si="12"/>
        <v>-0.8188722742276632</v>
      </c>
    </row>
    <row r="40" spans="1:14" ht="15" customHeight="1" thickBo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spans="1:14" ht="15" customHeight="1" thickBot="1">
      <c r="A41" s="29" t="s">
        <v>28</v>
      </c>
      <c r="B41" s="8">
        <f aca="true" t="shared" si="13" ref="B41:M41">B7+B28</f>
        <v>1542745</v>
      </c>
      <c r="C41" s="8">
        <f t="shared" si="13"/>
        <v>804759</v>
      </c>
      <c r="D41" s="8">
        <f t="shared" si="13"/>
        <v>1006800</v>
      </c>
      <c r="E41" s="8">
        <f t="shared" si="13"/>
        <v>1373685</v>
      </c>
      <c r="F41" s="8">
        <f t="shared" si="13"/>
        <v>1584752</v>
      </c>
      <c r="G41" s="8">
        <f t="shared" si="13"/>
        <v>1004964</v>
      </c>
      <c r="H41" s="8">
        <f t="shared" si="13"/>
        <v>1453761</v>
      </c>
      <c r="I41" s="8">
        <f t="shared" si="13"/>
        <v>923994</v>
      </c>
      <c r="J41" s="8">
        <f t="shared" si="13"/>
        <v>896807</v>
      </c>
      <c r="K41" s="8">
        <f t="shared" si="13"/>
        <v>1348299</v>
      </c>
      <c r="L41" s="8">
        <f t="shared" si="13"/>
        <v>903555</v>
      </c>
      <c r="M41" s="8">
        <f t="shared" si="13"/>
        <v>1356962</v>
      </c>
      <c r="N41" s="32">
        <f>SUM(B41:M41)</f>
        <v>14201083</v>
      </c>
    </row>
    <row r="42" spans="1:14" ht="15" customHeight="1" thickBot="1">
      <c r="A42" s="28" t="s">
        <v>29</v>
      </c>
      <c r="B42" s="11">
        <f aca="true" t="shared" si="14" ref="B42:M42">B14+B33</f>
        <v>1569554</v>
      </c>
      <c r="C42" s="11">
        <f t="shared" si="14"/>
        <v>1226725</v>
      </c>
      <c r="D42" s="11">
        <f t="shared" si="14"/>
        <v>1737833</v>
      </c>
      <c r="E42" s="11">
        <f t="shared" si="14"/>
        <v>2468607</v>
      </c>
      <c r="F42" s="11">
        <f t="shared" si="14"/>
        <v>1756190</v>
      </c>
      <c r="G42" s="11">
        <f t="shared" si="14"/>
        <v>1420864</v>
      </c>
      <c r="H42" s="11">
        <f t="shared" si="14"/>
        <v>1712317</v>
      </c>
      <c r="I42" s="11">
        <f t="shared" si="14"/>
        <v>1755276</v>
      </c>
      <c r="J42" s="11">
        <f t="shared" si="14"/>
        <v>1904061</v>
      </c>
      <c r="K42" s="11">
        <f t="shared" si="14"/>
        <v>1693391</v>
      </c>
      <c r="L42" s="11">
        <f t="shared" si="14"/>
        <v>1602141</v>
      </c>
      <c r="M42" s="11">
        <f t="shared" si="14"/>
        <v>1715876</v>
      </c>
      <c r="N42" s="36">
        <f>SUM(B42:M42)</f>
        <v>20562835</v>
      </c>
    </row>
    <row r="43" spans="1:14" ht="15" customHeight="1">
      <c r="A43" s="19" t="s">
        <v>30</v>
      </c>
      <c r="B43" s="40">
        <f>B41-B42</f>
        <v>-26809</v>
      </c>
      <c r="C43" s="40">
        <f aca="true" t="shared" si="15" ref="C43:J43">C41-C42</f>
        <v>-421966</v>
      </c>
      <c r="D43" s="40">
        <f t="shared" si="15"/>
        <v>-731033</v>
      </c>
      <c r="E43" s="40">
        <f t="shared" si="15"/>
        <v>-1094922</v>
      </c>
      <c r="F43" s="40">
        <f t="shared" si="15"/>
        <v>-171438</v>
      </c>
      <c r="G43" s="40">
        <f t="shared" si="15"/>
        <v>-415900</v>
      </c>
      <c r="H43" s="40">
        <f t="shared" si="15"/>
        <v>-258556</v>
      </c>
      <c r="I43" s="40">
        <f t="shared" si="15"/>
        <v>-831282</v>
      </c>
      <c r="J43" s="40">
        <f t="shared" si="15"/>
        <v>-1007254</v>
      </c>
      <c r="K43" s="40">
        <f>K41-K42</f>
        <v>-345092</v>
      </c>
      <c r="L43" s="40">
        <f>L41-L42</f>
        <v>-698586</v>
      </c>
      <c r="M43" s="40">
        <f>M41-M42</f>
        <v>-358914</v>
      </c>
      <c r="N43" s="39">
        <f>SUM(B43:M43)</f>
        <v>-6361752</v>
      </c>
    </row>
    <row r="44" spans="1:14" ht="15" customHeight="1" thickBot="1">
      <c r="A44" s="27" t="s">
        <v>31</v>
      </c>
      <c r="B44" s="46">
        <f>B43/B42</f>
        <v>-0.01708064838801341</v>
      </c>
      <c r="C44" s="46">
        <f aca="true" t="shared" si="16" ref="C44:J44">C43/C42</f>
        <v>-0.3439776641056472</v>
      </c>
      <c r="D44" s="46">
        <f t="shared" si="16"/>
        <v>-0.4206577962324343</v>
      </c>
      <c r="E44" s="46">
        <f t="shared" si="16"/>
        <v>-0.443538400401522</v>
      </c>
      <c r="F44" s="46">
        <f t="shared" si="16"/>
        <v>-0.09761927809633354</v>
      </c>
      <c r="G44" s="46">
        <f t="shared" si="16"/>
        <v>-0.29270922480969325</v>
      </c>
      <c r="H44" s="46">
        <f t="shared" si="16"/>
        <v>-0.15099774165648067</v>
      </c>
      <c r="I44" s="46">
        <f t="shared" si="16"/>
        <v>-0.4735904780786611</v>
      </c>
      <c r="J44" s="46">
        <f t="shared" si="16"/>
        <v>-0.5290030098825615</v>
      </c>
      <c r="K44" s="46">
        <f>K43/K42</f>
        <v>-0.2037875481799537</v>
      </c>
      <c r="L44" s="46">
        <f>L43/L42</f>
        <v>-0.43603278363140324</v>
      </c>
      <c r="M44" s="46">
        <f>M43/M42</f>
        <v>-0.20917245768342235</v>
      </c>
      <c r="N44" s="47">
        <f>N43/N42</f>
        <v>-0.30938107512898877</v>
      </c>
    </row>
    <row r="45" spans="1:14" ht="15" customHeight="1">
      <c r="A45" s="30" t="s">
        <v>32</v>
      </c>
      <c r="B45" s="45">
        <f>B41-(B42-(B18+B21))</f>
        <v>302078</v>
      </c>
      <c r="C45" s="45">
        <f aca="true" t="shared" si="17" ref="C45:N45">C41-(C42-(C18+C21))</f>
        <v>-196168</v>
      </c>
      <c r="D45" s="45">
        <f t="shared" si="17"/>
        <v>-113211</v>
      </c>
      <c r="E45" s="45">
        <f t="shared" si="17"/>
        <v>-398932</v>
      </c>
      <c r="F45" s="45">
        <f t="shared" si="17"/>
        <v>466035</v>
      </c>
      <c r="G45" s="45">
        <f t="shared" si="17"/>
        <v>-34961</v>
      </c>
      <c r="H45" s="45">
        <f t="shared" si="17"/>
        <v>123769</v>
      </c>
      <c r="I45" s="45">
        <f t="shared" si="17"/>
        <v>-576900</v>
      </c>
      <c r="J45" s="45">
        <f t="shared" si="17"/>
        <v>-395462</v>
      </c>
      <c r="K45" s="45">
        <f t="shared" si="17"/>
        <v>351353</v>
      </c>
      <c r="L45" s="45">
        <f t="shared" si="17"/>
        <v>4471</v>
      </c>
      <c r="M45" s="45">
        <f t="shared" si="17"/>
        <v>106617</v>
      </c>
      <c r="N45" s="45">
        <f t="shared" si="17"/>
        <v>-361311</v>
      </c>
    </row>
    <row r="46" spans="1:14" ht="15" customHeight="1" thickBot="1">
      <c r="A46" s="27" t="s">
        <v>31</v>
      </c>
      <c r="B46" s="43">
        <f>B45/B42</f>
        <v>0.19246104307338263</v>
      </c>
      <c r="C46" s="43">
        <f aca="true" t="shared" si="18" ref="C46:J46">C45/C42</f>
        <v>-0.15991196070839023</v>
      </c>
      <c r="D46" s="43">
        <f t="shared" si="18"/>
        <v>-0.06514492474248101</v>
      </c>
      <c r="E46" s="43">
        <f t="shared" si="18"/>
        <v>-0.161602069507216</v>
      </c>
      <c r="F46" s="43">
        <f t="shared" si="18"/>
        <v>0.2653670730387942</v>
      </c>
      <c r="G46" s="43">
        <f t="shared" si="18"/>
        <v>-0.024605451331021124</v>
      </c>
      <c r="H46" s="43">
        <f t="shared" si="18"/>
        <v>0.07228159271910517</v>
      </c>
      <c r="I46" s="43">
        <f t="shared" si="18"/>
        <v>-0.328666261032453</v>
      </c>
      <c r="J46" s="43">
        <f t="shared" si="18"/>
        <v>-0.20769397619088883</v>
      </c>
      <c r="K46" s="43">
        <f>K45/K42</f>
        <v>0.20748486321233547</v>
      </c>
      <c r="L46" s="43">
        <f>L45/L42</f>
        <v>0.0027906407738145394</v>
      </c>
      <c r="M46" s="43">
        <f>M45/M42</f>
        <v>0.06213560886684119</v>
      </c>
      <c r="N46" s="37">
        <f>N45/N42</f>
        <v>-0.01757106935887002</v>
      </c>
    </row>
    <row r="47" ht="13.5" customHeight="1">
      <c r="A47" s="12" t="s">
        <v>5</v>
      </c>
    </row>
  </sheetData>
  <sheetProtection/>
  <mergeCells count="6">
    <mergeCell ref="A40:N40"/>
    <mergeCell ref="A22:N22"/>
    <mergeCell ref="B5:N5"/>
    <mergeCell ref="B3:N3"/>
    <mergeCell ref="A6:N6"/>
    <mergeCell ref="A27:N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4"/>
  <sheetViews>
    <sheetView zoomScalePageLayoutView="0" workbookViewId="0" topLeftCell="A46">
      <selection activeCell="A38" sqref="A38:IV64"/>
    </sheetView>
  </sheetViews>
  <sheetFormatPr defaultColWidth="9.140625" defaultRowHeight="12.75"/>
  <cols>
    <col min="1" max="1" width="42.7109375" style="0" customWidth="1"/>
    <col min="2" max="6" width="14.421875" style="0" customWidth="1"/>
    <col min="7" max="9" width="13.421875" style="0" bestFit="1" customWidth="1"/>
    <col min="10" max="10" width="12.57421875" style="0" bestFit="1" customWidth="1"/>
  </cols>
  <sheetData>
    <row r="1" spans="1:6" s="94" customFormat="1" ht="19.5" customHeight="1">
      <c r="A1" s="93" t="s">
        <v>81</v>
      </c>
      <c r="B1" s="93"/>
      <c r="C1" s="93"/>
      <c r="D1" s="93"/>
      <c r="E1" s="93"/>
      <c r="F1" s="93"/>
    </row>
    <row r="2" s="1" customFormat="1" ht="6.75" customHeight="1" thickBot="1">
      <c r="B2" s="6"/>
    </row>
    <row r="3" spans="1:10" s="94" customFormat="1" ht="26.25" customHeight="1" thickBot="1">
      <c r="A3" s="95" t="s">
        <v>54</v>
      </c>
      <c r="B3" s="96" t="s">
        <v>82</v>
      </c>
      <c r="C3" s="96" t="s">
        <v>83</v>
      </c>
      <c r="D3" s="96" t="s">
        <v>84</v>
      </c>
      <c r="E3" s="96" t="s">
        <v>85</v>
      </c>
      <c r="F3" s="96" t="s">
        <v>87</v>
      </c>
      <c r="G3" s="96" t="s">
        <v>138</v>
      </c>
      <c r="H3" s="96" t="s">
        <v>86</v>
      </c>
      <c r="I3" s="96" t="s">
        <v>88</v>
      </c>
      <c r="J3" s="96" t="s">
        <v>139</v>
      </c>
    </row>
    <row r="4" spans="1:10" s="94" customFormat="1" ht="13.5" thickBot="1">
      <c r="A4" s="55" t="s">
        <v>89</v>
      </c>
      <c r="B4" s="97">
        <v>1447</v>
      </c>
      <c r="C4" s="97">
        <v>1246</v>
      </c>
      <c r="D4" s="97">
        <v>12018</v>
      </c>
      <c r="E4" s="97">
        <v>13353</v>
      </c>
      <c r="F4" s="97">
        <v>13473</v>
      </c>
      <c r="G4" s="97">
        <v>13385</v>
      </c>
      <c r="H4" s="98">
        <v>0.11</v>
      </c>
      <c r="I4" s="98">
        <v>0.009</v>
      </c>
      <c r="J4" s="98">
        <v>-0.007</v>
      </c>
    </row>
    <row r="5" spans="1:10" s="94" customFormat="1" ht="12.75">
      <c r="A5" s="63" t="s">
        <v>90</v>
      </c>
      <c r="B5" s="99">
        <v>708</v>
      </c>
      <c r="C5" s="99">
        <v>757</v>
      </c>
      <c r="D5" s="99">
        <v>9976</v>
      </c>
      <c r="E5" s="99">
        <v>9885</v>
      </c>
      <c r="F5" s="99">
        <v>10187</v>
      </c>
      <c r="G5" s="99">
        <v>10116</v>
      </c>
      <c r="H5" s="100">
        <v>-0.01</v>
      </c>
      <c r="I5" s="100">
        <v>0.031</v>
      </c>
      <c r="J5" s="100">
        <v>-0.007</v>
      </c>
    </row>
    <row r="6" spans="1:10" s="94" customFormat="1" ht="13.5" thickBot="1">
      <c r="A6" s="69" t="s">
        <v>91</v>
      </c>
      <c r="B6" s="101">
        <v>739</v>
      </c>
      <c r="C6" s="101">
        <v>488</v>
      </c>
      <c r="D6" s="101">
        <v>2043</v>
      </c>
      <c r="E6" s="101">
        <v>3468</v>
      </c>
      <c r="F6" s="101">
        <v>3286</v>
      </c>
      <c r="G6" s="101">
        <v>3269</v>
      </c>
      <c r="H6" s="102">
        <v>0.7</v>
      </c>
      <c r="I6" s="102">
        <v>-0.053</v>
      </c>
      <c r="J6" s="102">
        <v>-0.005</v>
      </c>
    </row>
    <row r="7" spans="1:10" s="94" customFormat="1" ht="13.5" thickBot="1">
      <c r="A7" s="55" t="s">
        <v>92</v>
      </c>
      <c r="B7" s="97">
        <v>56</v>
      </c>
      <c r="C7" s="97">
        <v>94</v>
      </c>
      <c r="D7" s="97">
        <v>666</v>
      </c>
      <c r="E7" s="97">
        <v>718</v>
      </c>
      <c r="F7" s="97">
        <v>691</v>
      </c>
      <c r="G7" s="97">
        <v>816</v>
      </c>
      <c r="H7" s="98">
        <v>0.08</v>
      </c>
      <c r="I7" s="98">
        <v>-0.038</v>
      </c>
      <c r="J7" s="98">
        <v>0.182</v>
      </c>
    </row>
    <row r="8" spans="1:10" s="94" customFormat="1" ht="13.5" thickBot="1">
      <c r="A8" s="55" t="s">
        <v>93</v>
      </c>
      <c r="B8" s="97">
        <v>1503</v>
      </c>
      <c r="C8" s="97">
        <v>1339</v>
      </c>
      <c r="D8" s="97">
        <v>12684</v>
      </c>
      <c r="E8" s="97">
        <v>14070</v>
      </c>
      <c r="F8" s="97">
        <v>14164</v>
      </c>
      <c r="G8" s="97">
        <v>14201</v>
      </c>
      <c r="H8" s="98">
        <v>0.11</v>
      </c>
      <c r="I8" s="98">
        <v>0.007</v>
      </c>
      <c r="J8" s="98">
        <v>0.003</v>
      </c>
    </row>
    <row r="9" spans="1:2" s="1" customFormat="1" ht="13.5" customHeight="1">
      <c r="A9" s="12" t="s">
        <v>5</v>
      </c>
      <c r="B9" s="6"/>
    </row>
    <row r="10" s="94" customFormat="1" ht="12.75">
      <c r="A10" s="1"/>
    </row>
    <row r="11" spans="1:6" s="94" customFormat="1" ht="19.5" customHeight="1">
      <c r="A11" s="93" t="s">
        <v>94</v>
      </c>
      <c r="B11" s="93"/>
      <c r="C11" s="93"/>
      <c r="D11" s="93"/>
      <c r="E11" s="93"/>
      <c r="F11" s="93"/>
    </row>
    <row r="12" s="1" customFormat="1" ht="6.75" customHeight="1" thickBot="1">
      <c r="B12" s="6"/>
    </row>
    <row r="13" spans="1:10" s="94" customFormat="1" ht="26.25" customHeight="1" thickBot="1">
      <c r="A13" s="95" t="s">
        <v>54</v>
      </c>
      <c r="B13" s="96" t="s">
        <v>82</v>
      </c>
      <c r="C13" s="96" t="s">
        <v>83</v>
      </c>
      <c r="D13" s="96" t="s">
        <v>84</v>
      </c>
      <c r="E13" s="96" t="s">
        <v>85</v>
      </c>
      <c r="F13" s="96" t="s">
        <v>87</v>
      </c>
      <c r="G13" s="96" t="s">
        <v>138</v>
      </c>
      <c r="H13" s="96" t="s">
        <v>86</v>
      </c>
      <c r="I13" s="96" t="s">
        <v>88</v>
      </c>
      <c r="J13" s="96" t="s">
        <v>139</v>
      </c>
    </row>
    <row r="14" spans="1:10" s="94" customFormat="1" ht="13.5" thickBot="1">
      <c r="A14" s="55" t="s">
        <v>95</v>
      </c>
      <c r="B14" s="97">
        <v>708</v>
      </c>
      <c r="C14" s="97">
        <v>757</v>
      </c>
      <c r="D14" s="97">
        <v>9976</v>
      </c>
      <c r="E14" s="97">
        <v>9885</v>
      </c>
      <c r="F14" s="97">
        <v>10187</v>
      </c>
      <c r="G14" s="97">
        <v>10116</v>
      </c>
      <c r="H14" s="98">
        <v>-0.009</v>
      </c>
      <c r="I14" s="98">
        <v>0.031</v>
      </c>
      <c r="J14" s="98">
        <v>-0.007</v>
      </c>
    </row>
    <row r="15" spans="1:10" s="94" customFormat="1" ht="13.5" thickBot="1">
      <c r="A15" s="55" t="s">
        <v>96</v>
      </c>
      <c r="B15" s="97">
        <v>95</v>
      </c>
      <c r="C15" s="97">
        <v>123</v>
      </c>
      <c r="D15" s="97">
        <v>2050</v>
      </c>
      <c r="E15" s="97">
        <v>2423</v>
      </c>
      <c r="F15" s="97">
        <v>2516</v>
      </c>
      <c r="G15" s="97">
        <v>2502</v>
      </c>
      <c r="H15" s="98">
        <v>0.182</v>
      </c>
      <c r="I15" s="98">
        <v>0.039</v>
      </c>
      <c r="J15" s="98">
        <v>-0.006</v>
      </c>
    </row>
    <row r="16" spans="1:10" s="94" customFormat="1" ht="12.75">
      <c r="A16" s="63" t="s">
        <v>97</v>
      </c>
      <c r="B16" s="99">
        <v>21</v>
      </c>
      <c r="C16" s="99">
        <v>28</v>
      </c>
      <c r="D16" s="99">
        <v>808</v>
      </c>
      <c r="E16" s="99">
        <v>1032</v>
      </c>
      <c r="F16" s="99">
        <v>1006</v>
      </c>
      <c r="G16" s="99">
        <v>974</v>
      </c>
      <c r="H16" s="103">
        <v>0.278</v>
      </c>
      <c r="I16" s="103">
        <v>-0.026</v>
      </c>
      <c r="J16" s="103">
        <v>-0.032</v>
      </c>
    </row>
    <row r="17" spans="1:10" s="94" customFormat="1" ht="12.75">
      <c r="A17" s="69" t="s">
        <v>98</v>
      </c>
      <c r="B17" s="101">
        <v>6</v>
      </c>
      <c r="C17" s="101">
        <v>28</v>
      </c>
      <c r="D17" s="101">
        <v>378</v>
      </c>
      <c r="E17" s="101">
        <v>455</v>
      </c>
      <c r="F17" s="101">
        <v>523</v>
      </c>
      <c r="G17" s="101">
        <v>587</v>
      </c>
      <c r="H17" s="104">
        <v>0.204</v>
      </c>
      <c r="I17" s="104">
        <v>0.148</v>
      </c>
      <c r="J17" s="104">
        <v>0.123</v>
      </c>
    </row>
    <row r="18" spans="1:10" s="94" customFormat="1" ht="12.75">
      <c r="A18" s="69" t="s">
        <v>99</v>
      </c>
      <c r="B18" s="101">
        <v>18</v>
      </c>
      <c r="C18" s="101">
        <v>9</v>
      </c>
      <c r="D18" s="101">
        <v>213</v>
      </c>
      <c r="E18" s="101">
        <v>243</v>
      </c>
      <c r="F18" s="101">
        <v>296</v>
      </c>
      <c r="G18" s="101">
        <v>231</v>
      </c>
      <c r="H18" s="104">
        <v>0.14</v>
      </c>
      <c r="I18" s="104">
        <v>0.219</v>
      </c>
      <c r="J18" s="104">
        <v>-0.219</v>
      </c>
    </row>
    <row r="19" spans="1:10" s="94" customFormat="1" ht="12.75">
      <c r="A19" s="69" t="s">
        <v>100</v>
      </c>
      <c r="B19" s="101">
        <v>45</v>
      </c>
      <c r="C19" s="101">
        <v>48</v>
      </c>
      <c r="D19" s="101">
        <v>628</v>
      </c>
      <c r="E19" s="101">
        <v>652</v>
      </c>
      <c r="F19" s="101">
        <v>647</v>
      </c>
      <c r="G19" s="101">
        <v>660</v>
      </c>
      <c r="H19" s="104">
        <v>0.038</v>
      </c>
      <c r="I19" s="104">
        <v>-0.007</v>
      </c>
      <c r="J19" s="104">
        <v>0.02</v>
      </c>
    </row>
    <row r="20" spans="1:10" s="94" customFormat="1" ht="13.5" thickBot="1">
      <c r="A20" s="105" t="s">
        <v>101</v>
      </c>
      <c r="B20" s="106">
        <v>5</v>
      </c>
      <c r="C20" s="106">
        <v>11</v>
      </c>
      <c r="D20" s="106">
        <v>22</v>
      </c>
      <c r="E20" s="106">
        <v>40</v>
      </c>
      <c r="F20" s="106">
        <v>42</v>
      </c>
      <c r="G20" s="106">
        <v>49</v>
      </c>
      <c r="H20" s="107">
        <v>0.798</v>
      </c>
      <c r="I20" s="107">
        <v>0.059</v>
      </c>
      <c r="J20" s="107">
        <v>0.159</v>
      </c>
    </row>
    <row r="21" spans="1:10" s="94" customFormat="1" ht="13.5" thickBot="1">
      <c r="A21" s="55" t="s">
        <v>141</v>
      </c>
      <c r="B21" s="97">
        <v>127</v>
      </c>
      <c r="C21" s="97">
        <v>155</v>
      </c>
      <c r="D21" s="97">
        <v>1088</v>
      </c>
      <c r="E21" s="97">
        <v>1144</v>
      </c>
      <c r="F21" s="97">
        <v>1193</v>
      </c>
      <c r="G21" s="97">
        <v>1201</v>
      </c>
      <c r="H21" s="98">
        <v>0.052</v>
      </c>
      <c r="I21" s="98">
        <v>0.042</v>
      </c>
      <c r="J21" s="98">
        <v>0.007</v>
      </c>
    </row>
    <row r="22" spans="1:10" s="94" customFormat="1" ht="12.75">
      <c r="A22" s="63" t="s">
        <v>102</v>
      </c>
      <c r="B22" s="99">
        <v>9</v>
      </c>
      <c r="C22" s="99">
        <v>20</v>
      </c>
      <c r="D22" s="99">
        <v>145</v>
      </c>
      <c r="E22" s="99">
        <v>139</v>
      </c>
      <c r="F22" s="99">
        <v>171</v>
      </c>
      <c r="G22" s="99">
        <v>179</v>
      </c>
      <c r="H22" s="103">
        <v>-0.038</v>
      </c>
      <c r="I22" s="103">
        <v>0.232</v>
      </c>
      <c r="J22" s="103">
        <v>0.047</v>
      </c>
    </row>
    <row r="23" spans="1:10" s="94" customFormat="1" ht="13.5" thickBot="1">
      <c r="A23" s="105" t="s">
        <v>103</v>
      </c>
      <c r="B23" s="106">
        <v>98</v>
      </c>
      <c r="C23" s="106">
        <v>111</v>
      </c>
      <c r="D23" s="106">
        <v>853</v>
      </c>
      <c r="E23" s="106">
        <v>844</v>
      </c>
      <c r="F23" s="106">
        <v>870</v>
      </c>
      <c r="G23" s="106">
        <v>847</v>
      </c>
      <c r="H23" s="107">
        <v>-0.011</v>
      </c>
      <c r="I23" s="107">
        <v>0.032</v>
      </c>
      <c r="J23" s="107">
        <v>-0.027</v>
      </c>
    </row>
    <row r="24" spans="1:10" s="94" customFormat="1" ht="13.5" thickBot="1">
      <c r="A24" s="55" t="s">
        <v>142</v>
      </c>
      <c r="B24" s="97">
        <v>233</v>
      </c>
      <c r="C24" s="97">
        <v>261</v>
      </c>
      <c r="D24" s="97">
        <v>3583</v>
      </c>
      <c r="E24" s="97">
        <v>3685</v>
      </c>
      <c r="F24" s="97">
        <v>3749</v>
      </c>
      <c r="G24" s="97">
        <v>3782</v>
      </c>
      <c r="H24" s="98">
        <v>0.028</v>
      </c>
      <c r="I24" s="98">
        <v>0.018</v>
      </c>
      <c r="J24" s="98">
        <v>0.009</v>
      </c>
    </row>
    <row r="25" spans="1:10" s="94" customFormat="1" ht="12.75">
      <c r="A25" s="63" t="s">
        <v>140</v>
      </c>
      <c r="B25" s="99">
        <v>194</v>
      </c>
      <c r="C25" s="99">
        <v>223</v>
      </c>
      <c r="D25" s="99">
        <v>3193</v>
      </c>
      <c r="E25" s="99">
        <v>3300</v>
      </c>
      <c r="F25" s="99">
        <v>3276</v>
      </c>
      <c r="G25" s="99">
        <v>3296</v>
      </c>
      <c r="H25" s="103">
        <v>0.033</v>
      </c>
      <c r="I25" s="103">
        <v>-0.007</v>
      </c>
      <c r="J25" s="103">
        <v>0.006</v>
      </c>
    </row>
    <row r="26" spans="1:10" s="94" customFormat="1" ht="12.75">
      <c r="A26" s="69" t="s">
        <v>104</v>
      </c>
      <c r="B26" s="101">
        <v>38</v>
      </c>
      <c r="C26" s="101">
        <v>28</v>
      </c>
      <c r="D26" s="101">
        <v>382</v>
      </c>
      <c r="E26" s="101">
        <v>336</v>
      </c>
      <c r="F26" s="101">
        <v>364</v>
      </c>
      <c r="G26" s="101">
        <v>382</v>
      </c>
      <c r="H26" s="104">
        <v>-0.12</v>
      </c>
      <c r="I26" s="104">
        <v>0.083</v>
      </c>
      <c r="J26" s="104">
        <v>0.05</v>
      </c>
    </row>
    <row r="27" spans="1:10" s="94" customFormat="1" ht="12.75">
      <c r="A27" s="69" t="s">
        <v>105</v>
      </c>
      <c r="B27" s="101">
        <v>16</v>
      </c>
      <c r="C27" s="101">
        <v>15</v>
      </c>
      <c r="D27" s="101">
        <v>231</v>
      </c>
      <c r="E27" s="101">
        <v>197</v>
      </c>
      <c r="F27" s="101">
        <v>201</v>
      </c>
      <c r="G27" s="101">
        <v>216</v>
      </c>
      <c r="H27" s="104">
        <v>-0.149</v>
      </c>
      <c r="I27" s="104">
        <v>0.02</v>
      </c>
      <c r="J27" s="104">
        <v>0.061</v>
      </c>
    </row>
    <row r="28" spans="1:10" s="94" customFormat="1" ht="13.5" thickBot="1">
      <c r="A28" s="105" t="s">
        <v>106</v>
      </c>
      <c r="B28" s="106">
        <v>22</v>
      </c>
      <c r="C28" s="106">
        <v>12</v>
      </c>
      <c r="D28" s="106">
        <v>148</v>
      </c>
      <c r="E28" s="106">
        <v>137</v>
      </c>
      <c r="F28" s="106">
        <v>161</v>
      </c>
      <c r="G28" s="106">
        <v>167</v>
      </c>
      <c r="H28" s="107">
        <v>-0.079</v>
      </c>
      <c r="I28" s="107">
        <v>0.174</v>
      </c>
      <c r="J28" s="107">
        <v>0.039</v>
      </c>
    </row>
    <row r="29" spans="1:10" s="94" customFormat="1" ht="13.5" thickBot="1">
      <c r="A29" s="55" t="s">
        <v>107</v>
      </c>
      <c r="B29" s="97">
        <v>217</v>
      </c>
      <c r="C29" s="97">
        <v>181</v>
      </c>
      <c r="D29" s="97">
        <v>2802</v>
      </c>
      <c r="E29" s="97">
        <v>2179</v>
      </c>
      <c r="F29" s="97">
        <v>2251</v>
      </c>
      <c r="G29" s="97">
        <v>2158</v>
      </c>
      <c r="H29" s="98">
        <v>-0.222</v>
      </c>
      <c r="I29" s="98">
        <v>0.033</v>
      </c>
      <c r="J29" s="98">
        <v>-0.042</v>
      </c>
    </row>
    <row r="30" spans="1:10" s="94" customFormat="1" ht="12.75">
      <c r="A30" s="63" t="s">
        <v>108</v>
      </c>
      <c r="B30" s="99">
        <v>68</v>
      </c>
      <c r="C30" s="99">
        <v>66</v>
      </c>
      <c r="D30" s="99">
        <v>810</v>
      </c>
      <c r="E30" s="99">
        <v>777</v>
      </c>
      <c r="F30" s="99">
        <v>796</v>
      </c>
      <c r="G30" s="99">
        <v>817</v>
      </c>
      <c r="H30" s="103">
        <v>-0.041</v>
      </c>
      <c r="I30" s="103">
        <v>0.025</v>
      </c>
      <c r="J30" s="103">
        <v>0.025</v>
      </c>
    </row>
    <row r="31" spans="1:10" s="94" customFormat="1" ht="12.75">
      <c r="A31" s="69" t="s">
        <v>109</v>
      </c>
      <c r="B31" s="101">
        <v>150</v>
      </c>
      <c r="C31" s="101">
        <v>115</v>
      </c>
      <c r="D31" s="101">
        <v>1992</v>
      </c>
      <c r="E31" s="101">
        <v>1402</v>
      </c>
      <c r="F31" s="101">
        <v>1455</v>
      </c>
      <c r="G31" s="101">
        <v>1341</v>
      </c>
      <c r="H31" s="104">
        <v>-0.296</v>
      </c>
      <c r="I31" s="104">
        <v>0.038</v>
      </c>
      <c r="J31" s="104">
        <v>-0.078</v>
      </c>
    </row>
    <row r="32" spans="1:10" s="94" customFormat="1" ht="12.75">
      <c r="A32" s="69" t="s">
        <v>110</v>
      </c>
      <c r="B32" s="101">
        <v>83</v>
      </c>
      <c r="C32" s="101">
        <v>41</v>
      </c>
      <c r="D32" s="101">
        <v>1040</v>
      </c>
      <c r="E32" s="101">
        <v>542</v>
      </c>
      <c r="F32" s="101">
        <v>495</v>
      </c>
      <c r="G32" s="101">
        <v>483</v>
      </c>
      <c r="H32" s="104">
        <v>-0.479</v>
      </c>
      <c r="I32" s="104">
        <v>-0.086</v>
      </c>
      <c r="J32" s="104">
        <v>-0.025</v>
      </c>
    </row>
    <row r="33" spans="1:10" s="94" customFormat="1" ht="12.75">
      <c r="A33" s="69" t="s">
        <v>111</v>
      </c>
      <c r="B33" s="101">
        <v>4</v>
      </c>
      <c r="C33" s="101">
        <v>31</v>
      </c>
      <c r="D33" s="101">
        <v>347</v>
      </c>
      <c r="E33" s="101">
        <v>404</v>
      </c>
      <c r="F33" s="101">
        <v>516</v>
      </c>
      <c r="G33" s="101">
        <v>395</v>
      </c>
      <c r="H33" s="104">
        <v>0.165</v>
      </c>
      <c r="I33" s="104">
        <v>0.275</v>
      </c>
      <c r="J33" s="104">
        <v>-0.234</v>
      </c>
    </row>
    <row r="34" spans="1:10" s="94" customFormat="1" ht="13.5" thickBot="1">
      <c r="A34" s="105" t="s">
        <v>112</v>
      </c>
      <c r="B34" s="106">
        <v>42</v>
      </c>
      <c r="C34" s="106">
        <v>41</v>
      </c>
      <c r="D34" s="106">
        <v>598</v>
      </c>
      <c r="E34" s="106">
        <v>446</v>
      </c>
      <c r="F34" s="106">
        <v>435</v>
      </c>
      <c r="G34" s="106">
        <v>455</v>
      </c>
      <c r="H34" s="107">
        <v>-0.255</v>
      </c>
      <c r="I34" s="107">
        <v>-0.024</v>
      </c>
      <c r="J34" s="107">
        <v>0.046</v>
      </c>
    </row>
    <row r="35" spans="1:10" s="94" customFormat="1" ht="13.5" thickBot="1">
      <c r="A35" s="55" t="s">
        <v>113</v>
      </c>
      <c r="B35" s="97">
        <v>36</v>
      </c>
      <c r="C35" s="97">
        <v>37</v>
      </c>
      <c r="D35" s="97">
        <v>453</v>
      </c>
      <c r="E35" s="97">
        <v>454</v>
      </c>
      <c r="F35" s="97">
        <v>478</v>
      </c>
      <c r="G35" s="97">
        <v>473</v>
      </c>
      <c r="H35" s="98">
        <v>0.003</v>
      </c>
      <c r="I35" s="98">
        <v>0.052</v>
      </c>
      <c r="J35" s="98">
        <v>-0.01</v>
      </c>
    </row>
    <row r="36" spans="1:2" s="1" customFormat="1" ht="13.5" customHeight="1">
      <c r="A36" s="12" t="s">
        <v>5</v>
      </c>
      <c r="B36" s="6"/>
    </row>
    <row r="37" s="94" customFormat="1" ht="12.75">
      <c r="A37" s="1"/>
    </row>
    <row r="38" spans="1:6" s="94" customFormat="1" ht="19.5" customHeight="1">
      <c r="A38" s="93" t="s">
        <v>114</v>
      </c>
      <c r="B38" s="93"/>
      <c r="C38" s="93"/>
      <c r="D38" s="93"/>
      <c r="E38" s="93"/>
      <c r="F38" s="93"/>
    </row>
    <row r="39" s="1" customFormat="1" ht="6.75" customHeight="1" thickBot="1">
      <c r="B39" s="6"/>
    </row>
    <row r="40" spans="1:10" s="94" customFormat="1" ht="26.25" customHeight="1" thickBot="1">
      <c r="A40" s="95" t="s">
        <v>54</v>
      </c>
      <c r="B40" s="96" t="s">
        <v>82</v>
      </c>
      <c r="C40" s="96" t="s">
        <v>83</v>
      </c>
      <c r="D40" s="96" t="s">
        <v>84</v>
      </c>
      <c r="E40" s="96" t="s">
        <v>85</v>
      </c>
      <c r="F40" s="96" t="s">
        <v>87</v>
      </c>
      <c r="G40" s="96" t="s">
        <v>138</v>
      </c>
      <c r="H40" s="96" t="s">
        <v>86</v>
      </c>
      <c r="I40" s="96" t="s">
        <v>88</v>
      </c>
      <c r="J40" s="96" t="s">
        <v>143</v>
      </c>
    </row>
    <row r="41" spans="1:10" s="94" customFormat="1" ht="13.5" thickBot="1">
      <c r="A41" s="55" t="s">
        <v>115</v>
      </c>
      <c r="B41" s="97">
        <v>739</v>
      </c>
      <c r="C41" s="97">
        <v>488</v>
      </c>
      <c r="D41" s="97">
        <v>2043</v>
      </c>
      <c r="E41" s="97">
        <v>3468</v>
      </c>
      <c r="F41" s="97">
        <v>3286</v>
      </c>
      <c r="G41" s="97">
        <v>3269</v>
      </c>
      <c r="H41" s="98">
        <v>0.698</v>
      </c>
      <c r="I41" s="98">
        <v>-0.053</v>
      </c>
      <c r="J41" s="98">
        <v>-0.005</v>
      </c>
    </row>
    <row r="42" spans="1:10" s="94" customFormat="1" ht="26.25" thickBot="1">
      <c r="A42" s="95" t="s">
        <v>116</v>
      </c>
      <c r="B42" s="108">
        <v>648</v>
      </c>
      <c r="C42" s="108">
        <v>298</v>
      </c>
      <c r="D42" s="108">
        <v>1382</v>
      </c>
      <c r="E42" s="108">
        <v>2679</v>
      </c>
      <c r="F42" s="108">
        <v>2530</v>
      </c>
      <c r="G42" s="108">
        <v>2518</v>
      </c>
      <c r="H42" s="98">
        <v>0.939</v>
      </c>
      <c r="I42" s="98">
        <v>-0.056</v>
      </c>
      <c r="J42" s="98">
        <v>-0.005</v>
      </c>
    </row>
    <row r="43" spans="1:10" s="94" customFormat="1" ht="25.5">
      <c r="A43" s="63" t="s">
        <v>117</v>
      </c>
      <c r="B43" s="99">
        <v>647</v>
      </c>
      <c r="C43" s="99">
        <v>292</v>
      </c>
      <c r="D43" s="99">
        <v>1255</v>
      </c>
      <c r="E43" s="99">
        <v>2529</v>
      </c>
      <c r="F43" s="99">
        <v>2355</v>
      </c>
      <c r="G43" s="99">
        <v>2362</v>
      </c>
      <c r="H43" s="100">
        <v>1.015</v>
      </c>
      <c r="I43" s="100">
        <v>-0.069</v>
      </c>
      <c r="J43" s="100">
        <v>0.003</v>
      </c>
    </row>
    <row r="44" spans="1:10" s="94" customFormat="1" ht="12.75">
      <c r="A44" s="69" t="s">
        <v>118</v>
      </c>
      <c r="B44" s="101">
        <v>15</v>
      </c>
      <c r="C44" s="101">
        <v>12</v>
      </c>
      <c r="D44" s="101">
        <v>171</v>
      </c>
      <c r="E44" s="101">
        <v>168</v>
      </c>
      <c r="F44" s="101">
        <v>136</v>
      </c>
      <c r="G44" s="101">
        <v>125</v>
      </c>
      <c r="H44" s="102">
        <v>-0.015</v>
      </c>
      <c r="I44" s="102">
        <v>-0.19</v>
      </c>
      <c r="J44" s="102">
        <v>-0.079</v>
      </c>
    </row>
    <row r="45" spans="1:10" s="94" customFormat="1" ht="12.75">
      <c r="A45" s="69" t="s">
        <v>119</v>
      </c>
      <c r="B45" s="101">
        <v>0</v>
      </c>
      <c r="C45" s="101">
        <v>0</v>
      </c>
      <c r="D45" s="101">
        <v>65</v>
      </c>
      <c r="E45" s="101">
        <v>48</v>
      </c>
      <c r="F45" s="101">
        <v>0</v>
      </c>
      <c r="G45" s="101">
        <v>30</v>
      </c>
      <c r="H45" s="102">
        <v>-0.262</v>
      </c>
      <c r="I45" s="102">
        <v>-1</v>
      </c>
      <c r="J45" s="102"/>
    </row>
    <row r="46" spans="1:10" s="94" customFormat="1" ht="12.75">
      <c r="A46" s="69" t="s">
        <v>120</v>
      </c>
      <c r="B46" s="101">
        <v>5</v>
      </c>
      <c r="C46" s="101">
        <v>10</v>
      </c>
      <c r="D46" s="101">
        <v>59</v>
      </c>
      <c r="E46" s="101">
        <v>50</v>
      </c>
      <c r="F46" s="101">
        <v>61</v>
      </c>
      <c r="G46" s="101">
        <v>50</v>
      </c>
      <c r="H46" s="102">
        <v>-0.158</v>
      </c>
      <c r="I46" s="102">
        <v>0.235</v>
      </c>
      <c r="J46" s="102">
        <v>-0.185</v>
      </c>
    </row>
    <row r="47" spans="1:10" s="94" customFormat="1" ht="12.75">
      <c r="A47" s="69" t="s">
        <v>121</v>
      </c>
      <c r="B47" s="101">
        <v>626</v>
      </c>
      <c r="C47" s="101">
        <v>26</v>
      </c>
      <c r="D47" s="101">
        <v>957</v>
      </c>
      <c r="E47" s="101">
        <v>2261</v>
      </c>
      <c r="F47" s="101">
        <v>2156</v>
      </c>
      <c r="G47" s="101">
        <v>2156</v>
      </c>
      <c r="H47" s="102">
        <v>1.363</v>
      </c>
      <c r="I47" s="102">
        <v>-0.047</v>
      </c>
      <c r="J47" s="102">
        <v>0</v>
      </c>
    </row>
    <row r="48" spans="1:10" s="94" customFormat="1" ht="12.75">
      <c r="A48" s="69" t="s">
        <v>122</v>
      </c>
      <c r="B48" s="101">
        <v>0</v>
      </c>
      <c r="C48" s="101">
        <v>0</v>
      </c>
      <c r="D48" s="101">
        <v>60</v>
      </c>
      <c r="E48" s="101">
        <v>60</v>
      </c>
      <c r="F48" s="101">
        <v>60</v>
      </c>
      <c r="G48" s="101">
        <v>61</v>
      </c>
      <c r="H48" s="102">
        <v>0.007</v>
      </c>
      <c r="I48" s="102">
        <v>-0.007</v>
      </c>
      <c r="J48" s="102">
        <v>0.011</v>
      </c>
    </row>
    <row r="49" spans="1:10" s="94" customFormat="1" ht="25.5">
      <c r="A49" s="69" t="s">
        <v>123</v>
      </c>
      <c r="B49" s="101">
        <v>1</v>
      </c>
      <c r="C49" s="101">
        <v>6</v>
      </c>
      <c r="D49" s="101">
        <v>62</v>
      </c>
      <c r="E49" s="101">
        <v>82</v>
      </c>
      <c r="F49" s="101">
        <v>106</v>
      </c>
      <c r="G49" s="101">
        <v>87</v>
      </c>
      <c r="H49" s="102">
        <v>0.338</v>
      </c>
      <c r="I49" s="102">
        <v>0.288</v>
      </c>
      <c r="J49" s="102">
        <v>-0.181</v>
      </c>
    </row>
    <row r="50" spans="1:10" s="94" customFormat="1" ht="13.5" thickBot="1">
      <c r="A50" s="105" t="s">
        <v>124</v>
      </c>
      <c r="B50" s="106">
        <v>1</v>
      </c>
      <c r="C50" s="106">
        <v>1</v>
      </c>
      <c r="D50" s="106">
        <v>5</v>
      </c>
      <c r="E50" s="106">
        <v>7</v>
      </c>
      <c r="F50" s="106">
        <v>9</v>
      </c>
      <c r="G50" s="106">
        <v>8</v>
      </c>
      <c r="H50" s="109">
        <v>0.54</v>
      </c>
      <c r="I50" s="109">
        <v>0.211</v>
      </c>
      <c r="J50" s="109">
        <v>-0.135</v>
      </c>
    </row>
    <row r="51" spans="1:10" s="94" customFormat="1" ht="13.5" thickBot="1">
      <c r="A51" s="55" t="s">
        <v>125</v>
      </c>
      <c r="B51" s="97">
        <v>73</v>
      </c>
      <c r="C51" s="97">
        <v>96</v>
      </c>
      <c r="D51" s="97">
        <v>535</v>
      </c>
      <c r="E51" s="97">
        <v>570</v>
      </c>
      <c r="F51" s="97">
        <v>587</v>
      </c>
      <c r="G51" s="97">
        <v>606</v>
      </c>
      <c r="H51" s="98">
        <v>0.066</v>
      </c>
      <c r="I51" s="98">
        <v>0.029</v>
      </c>
      <c r="J51" s="98">
        <v>0.032</v>
      </c>
    </row>
    <row r="52" spans="1:10" s="94" customFormat="1" ht="12.75">
      <c r="A52" s="63" t="s">
        <v>126</v>
      </c>
      <c r="B52" s="99">
        <v>59</v>
      </c>
      <c r="C52" s="99">
        <v>85</v>
      </c>
      <c r="D52" s="99">
        <v>437</v>
      </c>
      <c r="E52" s="99">
        <v>467</v>
      </c>
      <c r="F52" s="99">
        <v>482</v>
      </c>
      <c r="G52" s="99">
        <v>492</v>
      </c>
      <c r="H52" s="103">
        <v>0.07</v>
      </c>
      <c r="I52" s="103">
        <v>0.032</v>
      </c>
      <c r="J52" s="103">
        <v>0.021</v>
      </c>
    </row>
    <row r="53" spans="1:10" s="94" customFormat="1" ht="12.75">
      <c r="A53" s="110" t="s">
        <v>127</v>
      </c>
      <c r="B53" s="111">
        <v>2</v>
      </c>
      <c r="C53" s="111">
        <v>2</v>
      </c>
      <c r="D53" s="111">
        <v>29</v>
      </c>
      <c r="E53" s="111">
        <v>29</v>
      </c>
      <c r="F53" s="111">
        <v>30</v>
      </c>
      <c r="G53" s="111">
        <v>30</v>
      </c>
      <c r="H53" s="112">
        <v>0.01</v>
      </c>
      <c r="I53" s="112">
        <v>0.022</v>
      </c>
      <c r="J53" s="112">
        <v>0.008</v>
      </c>
    </row>
    <row r="54" spans="1:10" s="94" customFormat="1" ht="12.75">
      <c r="A54" s="110" t="s">
        <v>128</v>
      </c>
      <c r="B54" s="111">
        <v>9</v>
      </c>
      <c r="C54" s="111">
        <v>9</v>
      </c>
      <c r="D54" s="111">
        <v>116</v>
      </c>
      <c r="E54" s="111">
        <v>123</v>
      </c>
      <c r="F54" s="111">
        <v>120</v>
      </c>
      <c r="G54" s="111">
        <v>140</v>
      </c>
      <c r="H54" s="112">
        <v>0.063</v>
      </c>
      <c r="I54" s="112">
        <v>-0.028</v>
      </c>
      <c r="J54" s="112">
        <v>0.168</v>
      </c>
    </row>
    <row r="55" spans="1:10" s="94" customFormat="1" ht="12.75">
      <c r="A55" s="110" t="s">
        <v>129</v>
      </c>
      <c r="B55" s="111">
        <v>40</v>
      </c>
      <c r="C55" s="111">
        <v>65</v>
      </c>
      <c r="D55" s="111">
        <v>208</v>
      </c>
      <c r="E55" s="111">
        <v>236</v>
      </c>
      <c r="F55" s="111">
        <v>245</v>
      </c>
      <c r="G55" s="111">
        <v>235</v>
      </c>
      <c r="H55" s="112">
        <v>0.135</v>
      </c>
      <c r="I55" s="112">
        <v>0.037</v>
      </c>
      <c r="J55" s="112">
        <v>-0.039</v>
      </c>
    </row>
    <row r="56" spans="1:10" s="94" customFormat="1" ht="12.75">
      <c r="A56" s="110" t="s">
        <v>130</v>
      </c>
      <c r="B56" s="111">
        <v>2</v>
      </c>
      <c r="C56" s="111">
        <v>2</v>
      </c>
      <c r="D56" s="111">
        <v>22</v>
      </c>
      <c r="E56" s="111">
        <v>25</v>
      </c>
      <c r="F56" s="111">
        <v>30</v>
      </c>
      <c r="G56" s="111">
        <v>25</v>
      </c>
      <c r="H56" s="112">
        <v>0.113</v>
      </c>
      <c r="I56" s="112">
        <v>0.197</v>
      </c>
      <c r="J56" s="112">
        <v>-0.145</v>
      </c>
    </row>
    <row r="57" spans="1:10" s="94" customFormat="1" ht="12.75">
      <c r="A57" s="110" t="s">
        <v>131</v>
      </c>
      <c r="B57" s="111">
        <v>1</v>
      </c>
      <c r="C57" s="111">
        <v>1</v>
      </c>
      <c r="D57" s="111">
        <v>21</v>
      </c>
      <c r="E57" s="111">
        <v>17</v>
      </c>
      <c r="F57" s="111">
        <v>19</v>
      </c>
      <c r="G57" s="111">
        <v>19</v>
      </c>
      <c r="H57" s="112">
        <v>-0.203</v>
      </c>
      <c r="I57" s="112">
        <v>0.167</v>
      </c>
      <c r="J57" s="112">
        <v>0.01</v>
      </c>
    </row>
    <row r="58" spans="1:10" s="94" customFormat="1" ht="12.75">
      <c r="A58" s="110" t="s">
        <v>132</v>
      </c>
      <c r="B58" s="111">
        <v>7</v>
      </c>
      <c r="C58" s="111">
        <v>3</v>
      </c>
      <c r="D58" s="111">
        <v>29</v>
      </c>
      <c r="E58" s="111">
        <v>26</v>
      </c>
      <c r="F58" s="111">
        <v>26</v>
      </c>
      <c r="G58" s="111">
        <v>32</v>
      </c>
      <c r="H58" s="112">
        <v>-0.121</v>
      </c>
      <c r="I58" s="112">
        <v>-0.009</v>
      </c>
      <c r="J58" s="112">
        <v>0.238</v>
      </c>
    </row>
    <row r="59" spans="1:10" s="94" customFormat="1" ht="12.75">
      <c r="A59" s="110" t="s">
        <v>133</v>
      </c>
      <c r="B59" s="111">
        <v>1</v>
      </c>
      <c r="C59" s="111">
        <v>1</v>
      </c>
      <c r="D59" s="111">
        <v>5</v>
      </c>
      <c r="E59" s="111">
        <v>4</v>
      </c>
      <c r="F59" s="111">
        <v>4</v>
      </c>
      <c r="G59" s="111">
        <v>3</v>
      </c>
      <c r="H59" s="112">
        <v>-0.293</v>
      </c>
      <c r="I59" s="112">
        <v>-0.001</v>
      </c>
      <c r="J59" s="112">
        <v>-0.179</v>
      </c>
    </row>
    <row r="60" spans="1:10" s="94" customFormat="1" ht="12.75">
      <c r="A60" s="110" t="s">
        <v>134</v>
      </c>
      <c r="B60" s="111">
        <v>5</v>
      </c>
      <c r="C60" s="111">
        <v>5</v>
      </c>
      <c r="D60" s="111">
        <v>53</v>
      </c>
      <c r="E60" s="111">
        <v>61</v>
      </c>
      <c r="F60" s="111">
        <v>63</v>
      </c>
      <c r="G60" s="111">
        <v>65</v>
      </c>
      <c r="H60" s="112">
        <v>0.154</v>
      </c>
      <c r="I60" s="112">
        <v>0.04</v>
      </c>
      <c r="J60" s="112">
        <v>0.026</v>
      </c>
    </row>
    <row r="61" spans="1:10" s="94" customFormat="1" ht="13.5" thickBot="1">
      <c r="A61" s="110" t="s">
        <v>135</v>
      </c>
      <c r="B61" s="111">
        <v>2</v>
      </c>
      <c r="C61" s="111">
        <v>1</v>
      </c>
      <c r="D61" s="111">
        <v>11</v>
      </c>
      <c r="E61" s="111">
        <v>13</v>
      </c>
      <c r="F61" s="111">
        <v>12</v>
      </c>
      <c r="G61" s="111">
        <v>14</v>
      </c>
      <c r="H61" s="112">
        <v>0.125</v>
      </c>
      <c r="I61" s="112">
        <v>-0.027</v>
      </c>
      <c r="J61" s="112">
        <v>0.168</v>
      </c>
    </row>
    <row r="62" spans="1:10" s="94" customFormat="1" ht="13.5" thickBot="1">
      <c r="A62" s="55" t="s">
        <v>136</v>
      </c>
      <c r="B62" s="97">
        <v>1</v>
      </c>
      <c r="C62" s="97">
        <v>1</v>
      </c>
      <c r="D62" s="97">
        <v>8</v>
      </c>
      <c r="E62" s="97">
        <v>10</v>
      </c>
      <c r="F62" s="97">
        <v>10</v>
      </c>
      <c r="G62" s="97">
        <v>9</v>
      </c>
      <c r="H62" s="98">
        <v>0.21</v>
      </c>
      <c r="I62" s="98">
        <v>0.029</v>
      </c>
      <c r="J62" s="98">
        <v>-0.141</v>
      </c>
    </row>
    <row r="63" spans="1:10" s="94" customFormat="1" ht="26.25" thickBot="1">
      <c r="A63" s="55" t="s">
        <v>137</v>
      </c>
      <c r="B63" s="97">
        <v>17</v>
      </c>
      <c r="C63" s="97">
        <v>94</v>
      </c>
      <c r="D63" s="97">
        <v>118</v>
      </c>
      <c r="E63" s="97">
        <v>208</v>
      </c>
      <c r="F63" s="97">
        <v>159</v>
      </c>
      <c r="G63" s="97">
        <v>136</v>
      </c>
      <c r="H63" s="98">
        <v>0.771</v>
      </c>
      <c r="I63" s="98">
        <v>-0.238</v>
      </c>
      <c r="J63" s="98">
        <v>-0.14</v>
      </c>
    </row>
    <row r="64" spans="1:2" s="1" customFormat="1" ht="13.5" customHeight="1">
      <c r="A64" s="12" t="s">
        <v>5</v>
      </c>
      <c r="B6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3" width="13.421875" style="0" bestFit="1" customWidth="1"/>
    <col min="4" max="4" width="12.57421875" style="0" bestFit="1" customWidth="1"/>
    <col min="5" max="5" width="13.00390625" style="0" customWidth="1"/>
    <col min="6" max="6" width="13.421875" style="0" customWidth="1"/>
    <col min="7" max="7" width="12.57421875" style="0" bestFit="1" customWidth="1"/>
  </cols>
  <sheetData>
    <row r="1" spans="1:6" s="94" customFormat="1" ht="19.5" customHeight="1">
      <c r="A1" s="93" t="s">
        <v>240</v>
      </c>
      <c r="B1" s="93"/>
      <c r="C1" s="93"/>
      <c r="E1" s="93"/>
      <c r="F1" s="93"/>
    </row>
    <row r="2" s="1" customFormat="1" ht="6.75" customHeight="1" thickBot="1">
      <c r="B2" s="6"/>
    </row>
    <row r="3" spans="1:7" s="94" customFormat="1" ht="26.25" customHeight="1" thickBot="1">
      <c r="A3" s="95" t="s">
        <v>41</v>
      </c>
      <c r="B3" s="96" t="s">
        <v>215</v>
      </c>
      <c r="C3" s="96" t="s">
        <v>237</v>
      </c>
      <c r="D3" s="96" t="s">
        <v>143</v>
      </c>
      <c r="E3" s="96" t="s">
        <v>87</v>
      </c>
      <c r="F3" s="96" t="s">
        <v>138</v>
      </c>
      <c r="G3" s="96" t="s">
        <v>143</v>
      </c>
    </row>
    <row r="4" spans="1:7" s="94" customFormat="1" ht="13.5" thickBot="1">
      <c r="A4" s="156" t="s">
        <v>95</v>
      </c>
      <c r="B4" s="156"/>
      <c r="C4" s="156"/>
      <c r="D4" s="156"/>
      <c r="E4" s="156"/>
      <c r="F4" s="156"/>
      <c r="G4" s="156"/>
    </row>
    <row r="5" spans="1:7" s="94" customFormat="1" ht="12.75">
      <c r="A5" s="110" t="s">
        <v>241</v>
      </c>
      <c r="B5" s="111">
        <v>176580</v>
      </c>
      <c r="C5" s="111">
        <v>187829</v>
      </c>
      <c r="D5" s="157">
        <f>(C5-B5)/B5</f>
        <v>0.06370483633480575</v>
      </c>
      <c r="E5" s="111">
        <v>3275996</v>
      </c>
      <c r="F5" s="111">
        <v>3296302</v>
      </c>
      <c r="G5" s="157">
        <f>(F5-E5)/E5</f>
        <v>0.0061984202666914125</v>
      </c>
    </row>
    <row r="6" spans="1:7" s="94" customFormat="1" ht="12.75">
      <c r="A6" s="110" t="s">
        <v>108</v>
      </c>
      <c r="B6" s="111">
        <v>182392</v>
      </c>
      <c r="C6" s="111">
        <v>178251</v>
      </c>
      <c r="D6" s="157">
        <f aca="true" t="shared" si="0" ref="D6:D14">(C6-B6)/B6</f>
        <v>-0.022703846659941226</v>
      </c>
      <c r="E6" s="111">
        <v>2251101</v>
      </c>
      <c r="F6" s="111">
        <v>2157643</v>
      </c>
      <c r="G6" s="157">
        <f aca="true" t="shared" si="1" ref="G6:G14">(F6-E6)/E6</f>
        <v>-0.04151657344561617</v>
      </c>
    </row>
    <row r="7" spans="1:7" s="94" customFormat="1" ht="12.75">
      <c r="A7" s="69" t="s">
        <v>242</v>
      </c>
      <c r="B7" s="101">
        <v>90414</v>
      </c>
      <c r="C7" s="101">
        <v>87942</v>
      </c>
      <c r="D7" s="157">
        <f t="shared" si="0"/>
        <v>-0.027340898533412965</v>
      </c>
      <c r="E7" s="101">
        <v>2516230</v>
      </c>
      <c r="F7" s="101">
        <v>2501956</v>
      </c>
      <c r="G7" s="157">
        <f t="shared" si="1"/>
        <v>-0.005672772361827019</v>
      </c>
    </row>
    <row r="8" spans="1:7" s="94" customFormat="1" ht="12.75">
      <c r="A8" s="69" t="s">
        <v>243</v>
      </c>
      <c r="B8" s="101">
        <v>110103</v>
      </c>
      <c r="C8" s="101">
        <v>108875</v>
      </c>
      <c r="D8" s="157">
        <f t="shared" si="0"/>
        <v>-0.011153192919357329</v>
      </c>
      <c r="E8" s="101">
        <v>870389</v>
      </c>
      <c r="F8" s="101">
        <v>846925</v>
      </c>
      <c r="G8" s="157">
        <f t="shared" si="1"/>
        <v>-0.02695806128064578</v>
      </c>
    </row>
    <row r="9" spans="1:7" s="94" customFormat="1" ht="12.75">
      <c r="A9" s="69" t="s">
        <v>244</v>
      </c>
      <c r="B9" s="101">
        <v>41183</v>
      </c>
      <c r="C9" s="101">
        <v>41769</v>
      </c>
      <c r="D9" s="157">
        <f t="shared" si="0"/>
        <v>0.01422917223126047</v>
      </c>
      <c r="E9" s="101">
        <v>473234</v>
      </c>
      <c r="F9" s="101">
        <v>485833</v>
      </c>
      <c r="G9" s="157">
        <f t="shared" si="1"/>
        <v>0.026623192754535813</v>
      </c>
    </row>
    <row r="10" spans="1:7" s="94" customFormat="1" ht="12.75">
      <c r="A10" s="69" t="s">
        <v>245</v>
      </c>
      <c r="B10" s="101">
        <v>38843</v>
      </c>
      <c r="C10" s="101">
        <v>39436</v>
      </c>
      <c r="D10" s="157">
        <f t="shared" si="0"/>
        <v>0.015266586000051489</v>
      </c>
      <c r="E10" s="101">
        <v>470388</v>
      </c>
      <c r="F10" s="101">
        <v>467915</v>
      </c>
      <c r="G10" s="157">
        <f t="shared" si="1"/>
        <v>-0.005257362007534206</v>
      </c>
    </row>
    <row r="11" spans="1:7" s="94" customFormat="1" ht="12.75">
      <c r="A11" s="69" t="s">
        <v>246</v>
      </c>
      <c r="B11" s="101">
        <v>13595</v>
      </c>
      <c r="C11" s="101">
        <v>18028</v>
      </c>
      <c r="D11" s="157">
        <f t="shared" si="0"/>
        <v>0.32607576314821624</v>
      </c>
      <c r="E11" s="101">
        <v>171462</v>
      </c>
      <c r="F11" s="101">
        <v>179497</v>
      </c>
      <c r="G11" s="157">
        <f t="shared" si="1"/>
        <v>0.0468616953027493</v>
      </c>
    </row>
    <row r="12" spans="1:7" s="94" customFormat="1" ht="12.75">
      <c r="A12" s="69" t="s">
        <v>247</v>
      </c>
      <c r="B12" s="101">
        <v>16671</v>
      </c>
      <c r="C12" s="101">
        <v>19558</v>
      </c>
      <c r="D12" s="157">
        <f t="shared" si="0"/>
        <v>0.17317497450662828</v>
      </c>
      <c r="E12" s="101">
        <v>150838</v>
      </c>
      <c r="F12" s="101">
        <v>174546</v>
      </c>
      <c r="G12" s="157">
        <f t="shared" si="1"/>
        <v>0.15717524761664833</v>
      </c>
    </row>
    <row r="13" spans="1:7" s="94" customFormat="1" ht="13.5" thickBot="1">
      <c r="A13" s="105" t="s">
        <v>248</v>
      </c>
      <c r="B13" s="106">
        <v>1241</v>
      </c>
      <c r="C13" s="106">
        <v>742</v>
      </c>
      <c r="D13" s="158">
        <f t="shared" si="0"/>
        <v>-0.40209508460918614</v>
      </c>
      <c r="E13" s="106">
        <v>7611</v>
      </c>
      <c r="F13" s="106">
        <v>5503</v>
      </c>
      <c r="G13" s="158">
        <f t="shared" si="1"/>
        <v>-0.2769675469714886</v>
      </c>
    </row>
    <row r="14" spans="1:7" s="134" customFormat="1" ht="13.5" thickBot="1">
      <c r="A14" s="78" t="s">
        <v>249</v>
      </c>
      <c r="B14" s="155">
        <f>SUM(B5:B13)</f>
        <v>671022</v>
      </c>
      <c r="C14" s="155">
        <f>SUM(C5:C13)</f>
        <v>682430</v>
      </c>
      <c r="D14" s="98">
        <f t="shared" si="0"/>
        <v>0.01700093290532948</v>
      </c>
      <c r="E14" s="155">
        <f>SUM(E5:E13)</f>
        <v>10187249</v>
      </c>
      <c r="F14" s="155">
        <f>SUM(F5:F13)</f>
        <v>10116120</v>
      </c>
      <c r="G14" s="98">
        <f t="shared" si="1"/>
        <v>-0.006982159756770449</v>
      </c>
    </row>
    <row r="15" spans="1:7" s="94" customFormat="1" ht="13.5" thickBot="1">
      <c r="A15" s="156" t="s">
        <v>250</v>
      </c>
      <c r="B15" s="156"/>
      <c r="C15" s="156"/>
      <c r="D15" s="156"/>
      <c r="E15" s="156"/>
      <c r="F15" s="156"/>
      <c r="G15" s="156"/>
    </row>
    <row r="16" spans="1:7" s="94" customFormat="1" ht="12.75">
      <c r="A16" s="63" t="s">
        <v>251</v>
      </c>
      <c r="B16" s="99">
        <v>242849</v>
      </c>
      <c r="C16" s="99">
        <v>491998</v>
      </c>
      <c r="D16" s="157">
        <f aca="true" t="shared" si="2" ref="D16:D21">(C16-B16)/B16</f>
        <v>1.0259420462921405</v>
      </c>
      <c r="E16" s="99">
        <v>2529909</v>
      </c>
      <c r="F16" s="99">
        <v>2517509</v>
      </c>
      <c r="G16" s="157">
        <f aca="true" t="shared" si="3" ref="G16:G21">(F16-E16)/E16</f>
        <v>-0.00490136206480154</v>
      </c>
    </row>
    <row r="17" spans="1:7" s="94" customFormat="1" ht="12.75">
      <c r="A17" s="110" t="s">
        <v>252</v>
      </c>
      <c r="B17" s="111">
        <v>76725</v>
      </c>
      <c r="C17" s="111">
        <v>81486</v>
      </c>
      <c r="D17" s="157">
        <f t="shared" si="2"/>
        <v>0.06205278592375366</v>
      </c>
      <c r="E17" s="111">
        <v>587104</v>
      </c>
      <c r="F17" s="111">
        <v>606180</v>
      </c>
      <c r="G17" s="157">
        <f t="shared" si="3"/>
        <v>0.03249168801438927</v>
      </c>
    </row>
    <row r="18" spans="1:7" s="94" customFormat="1" ht="26.25" thickBot="1">
      <c r="A18" s="110" t="s">
        <v>137</v>
      </c>
      <c r="B18" s="111">
        <v>18794</v>
      </c>
      <c r="C18" s="111">
        <v>15513</v>
      </c>
      <c r="D18" s="158">
        <f t="shared" si="2"/>
        <v>-0.17457699265723103</v>
      </c>
      <c r="E18" s="111">
        <v>168976</v>
      </c>
      <c r="F18" s="111">
        <v>145259</v>
      </c>
      <c r="G18" s="158">
        <f t="shared" si="3"/>
        <v>-0.14035721049143074</v>
      </c>
    </row>
    <row r="19" spans="1:7" s="94" customFormat="1" ht="13.5" thickBot="1">
      <c r="A19" s="55" t="s">
        <v>253</v>
      </c>
      <c r="B19" s="97">
        <f>SUM(B16:B18)</f>
        <v>338368</v>
      </c>
      <c r="C19" s="97">
        <f>SUM(C16:C18)</f>
        <v>588997</v>
      </c>
      <c r="D19" s="98">
        <f t="shared" si="2"/>
        <v>0.7406994751276716</v>
      </c>
      <c r="E19" s="97">
        <f>SUM(E16:E18)</f>
        <v>3285989</v>
      </c>
      <c r="F19" s="97">
        <f>SUM(F16:F18)</f>
        <v>3268948</v>
      </c>
      <c r="G19" s="98">
        <f t="shared" si="3"/>
        <v>-0.0051859577131877195</v>
      </c>
    </row>
    <row r="20" spans="1:7" s="94" customFormat="1" ht="13.5" thickBot="1">
      <c r="A20" s="55" t="s">
        <v>254</v>
      </c>
      <c r="B20" s="97">
        <v>86301</v>
      </c>
      <c r="C20" s="97">
        <v>85535</v>
      </c>
      <c r="D20" s="98">
        <f t="shared" si="2"/>
        <v>-0.008875911055491825</v>
      </c>
      <c r="E20" s="97">
        <v>690543</v>
      </c>
      <c r="F20" s="97">
        <v>816015</v>
      </c>
      <c r="G20" s="98">
        <f t="shared" si="3"/>
        <v>0.18170048787693163</v>
      </c>
    </row>
    <row r="21" spans="1:7" s="94" customFormat="1" ht="13.5" thickBot="1">
      <c r="A21" s="55" t="s">
        <v>93</v>
      </c>
      <c r="B21" s="97">
        <f>B14+B19+B20</f>
        <v>1095691</v>
      </c>
      <c r="C21" s="97">
        <f>C14+C19+C20</f>
        <v>1356962</v>
      </c>
      <c r="D21" s="98">
        <f t="shared" si="2"/>
        <v>0.23845317703622645</v>
      </c>
      <c r="E21" s="97">
        <f>E14+E19+E20</f>
        <v>14163781</v>
      </c>
      <c r="F21" s="97">
        <f>F14+F19+F20</f>
        <v>14201083</v>
      </c>
      <c r="G21" s="98">
        <f t="shared" si="3"/>
        <v>0.002633618805600002</v>
      </c>
    </row>
    <row r="22" spans="1:2" s="1" customFormat="1" ht="13.5" customHeight="1">
      <c r="A22" s="12" t="s">
        <v>5</v>
      </c>
      <c r="B22" s="6"/>
    </row>
    <row r="24" spans="1:6" s="94" customFormat="1" ht="19.5" customHeight="1">
      <c r="A24" s="93" t="s">
        <v>255</v>
      </c>
      <c r="B24" s="93"/>
      <c r="C24" s="93"/>
      <c r="E24" s="93"/>
      <c r="F24" s="93"/>
    </row>
    <row r="25" s="1" customFormat="1" ht="6.75" customHeight="1" thickBot="1">
      <c r="B25" s="6"/>
    </row>
    <row r="26" spans="1:7" s="94" customFormat="1" ht="26.25" customHeight="1" thickBot="1">
      <c r="A26" s="95" t="s">
        <v>41</v>
      </c>
      <c r="B26" s="96" t="s">
        <v>215</v>
      </c>
      <c r="C26" s="96" t="s">
        <v>237</v>
      </c>
      <c r="D26" s="96" t="s">
        <v>143</v>
      </c>
      <c r="E26" s="96" t="s">
        <v>87</v>
      </c>
      <c r="F26" s="96" t="s">
        <v>138</v>
      </c>
      <c r="G26" s="96" t="s">
        <v>143</v>
      </c>
    </row>
    <row r="27" spans="1:7" s="94" customFormat="1" ht="13.5" thickBot="1">
      <c r="A27" s="156" t="s">
        <v>256</v>
      </c>
      <c r="B27" s="156"/>
      <c r="C27" s="156"/>
      <c r="D27" s="156"/>
      <c r="E27" s="156"/>
      <c r="F27" s="156"/>
      <c r="G27" s="156"/>
    </row>
    <row r="28" spans="1:7" s="94" customFormat="1" ht="12.75">
      <c r="A28" s="110" t="s">
        <v>257</v>
      </c>
      <c r="B28" s="111">
        <v>12598</v>
      </c>
      <c r="C28" s="111">
        <v>15727</v>
      </c>
      <c r="D28" s="157">
        <f>(C28-B28)/B28</f>
        <v>0.24837275758056834</v>
      </c>
      <c r="E28" s="111">
        <v>1006011</v>
      </c>
      <c r="F28" s="111">
        <v>973908</v>
      </c>
      <c r="G28" s="157">
        <f>(F28-E28)/E28</f>
        <v>-0.03191118188568515</v>
      </c>
    </row>
    <row r="29" spans="1:7" s="94" customFormat="1" ht="12.75">
      <c r="A29" s="110" t="s">
        <v>258</v>
      </c>
      <c r="B29" s="111">
        <v>9464</v>
      </c>
      <c r="C29" s="111">
        <v>14210</v>
      </c>
      <c r="D29" s="157">
        <f aca="true" t="shared" si="4" ref="D29:D34">(C29-B29)/B29</f>
        <v>0.5014792899408284</v>
      </c>
      <c r="E29" s="111">
        <v>522818</v>
      </c>
      <c r="F29" s="111">
        <v>587124</v>
      </c>
      <c r="G29" s="157">
        <f aca="true" t="shared" si="5" ref="G29:G34">(F29-E29)/E29</f>
        <v>0.12299882559514018</v>
      </c>
    </row>
    <row r="30" spans="1:7" s="94" customFormat="1" ht="12.75">
      <c r="A30" s="69" t="s">
        <v>259</v>
      </c>
      <c r="B30" s="101">
        <v>14239</v>
      </c>
      <c r="C30" s="101">
        <v>5125</v>
      </c>
      <c r="D30" s="157">
        <f t="shared" si="4"/>
        <v>-0.640073038836997</v>
      </c>
      <c r="E30" s="101">
        <v>296067</v>
      </c>
      <c r="F30" s="101">
        <v>231173</v>
      </c>
      <c r="G30" s="157">
        <f t="shared" si="5"/>
        <v>-0.2191868732415298</v>
      </c>
    </row>
    <row r="31" spans="1:7" s="94" customFormat="1" ht="12.75">
      <c r="A31" s="69" t="s">
        <v>260</v>
      </c>
      <c r="B31" s="101">
        <v>48250</v>
      </c>
      <c r="C31" s="101">
        <v>45356</v>
      </c>
      <c r="D31" s="157">
        <f t="shared" si="4"/>
        <v>-0.059979274611398965</v>
      </c>
      <c r="E31" s="101">
        <v>647192</v>
      </c>
      <c r="F31" s="101">
        <v>660008</v>
      </c>
      <c r="G31" s="157">
        <f t="shared" si="5"/>
        <v>0.019802469746226778</v>
      </c>
    </row>
    <row r="32" spans="1:7" s="94" customFormat="1" ht="12.75">
      <c r="A32" s="69" t="s">
        <v>261</v>
      </c>
      <c r="B32" s="101">
        <v>5809</v>
      </c>
      <c r="C32" s="101">
        <v>7443</v>
      </c>
      <c r="D32" s="157">
        <f t="shared" si="4"/>
        <v>0.2812876570838354</v>
      </c>
      <c r="E32" s="101">
        <v>42376</v>
      </c>
      <c r="F32" s="101">
        <v>49096</v>
      </c>
      <c r="G32" s="157">
        <f t="shared" si="5"/>
        <v>0.1585803284878233</v>
      </c>
    </row>
    <row r="33" spans="1:7" s="94" customFormat="1" ht="13.5" thickBot="1">
      <c r="A33" s="116" t="s">
        <v>262</v>
      </c>
      <c r="B33" s="117">
        <v>54</v>
      </c>
      <c r="C33" s="117">
        <v>81</v>
      </c>
      <c r="D33" s="158">
        <f t="shared" si="4"/>
        <v>0.5</v>
      </c>
      <c r="E33" s="117">
        <v>1766</v>
      </c>
      <c r="F33" s="117">
        <v>647</v>
      </c>
      <c r="G33" s="158">
        <f t="shared" si="5"/>
        <v>-0.6336353340883352</v>
      </c>
    </row>
    <row r="34" spans="1:7" s="134" customFormat="1" ht="13.5" thickBot="1">
      <c r="A34" s="55" t="s">
        <v>263</v>
      </c>
      <c r="B34" s="97">
        <f>SUM(B28:B33)</f>
        <v>90414</v>
      </c>
      <c r="C34" s="97">
        <f>SUM(C28:C33)</f>
        <v>87942</v>
      </c>
      <c r="D34" s="98">
        <f t="shared" si="4"/>
        <v>-0.027340898533412965</v>
      </c>
      <c r="E34" s="97">
        <f>SUM(E28:E33)</f>
        <v>2516230</v>
      </c>
      <c r="F34" s="97">
        <f>SUM(F28:F33)</f>
        <v>2501956</v>
      </c>
      <c r="G34" s="98">
        <f t="shared" si="5"/>
        <v>-0.005672772361827019</v>
      </c>
    </row>
    <row r="35" spans="1:2" s="1" customFormat="1" ht="13.5" customHeight="1">
      <c r="A35" s="12" t="s">
        <v>5</v>
      </c>
      <c r="B35" s="6"/>
    </row>
    <row r="37" spans="1:6" s="94" customFormat="1" ht="19.5" customHeight="1">
      <c r="A37" s="93" t="s">
        <v>264</v>
      </c>
      <c r="B37" s="93"/>
      <c r="C37" s="93"/>
      <c r="E37" s="93"/>
      <c r="F37" s="93"/>
    </row>
    <row r="38" s="1" customFormat="1" ht="6.75" customHeight="1" thickBot="1">
      <c r="B38" s="6"/>
    </row>
    <row r="39" spans="1:7" s="94" customFormat="1" ht="26.25" customHeight="1" thickBot="1">
      <c r="A39" s="95" t="s">
        <v>41</v>
      </c>
      <c r="B39" s="96" t="s">
        <v>215</v>
      </c>
      <c r="C39" s="96" t="s">
        <v>237</v>
      </c>
      <c r="D39" s="96" t="s">
        <v>143</v>
      </c>
      <c r="E39" s="96" t="s">
        <v>87</v>
      </c>
      <c r="F39" s="96" t="s">
        <v>138</v>
      </c>
      <c r="G39" s="96" t="s">
        <v>143</v>
      </c>
    </row>
    <row r="40" spans="1:7" s="94" customFormat="1" ht="13.5" thickBot="1">
      <c r="A40" s="156" t="s">
        <v>256</v>
      </c>
      <c r="B40" s="156"/>
      <c r="C40" s="156"/>
      <c r="D40" s="156"/>
      <c r="E40" s="156"/>
      <c r="F40" s="156"/>
      <c r="G40" s="156"/>
    </row>
    <row r="41" spans="1:7" s="94" customFormat="1" ht="12.75">
      <c r="A41" s="110" t="s">
        <v>266</v>
      </c>
      <c r="B41" s="111">
        <v>198981</v>
      </c>
      <c r="C41" s="111">
        <v>456622</v>
      </c>
      <c r="D41" s="157">
        <f>(C41-B41)/B41</f>
        <v>1.2948020162729106</v>
      </c>
      <c r="E41" s="111">
        <v>2155723</v>
      </c>
      <c r="F41" s="111">
        <v>2155725</v>
      </c>
      <c r="G41" s="157">
        <f>(F41-E41)/E41</f>
        <v>9.277629825353258E-07</v>
      </c>
    </row>
    <row r="42" spans="1:7" s="94" customFormat="1" ht="12.75">
      <c r="A42" s="110" t="s">
        <v>267</v>
      </c>
      <c r="B42" s="111">
        <v>8256</v>
      </c>
      <c r="C42" s="111">
        <v>10122</v>
      </c>
      <c r="D42" s="157">
        <f aca="true" t="shared" si="6" ref="D42:D50">(C42-B42)/B42</f>
        <v>0.22601744186046513</v>
      </c>
      <c r="E42" s="111">
        <v>136034</v>
      </c>
      <c r="F42" s="111">
        <v>125228</v>
      </c>
      <c r="G42" s="157">
        <f aca="true" t="shared" si="7" ref="G42:G50">(F42-E42)/E42</f>
        <v>-0.0794360233471044</v>
      </c>
    </row>
    <row r="43" spans="1:7" s="94" customFormat="1" ht="12.75">
      <c r="A43" s="110" t="s">
        <v>268</v>
      </c>
      <c r="B43" s="111">
        <v>24838</v>
      </c>
      <c r="C43" s="111">
        <v>24438</v>
      </c>
      <c r="D43" s="157">
        <f t="shared" si="6"/>
        <v>-0.016104356228359772</v>
      </c>
      <c r="E43" s="111">
        <v>103117</v>
      </c>
      <c r="F43" s="111">
        <v>86098</v>
      </c>
      <c r="G43" s="157">
        <f t="shared" si="7"/>
        <v>-0.16504553080481396</v>
      </c>
    </row>
    <row r="44" spans="1:7" s="94" customFormat="1" ht="12.75">
      <c r="A44" s="110" t="s">
        <v>269</v>
      </c>
      <c r="B44" s="111">
        <v>10000</v>
      </c>
      <c r="C44" s="111">
        <v>0</v>
      </c>
      <c r="D44" s="157">
        <f t="shared" si="6"/>
        <v>-1</v>
      </c>
      <c r="E44" s="111">
        <v>61339</v>
      </c>
      <c r="F44" s="111">
        <v>50000</v>
      </c>
      <c r="G44" s="157">
        <f t="shared" si="7"/>
        <v>-0.1848579207355842</v>
      </c>
    </row>
    <row r="45" spans="1:7" s="94" customFormat="1" ht="12.75">
      <c r="A45" s="110" t="s">
        <v>270</v>
      </c>
      <c r="B45" s="111">
        <v>112</v>
      </c>
      <c r="C45" s="111">
        <v>65</v>
      </c>
      <c r="D45" s="157">
        <f t="shared" si="6"/>
        <v>-0.41964285714285715</v>
      </c>
      <c r="E45" s="111">
        <v>2851</v>
      </c>
      <c r="F45" s="111">
        <v>738</v>
      </c>
      <c r="G45" s="157">
        <f t="shared" si="7"/>
        <v>-0.7411434584356367</v>
      </c>
    </row>
    <row r="46" spans="1:7" s="94" customFormat="1" ht="12.75">
      <c r="A46" s="69" t="s">
        <v>271</v>
      </c>
      <c r="B46" s="101">
        <v>65</v>
      </c>
      <c r="C46" s="101">
        <v>63</v>
      </c>
      <c r="D46" s="157">
        <f t="shared" si="6"/>
        <v>-0.03076923076923077</v>
      </c>
      <c r="E46" s="101">
        <v>2065</v>
      </c>
      <c r="F46" s="101">
        <v>1465</v>
      </c>
      <c r="G46" s="157">
        <f t="shared" si="7"/>
        <v>-0.29055690072639223</v>
      </c>
    </row>
    <row r="47" spans="1:7" s="94" customFormat="1" ht="12.75">
      <c r="A47" s="69" t="s">
        <v>272</v>
      </c>
      <c r="B47" s="101">
        <v>0</v>
      </c>
      <c r="C47" s="101">
        <v>0</v>
      </c>
      <c r="D47" s="157"/>
      <c r="E47" s="101">
        <v>59999</v>
      </c>
      <c r="F47" s="101">
        <v>60659</v>
      </c>
      <c r="G47" s="157">
        <f t="shared" si="7"/>
        <v>0.01100018333638894</v>
      </c>
    </row>
    <row r="48" spans="1:7" s="94" customFormat="1" ht="12.75">
      <c r="A48" s="69" t="s">
        <v>273</v>
      </c>
      <c r="B48" s="101">
        <v>0</v>
      </c>
      <c r="C48" s="101">
        <v>0</v>
      </c>
      <c r="D48" s="157"/>
      <c r="E48" s="101">
        <v>0</v>
      </c>
      <c r="F48" s="101">
        <v>30000</v>
      </c>
      <c r="G48" s="157"/>
    </row>
    <row r="49" spans="1:7" s="94" customFormat="1" ht="13.5" thickBot="1">
      <c r="A49" s="116" t="s">
        <v>274</v>
      </c>
      <c r="B49" s="117">
        <v>597</v>
      </c>
      <c r="C49" s="117">
        <v>688</v>
      </c>
      <c r="D49" s="158">
        <f t="shared" si="6"/>
        <v>0.152428810720268</v>
      </c>
      <c r="E49" s="117">
        <v>8781</v>
      </c>
      <c r="F49" s="117">
        <v>7596</v>
      </c>
      <c r="G49" s="158">
        <f t="shared" si="7"/>
        <v>-0.1349504612230953</v>
      </c>
    </row>
    <row r="50" spans="1:7" s="134" customFormat="1" ht="13.5" thickBot="1">
      <c r="A50" s="55" t="s">
        <v>265</v>
      </c>
      <c r="B50" s="97">
        <f>SUM(B41:B49)</f>
        <v>242849</v>
      </c>
      <c r="C50" s="97">
        <f>SUM(C41:C49)</f>
        <v>491998</v>
      </c>
      <c r="D50" s="98">
        <f t="shared" si="6"/>
        <v>1.0259420462921405</v>
      </c>
      <c r="E50" s="97">
        <f>SUM(E41:E49)</f>
        <v>2529909</v>
      </c>
      <c r="F50" s="97">
        <f>SUM(F41:F49)</f>
        <v>2517509</v>
      </c>
      <c r="G50" s="98">
        <f t="shared" si="7"/>
        <v>-0.00490136206480154</v>
      </c>
    </row>
    <row r="51" spans="1:2" s="1" customFormat="1" ht="13.5" customHeight="1">
      <c r="A51" s="12" t="s">
        <v>5</v>
      </c>
      <c r="B51" s="6"/>
    </row>
    <row r="53" spans="1:6" s="94" customFormat="1" ht="19.5" customHeight="1">
      <c r="A53" s="93" t="s">
        <v>275</v>
      </c>
      <c r="B53" s="93"/>
      <c r="C53" s="93"/>
      <c r="E53" s="93"/>
      <c r="F53" s="93"/>
    </row>
    <row r="54" s="1" customFormat="1" ht="6.75" customHeight="1" thickBot="1">
      <c r="B54" s="6"/>
    </row>
    <row r="55" spans="1:4" s="94" customFormat="1" ht="26.25" customHeight="1" thickBot="1">
      <c r="A55" s="95" t="s">
        <v>41</v>
      </c>
      <c r="B55" s="96" t="s">
        <v>87</v>
      </c>
      <c r="C55" s="96" t="s">
        <v>138</v>
      </c>
      <c r="D55" s="96" t="s">
        <v>143</v>
      </c>
    </row>
    <row r="56" spans="1:4" s="94" customFormat="1" ht="13.5" thickBot="1">
      <c r="A56" s="120" t="s">
        <v>251</v>
      </c>
      <c r="B56" s="160">
        <f>SUM(B57:B62)</f>
        <v>2529909</v>
      </c>
      <c r="C56" s="160">
        <f>SUM(C57:C62)</f>
        <v>2517509</v>
      </c>
      <c r="D56" s="98">
        <f>(C56-B56)/B56</f>
        <v>-0.00490136206480154</v>
      </c>
    </row>
    <row r="57" spans="1:4" s="94" customFormat="1" ht="12.75">
      <c r="A57" s="110" t="s">
        <v>267</v>
      </c>
      <c r="B57" s="111">
        <v>136034</v>
      </c>
      <c r="C57" s="111">
        <v>125228</v>
      </c>
      <c r="D57" s="157">
        <f>(C57-B57)/B57</f>
        <v>-0.0794360233471044</v>
      </c>
    </row>
    <row r="58" spans="1:4" s="94" customFormat="1" ht="12.75">
      <c r="A58" s="110" t="s">
        <v>266</v>
      </c>
      <c r="B58" s="111">
        <v>2155723</v>
      </c>
      <c r="C58" s="111">
        <v>2155725</v>
      </c>
      <c r="D58" s="157">
        <f>(C58-B58)/B58</f>
        <v>9.277629825353258E-07</v>
      </c>
    </row>
    <row r="59" spans="1:4" s="94" customFormat="1" ht="12.75">
      <c r="A59" s="110" t="s">
        <v>269</v>
      </c>
      <c r="B59" s="111">
        <v>61339</v>
      </c>
      <c r="C59" s="111">
        <v>50000</v>
      </c>
      <c r="D59" s="157">
        <f aca="true" t="shared" si="8" ref="D59:D78">(C59-B59)/B59</f>
        <v>-0.1848579207355842</v>
      </c>
    </row>
    <row r="60" spans="1:4" s="94" customFormat="1" ht="12.75">
      <c r="A60" s="110" t="s">
        <v>268</v>
      </c>
      <c r="B60" s="111">
        <v>103117</v>
      </c>
      <c r="C60" s="111">
        <v>86098</v>
      </c>
      <c r="D60" s="158">
        <f t="shared" si="8"/>
        <v>-0.16504553080481396</v>
      </c>
    </row>
    <row r="61" spans="1:4" s="94" customFormat="1" ht="12.75">
      <c r="A61" s="69" t="s">
        <v>273</v>
      </c>
      <c r="B61" s="101">
        <v>0</v>
      </c>
      <c r="C61" s="101">
        <v>30000</v>
      </c>
      <c r="D61" s="158"/>
    </row>
    <row r="62" spans="1:4" s="94" customFormat="1" ht="13.5" thickBot="1">
      <c r="A62" s="116" t="s">
        <v>276</v>
      </c>
      <c r="B62" s="117">
        <v>73696</v>
      </c>
      <c r="C62" s="117">
        <v>70458</v>
      </c>
      <c r="D62" s="158">
        <f t="shared" si="8"/>
        <v>-0.04393725575336518</v>
      </c>
    </row>
    <row r="63" spans="1:4" s="94" customFormat="1" ht="13.5" thickBot="1">
      <c r="A63" s="120" t="s">
        <v>251</v>
      </c>
      <c r="B63" s="160">
        <f>B64+B72+B73+B74+B75</f>
        <v>587104</v>
      </c>
      <c r="C63" s="160">
        <f>C64+C72+C73+C74+C75</f>
        <v>606180</v>
      </c>
      <c r="D63" s="98">
        <f t="shared" si="8"/>
        <v>0.03249168801438927</v>
      </c>
    </row>
    <row r="64" spans="1:4" s="94" customFormat="1" ht="13.5" thickBot="1">
      <c r="A64" s="162" t="s">
        <v>277</v>
      </c>
      <c r="B64" s="163">
        <f>SUM(B65:B71)</f>
        <v>482062</v>
      </c>
      <c r="C64" s="163">
        <f>SUM(C65:C71)</f>
        <v>492018</v>
      </c>
      <c r="D64" s="98">
        <f t="shared" si="8"/>
        <v>0.020652945056859905</v>
      </c>
    </row>
    <row r="65" spans="1:4" s="94" customFormat="1" ht="12.75">
      <c r="A65" s="110" t="s">
        <v>278</v>
      </c>
      <c r="B65" s="99">
        <v>29906</v>
      </c>
      <c r="C65" s="99">
        <v>30155</v>
      </c>
      <c r="D65" s="100">
        <f t="shared" si="8"/>
        <v>0.008326088410352438</v>
      </c>
    </row>
    <row r="66" spans="1:4" s="94" customFormat="1" ht="12.75">
      <c r="A66" s="110" t="s">
        <v>279</v>
      </c>
      <c r="B66" s="101">
        <v>11607</v>
      </c>
      <c r="C66" s="101">
        <v>3545</v>
      </c>
      <c r="D66" s="102">
        <f t="shared" si="8"/>
        <v>-0.6945808563797709</v>
      </c>
    </row>
    <row r="67" spans="1:4" s="94" customFormat="1" ht="12.75">
      <c r="A67" s="110" t="s">
        <v>280</v>
      </c>
      <c r="B67" s="101">
        <v>119694</v>
      </c>
      <c r="C67" s="101">
        <v>139818</v>
      </c>
      <c r="D67" s="102">
        <f t="shared" si="8"/>
        <v>0.1681287282570555</v>
      </c>
    </row>
    <row r="68" spans="1:4" s="94" customFormat="1" ht="12.75">
      <c r="A68" s="110" t="s">
        <v>281</v>
      </c>
      <c r="B68" s="101">
        <v>244651</v>
      </c>
      <c r="C68" s="101">
        <v>235050</v>
      </c>
      <c r="D68" s="102">
        <f t="shared" si="8"/>
        <v>-0.03924365729140694</v>
      </c>
    </row>
    <row r="69" spans="1:4" s="94" customFormat="1" ht="12.75">
      <c r="A69" s="110" t="s">
        <v>282</v>
      </c>
      <c r="B69" s="101">
        <v>29583</v>
      </c>
      <c r="C69" s="101">
        <v>25295</v>
      </c>
      <c r="D69" s="102">
        <f t="shared" si="8"/>
        <v>-0.14494811209140385</v>
      </c>
    </row>
    <row r="70" spans="1:4" s="94" customFormat="1" ht="12.75">
      <c r="A70" s="110" t="s">
        <v>283</v>
      </c>
      <c r="B70" s="101">
        <v>19267</v>
      </c>
      <c r="C70" s="101">
        <v>19463</v>
      </c>
      <c r="D70" s="102">
        <f t="shared" si="8"/>
        <v>0.010172834380028027</v>
      </c>
    </row>
    <row r="71" spans="1:4" s="94" customFormat="1" ht="13.5" thickBot="1">
      <c r="A71" s="118" t="s">
        <v>284</v>
      </c>
      <c r="B71" s="106">
        <v>27354</v>
      </c>
      <c r="C71" s="106">
        <v>38692</v>
      </c>
      <c r="D71" s="109">
        <f t="shared" si="8"/>
        <v>0.4144914820501572</v>
      </c>
    </row>
    <row r="72" spans="1:4" s="161" customFormat="1" ht="13.5" thickBot="1">
      <c r="A72" s="162" t="s">
        <v>285</v>
      </c>
      <c r="B72" s="163">
        <v>25575</v>
      </c>
      <c r="C72" s="163">
        <v>31662</v>
      </c>
      <c r="D72" s="98">
        <f t="shared" si="8"/>
        <v>0.2380058651026393</v>
      </c>
    </row>
    <row r="73" spans="1:4" s="161" customFormat="1" ht="13.5" thickBot="1">
      <c r="A73" s="162" t="s">
        <v>286</v>
      </c>
      <c r="B73" s="163">
        <v>3725</v>
      </c>
      <c r="C73" s="163">
        <v>3058</v>
      </c>
      <c r="D73" s="98">
        <f t="shared" si="8"/>
        <v>-0.17906040268456375</v>
      </c>
    </row>
    <row r="74" spans="1:4" s="161" customFormat="1" ht="13.5" thickBot="1">
      <c r="A74" s="162" t="s">
        <v>287</v>
      </c>
      <c r="B74" s="163">
        <v>63391</v>
      </c>
      <c r="C74" s="163">
        <v>65013</v>
      </c>
      <c r="D74" s="166">
        <f t="shared" si="8"/>
        <v>0.025587228470918585</v>
      </c>
    </row>
    <row r="75" spans="1:4" s="161" customFormat="1" ht="13.5" thickBot="1">
      <c r="A75" s="162" t="s">
        <v>288</v>
      </c>
      <c r="B75" s="165">
        <v>12351</v>
      </c>
      <c r="C75" s="165">
        <v>14429</v>
      </c>
      <c r="D75" s="98">
        <f t="shared" si="8"/>
        <v>0.16824548619544977</v>
      </c>
    </row>
    <row r="76" spans="1:4" s="94" customFormat="1" ht="13.5" thickBot="1">
      <c r="A76" s="55" t="s">
        <v>289</v>
      </c>
      <c r="B76" s="97">
        <v>10268</v>
      </c>
      <c r="C76" s="97">
        <v>8822</v>
      </c>
      <c r="D76" s="98">
        <f t="shared" si="8"/>
        <v>-0.14082586677054929</v>
      </c>
    </row>
    <row r="77" spans="1:4" s="94" customFormat="1" ht="13.5" thickBot="1">
      <c r="A77" s="55" t="s">
        <v>290</v>
      </c>
      <c r="B77" s="97">
        <v>158708</v>
      </c>
      <c r="C77" s="97">
        <v>136437</v>
      </c>
      <c r="D77" s="98">
        <f t="shared" si="8"/>
        <v>-0.1403268896337929</v>
      </c>
    </row>
    <row r="78" spans="1:4" s="94" customFormat="1" ht="12.75">
      <c r="A78" s="110" t="s">
        <v>291</v>
      </c>
      <c r="B78" s="111">
        <v>156048</v>
      </c>
      <c r="C78" s="111">
        <v>128242</v>
      </c>
      <c r="D78" s="100">
        <f t="shared" si="8"/>
        <v>-0.17818876243207218</v>
      </c>
    </row>
    <row r="79" spans="1:4" s="94" customFormat="1" ht="13.5" thickBot="1">
      <c r="A79" s="116" t="s">
        <v>292</v>
      </c>
      <c r="B79" s="117">
        <v>2006</v>
      </c>
      <c r="C79" s="117">
        <v>1921</v>
      </c>
      <c r="D79" s="109">
        <f>(C79-B79)/B79</f>
        <v>-0.0423728813559322</v>
      </c>
    </row>
    <row r="80" spans="1:4" s="94" customFormat="1" ht="13.5" thickBot="1">
      <c r="A80" s="55" t="s">
        <v>253</v>
      </c>
      <c r="B80" s="97">
        <f>B56+B63+B76+B77</f>
        <v>3285989</v>
      </c>
      <c r="C80" s="97">
        <f>C56+C63+C76+C77</f>
        <v>3268948</v>
      </c>
      <c r="D80" s="98">
        <f>(C80-B80)/B80</f>
        <v>-0.0051859577131877195</v>
      </c>
    </row>
    <row r="81" spans="1:2" s="1" customFormat="1" ht="13.5" customHeight="1">
      <c r="A81" s="12" t="s">
        <v>5</v>
      </c>
      <c r="B81" s="6"/>
    </row>
    <row r="83" spans="1:6" s="94" customFormat="1" ht="19.5" customHeight="1">
      <c r="A83" s="93" t="s">
        <v>293</v>
      </c>
      <c r="B83" s="93"/>
      <c r="C83" s="93"/>
      <c r="E83" s="93"/>
      <c r="F83" s="93"/>
    </row>
    <row r="84" s="1" customFormat="1" ht="6.75" customHeight="1" thickBot="1">
      <c r="B84" s="6"/>
    </row>
    <row r="85" spans="1:10" s="94" customFormat="1" ht="26.25" customHeight="1" thickBot="1">
      <c r="A85" s="95" t="s">
        <v>294</v>
      </c>
      <c r="B85" s="167" t="s">
        <v>295</v>
      </c>
      <c r="C85" s="167"/>
      <c r="D85" s="167"/>
      <c r="E85" s="167" t="s">
        <v>295</v>
      </c>
      <c r="F85" s="167"/>
      <c r="G85" s="167"/>
      <c r="H85" s="167" t="s">
        <v>298</v>
      </c>
      <c r="I85" s="167"/>
      <c r="J85" s="167"/>
    </row>
    <row r="86" spans="1:10" s="94" customFormat="1" ht="26.25" customHeight="1" thickBot="1">
      <c r="A86" s="55" t="s">
        <v>299</v>
      </c>
      <c r="B86" s="168" t="s">
        <v>296</v>
      </c>
      <c r="C86" s="168" t="s">
        <v>297</v>
      </c>
      <c r="D86" s="168" t="s">
        <v>143</v>
      </c>
      <c r="E86" s="168" t="s">
        <v>296</v>
      </c>
      <c r="F86" s="168" t="s">
        <v>297</v>
      </c>
      <c r="G86" s="168" t="s">
        <v>143</v>
      </c>
      <c r="H86" s="168" t="s">
        <v>296</v>
      </c>
      <c r="I86" s="168" t="s">
        <v>297</v>
      </c>
      <c r="J86" s="168" t="s">
        <v>143</v>
      </c>
    </row>
    <row r="87" spans="1:10" s="94" customFormat="1" ht="12.75">
      <c r="A87" s="110" t="s">
        <v>300</v>
      </c>
      <c r="B87" s="111">
        <v>0</v>
      </c>
      <c r="C87" s="111">
        <v>0</v>
      </c>
      <c r="D87" s="157"/>
      <c r="E87" s="111">
        <v>495284</v>
      </c>
      <c r="F87" s="111">
        <v>482899</v>
      </c>
      <c r="G87" s="157">
        <f aca="true" t="shared" si="9" ref="G87:G92">(F87-E87)/E87</f>
        <v>-0.02500585522649631</v>
      </c>
      <c r="H87" s="164">
        <f>B87+E87</f>
        <v>495284</v>
      </c>
      <c r="I87" s="164">
        <f>C87+F87</f>
        <v>482899</v>
      </c>
      <c r="J87" s="157">
        <f aca="true" t="shared" si="10" ref="J87:J93">(I87-H87)/H87</f>
        <v>-0.02500585522649631</v>
      </c>
    </row>
    <row r="88" spans="1:10" s="94" customFormat="1" ht="12.75">
      <c r="A88" s="110" t="s">
        <v>301</v>
      </c>
      <c r="B88" s="111">
        <v>4062</v>
      </c>
      <c r="C88" s="111">
        <v>4748</v>
      </c>
      <c r="D88" s="157">
        <f aca="true" t="shared" si="11" ref="D87:D93">(C88-B88)/B88</f>
        <v>0.1688823239783358</v>
      </c>
      <c r="E88" s="111">
        <v>8959</v>
      </c>
      <c r="F88" s="111">
        <v>8573</v>
      </c>
      <c r="G88" s="157">
        <f t="shared" si="9"/>
        <v>-0.0430851657551066</v>
      </c>
      <c r="H88" s="164">
        <f aca="true" t="shared" si="12" ref="H88:H93">B88+E88</f>
        <v>13021</v>
      </c>
      <c r="I88" s="164">
        <f aca="true" t="shared" si="13" ref="I88:I93">C88+F88</f>
        <v>13321</v>
      </c>
      <c r="J88" s="157">
        <f t="shared" si="10"/>
        <v>0.023039705091774824</v>
      </c>
    </row>
    <row r="89" spans="1:10" s="94" customFormat="1" ht="12.75">
      <c r="A89" s="110" t="s">
        <v>302</v>
      </c>
      <c r="B89" s="111">
        <v>0</v>
      </c>
      <c r="C89" s="111">
        <v>0</v>
      </c>
      <c r="D89" s="157"/>
      <c r="E89" s="111">
        <v>0</v>
      </c>
      <c r="F89" s="111">
        <v>0</v>
      </c>
      <c r="G89" s="157"/>
      <c r="H89" s="164">
        <f t="shared" si="12"/>
        <v>0</v>
      </c>
      <c r="I89" s="164">
        <f t="shared" si="13"/>
        <v>0</v>
      </c>
      <c r="J89" s="157"/>
    </row>
    <row r="90" spans="1:10" s="94" customFormat="1" ht="12.75">
      <c r="A90" s="110" t="s">
        <v>303</v>
      </c>
      <c r="B90" s="111">
        <v>0</v>
      </c>
      <c r="C90" s="111">
        <v>0</v>
      </c>
      <c r="D90" s="157"/>
      <c r="E90" s="111">
        <v>515898</v>
      </c>
      <c r="F90" s="111">
        <v>394972</v>
      </c>
      <c r="G90" s="157">
        <f t="shared" si="9"/>
        <v>-0.2343990478738045</v>
      </c>
      <c r="H90" s="164">
        <f t="shared" si="12"/>
        <v>515898</v>
      </c>
      <c r="I90" s="164">
        <f t="shared" si="13"/>
        <v>394972</v>
      </c>
      <c r="J90" s="157">
        <f t="shared" si="10"/>
        <v>-0.2343990478738045</v>
      </c>
    </row>
    <row r="91" spans="1:10" s="94" customFormat="1" ht="12.75">
      <c r="A91" s="69" t="s">
        <v>304</v>
      </c>
      <c r="B91" s="101">
        <v>0</v>
      </c>
      <c r="C91" s="101">
        <v>0</v>
      </c>
      <c r="D91" s="157"/>
      <c r="E91" s="101">
        <v>434672</v>
      </c>
      <c r="F91" s="101">
        <v>454677</v>
      </c>
      <c r="G91" s="157">
        <f t="shared" si="9"/>
        <v>0.046023208304192584</v>
      </c>
      <c r="H91" s="164">
        <f t="shared" si="12"/>
        <v>434672</v>
      </c>
      <c r="I91" s="164">
        <f t="shared" si="13"/>
        <v>454677</v>
      </c>
      <c r="J91" s="157">
        <f t="shared" si="10"/>
        <v>0.046023208304192584</v>
      </c>
    </row>
    <row r="92" spans="1:10" s="94" customFormat="1" ht="13.5" thickBot="1">
      <c r="A92" s="116" t="s">
        <v>305</v>
      </c>
      <c r="B92" s="117">
        <v>95</v>
      </c>
      <c r="C92" s="117">
        <v>109</v>
      </c>
      <c r="D92" s="158">
        <f t="shared" si="11"/>
        <v>0.14736842105263157</v>
      </c>
      <c r="E92" s="117">
        <v>0</v>
      </c>
      <c r="F92" s="117">
        <v>0</v>
      </c>
      <c r="G92" s="158"/>
      <c r="H92" s="159">
        <f t="shared" si="12"/>
        <v>95</v>
      </c>
      <c r="I92" s="159">
        <f t="shared" si="13"/>
        <v>109</v>
      </c>
      <c r="J92" s="158">
        <f t="shared" si="10"/>
        <v>0.14736842105263157</v>
      </c>
    </row>
    <row r="93" spans="1:10" s="134" customFormat="1" ht="13.5" thickBot="1">
      <c r="A93" s="55" t="s">
        <v>298</v>
      </c>
      <c r="B93" s="97">
        <f>SUM(B87:B92)</f>
        <v>4157</v>
      </c>
      <c r="C93" s="97">
        <f>SUM(C87:C92)</f>
        <v>4857</v>
      </c>
      <c r="D93" s="98">
        <f t="shared" si="11"/>
        <v>0.16839066634592254</v>
      </c>
      <c r="E93" s="97">
        <f>SUM(E87:E92)</f>
        <v>1454813</v>
      </c>
      <c r="F93" s="97">
        <f>SUM(F87:F92)</f>
        <v>1341121</v>
      </c>
      <c r="G93" s="98">
        <f>(F93-E93)/E93</f>
        <v>-0.07814887549121434</v>
      </c>
      <c r="H93" s="97">
        <f t="shared" si="12"/>
        <v>1458970</v>
      </c>
      <c r="I93" s="97">
        <f t="shared" si="13"/>
        <v>1345978</v>
      </c>
      <c r="J93" s="98">
        <f t="shared" si="10"/>
        <v>-0.07744641767822505</v>
      </c>
    </row>
    <row r="94" spans="1:2" s="1" customFormat="1" ht="13.5" customHeight="1">
      <c r="A94" s="12" t="s">
        <v>5</v>
      </c>
      <c r="B94" s="6"/>
    </row>
  </sheetData>
  <sheetProtection/>
  <mergeCells count="7">
    <mergeCell ref="B85:D85"/>
    <mergeCell ref="E85:G85"/>
    <mergeCell ref="H85:J85"/>
    <mergeCell ref="A4:G4"/>
    <mergeCell ref="A15:G15"/>
    <mergeCell ref="A27:G27"/>
    <mergeCell ref="A40:G40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4" width="14.57421875" style="0" customWidth="1"/>
    <col min="5" max="5" width="15.7109375" style="0" customWidth="1"/>
    <col min="6" max="7" width="14.57421875" style="0" customWidth="1"/>
    <col min="8" max="8" width="12.7109375" style="0" customWidth="1"/>
    <col min="9" max="10" width="14.57421875" style="0" customWidth="1"/>
    <col min="11" max="11" width="12.57421875" style="0" customWidth="1"/>
    <col min="12" max="12" width="13.421875" style="0" bestFit="1" customWidth="1"/>
    <col min="13" max="13" width="12.57421875" style="0" customWidth="1"/>
    <col min="14" max="14" width="13.421875" style="0" bestFit="1" customWidth="1"/>
    <col min="15" max="15" width="12.57421875" style="0" bestFit="1" customWidth="1"/>
  </cols>
  <sheetData>
    <row r="1" spans="1:2" s="94" customFormat="1" ht="19.5" customHeight="1">
      <c r="A1" s="93" t="s">
        <v>306</v>
      </c>
      <c r="B1" s="93"/>
    </row>
    <row r="2" s="1" customFormat="1" ht="6.75" customHeight="1" thickBot="1"/>
    <row r="3" spans="1:6" s="94" customFormat="1" ht="26.25" customHeight="1" thickBot="1">
      <c r="A3" s="95" t="s">
        <v>54</v>
      </c>
      <c r="B3" s="96" t="s">
        <v>85</v>
      </c>
      <c r="C3" s="96" t="s">
        <v>87</v>
      </c>
      <c r="D3" s="96" t="s">
        <v>138</v>
      </c>
      <c r="E3" s="96" t="s">
        <v>88</v>
      </c>
      <c r="F3" s="96" t="s">
        <v>139</v>
      </c>
    </row>
    <row r="4" spans="1:6" s="94" customFormat="1" ht="13.5" thickBot="1">
      <c r="A4" s="55" t="s">
        <v>144</v>
      </c>
      <c r="B4" s="97">
        <v>15841</v>
      </c>
      <c r="C4" s="97">
        <v>17753</v>
      </c>
      <c r="D4" s="97">
        <v>17966</v>
      </c>
      <c r="E4" s="98">
        <v>0.121</v>
      </c>
      <c r="F4" s="98">
        <v>0.012</v>
      </c>
    </row>
    <row r="5" spans="1:6" s="94" customFormat="1" ht="12.75">
      <c r="A5" s="113" t="s">
        <v>145</v>
      </c>
      <c r="B5" s="114">
        <v>5533</v>
      </c>
      <c r="C5" s="114">
        <v>6723</v>
      </c>
      <c r="D5" s="114">
        <v>6473</v>
      </c>
      <c r="E5" s="115">
        <v>0.215</v>
      </c>
      <c r="F5" s="115">
        <v>-0.037</v>
      </c>
    </row>
    <row r="6" spans="1:6" s="94" customFormat="1" ht="12.75">
      <c r="A6" s="69" t="s">
        <v>146</v>
      </c>
      <c r="B6" s="101">
        <v>3818</v>
      </c>
      <c r="C6" s="101">
        <v>4409</v>
      </c>
      <c r="D6" s="101">
        <v>4276</v>
      </c>
      <c r="E6" s="104">
        <v>0.155</v>
      </c>
      <c r="F6" s="104">
        <v>-0.03</v>
      </c>
    </row>
    <row r="7" spans="1:6" s="94" customFormat="1" ht="12.75">
      <c r="A7" s="110" t="s">
        <v>147</v>
      </c>
      <c r="B7" s="111">
        <v>1420</v>
      </c>
      <c r="C7" s="111">
        <v>1918</v>
      </c>
      <c r="D7" s="111">
        <v>1831</v>
      </c>
      <c r="E7" s="104">
        <v>0.35</v>
      </c>
      <c r="F7" s="104">
        <v>-0.045</v>
      </c>
    </row>
    <row r="8" spans="1:6" s="94" customFormat="1" ht="12.75">
      <c r="A8" s="110" t="s">
        <v>148</v>
      </c>
      <c r="B8" s="111">
        <v>1189</v>
      </c>
      <c r="C8" s="111">
        <v>1487</v>
      </c>
      <c r="D8" s="111">
        <v>1583</v>
      </c>
      <c r="E8" s="104">
        <v>0.251</v>
      </c>
      <c r="F8" s="104">
        <v>0.065</v>
      </c>
    </row>
    <row r="9" spans="1:6" s="94" customFormat="1" ht="12.75">
      <c r="A9" s="110" t="s">
        <v>149</v>
      </c>
      <c r="B9" s="111">
        <v>232</v>
      </c>
      <c r="C9" s="111">
        <v>431</v>
      </c>
      <c r="D9" s="111">
        <v>248</v>
      </c>
      <c r="E9" s="104">
        <v>0.86</v>
      </c>
      <c r="F9" s="104">
        <v>-0.425</v>
      </c>
    </row>
    <row r="10" spans="1:6" s="94" customFormat="1" ht="12.75">
      <c r="A10" s="110" t="s">
        <v>150</v>
      </c>
      <c r="B10" s="111">
        <v>295</v>
      </c>
      <c r="C10" s="111">
        <v>396</v>
      </c>
      <c r="D10" s="111">
        <v>366</v>
      </c>
      <c r="E10" s="104">
        <v>0.344</v>
      </c>
      <c r="F10" s="104">
        <v>-0.076</v>
      </c>
    </row>
    <row r="11" spans="1:6" s="94" customFormat="1" ht="12.75">
      <c r="A11" s="110" t="s">
        <v>151</v>
      </c>
      <c r="B11" s="111">
        <v>5655</v>
      </c>
      <c r="C11" s="111">
        <v>5457</v>
      </c>
      <c r="D11" s="111">
        <v>5714</v>
      </c>
      <c r="E11" s="104">
        <v>-0.035</v>
      </c>
      <c r="F11" s="104">
        <v>0.047</v>
      </c>
    </row>
    <row r="12" spans="1:6" s="94" customFormat="1" ht="12.75">
      <c r="A12" s="110" t="s">
        <v>152</v>
      </c>
      <c r="B12" s="111">
        <v>3552</v>
      </c>
      <c r="C12" s="111">
        <v>3333</v>
      </c>
      <c r="D12" s="111">
        <v>3341</v>
      </c>
      <c r="E12" s="104">
        <v>-0.062</v>
      </c>
      <c r="F12" s="104">
        <v>0.002</v>
      </c>
    </row>
    <row r="13" spans="1:6" s="94" customFormat="1" ht="12.75">
      <c r="A13" s="110" t="s">
        <v>153</v>
      </c>
      <c r="B13" s="111">
        <v>2103</v>
      </c>
      <c r="C13" s="111">
        <v>2124</v>
      </c>
      <c r="D13" s="111">
        <v>2373</v>
      </c>
      <c r="E13" s="104">
        <v>0.01</v>
      </c>
      <c r="F13" s="104">
        <v>0.117</v>
      </c>
    </row>
    <row r="14" spans="1:6" s="94" customFormat="1" ht="12.75">
      <c r="A14" s="110" t="s">
        <v>154</v>
      </c>
      <c r="B14" s="111">
        <v>379</v>
      </c>
      <c r="C14" s="111">
        <v>295</v>
      </c>
      <c r="D14" s="111">
        <v>287</v>
      </c>
      <c r="E14" s="104">
        <v>-0.223</v>
      </c>
      <c r="F14" s="104">
        <v>-0.028</v>
      </c>
    </row>
    <row r="15" spans="1:6" s="94" customFormat="1" ht="12.75">
      <c r="A15" s="69" t="s">
        <v>155</v>
      </c>
      <c r="B15" s="101">
        <v>329</v>
      </c>
      <c r="C15" s="101">
        <v>305</v>
      </c>
      <c r="D15" s="101">
        <v>455</v>
      </c>
      <c r="E15" s="104">
        <v>-0.074</v>
      </c>
      <c r="F15" s="104">
        <v>0.495</v>
      </c>
    </row>
    <row r="16" spans="1:6" s="94" customFormat="1" ht="12.75">
      <c r="A16" s="69" t="s">
        <v>156</v>
      </c>
      <c r="B16" s="101">
        <v>61</v>
      </c>
      <c r="C16" s="101">
        <v>62</v>
      </c>
      <c r="D16" s="101">
        <v>75</v>
      </c>
      <c r="E16" s="104">
        <v>0.022</v>
      </c>
      <c r="F16" s="104">
        <v>0.215</v>
      </c>
    </row>
    <row r="17" spans="1:6" s="94" customFormat="1" ht="12.75">
      <c r="A17" s="69" t="s">
        <v>157</v>
      </c>
      <c r="B17" s="101">
        <v>20</v>
      </c>
      <c r="C17" s="101">
        <v>40</v>
      </c>
      <c r="D17" s="101">
        <v>13</v>
      </c>
      <c r="E17" s="104">
        <v>0.951</v>
      </c>
      <c r="F17" s="104">
        <v>-0.672</v>
      </c>
    </row>
    <row r="18" spans="1:6" s="94" customFormat="1" ht="12.75">
      <c r="A18" s="69" t="s">
        <v>158</v>
      </c>
      <c r="B18" s="101">
        <v>156</v>
      </c>
      <c r="C18" s="101">
        <v>121</v>
      </c>
      <c r="D18" s="101">
        <v>245</v>
      </c>
      <c r="E18" s="104">
        <v>-0.226</v>
      </c>
      <c r="F18" s="104">
        <v>1.027</v>
      </c>
    </row>
    <row r="19" spans="1:6" s="94" customFormat="1" ht="12.75">
      <c r="A19" s="69" t="s">
        <v>159</v>
      </c>
      <c r="B19" s="101">
        <v>40</v>
      </c>
      <c r="C19" s="101">
        <v>38</v>
      </c>
      <c r="D19" s="101">
        <v>33</v>
      </c>
      <c r="E19" s="104">
        <v>-0.042</v>
      </c>
      <c r="F19" s="104">
        <v>-0.139</v>
      </c>
    </row>
    <row r="20" spans="1:6" s="94" customFormat="1" ht="12.75">
      <c r="A20" s="69" t="s">
        <v>160</v>
      </c>
      <c r="B20" s="101">
        <v>135</v>
      </c>
      <c r="C20" s="101">
        <v>122</v>
      </c>
      <c r="D20" s="101">
        <v>153</v>
      </c>
      <c r="E20" s="104">
        <v>-0.095</v>
      </c>
      <c r="F20" s="104">
        <v>0.252</v>
      </c>
    </row>
    <row r="21" spans="1:6" s="94" customFormat="1" ht="12.75">
      <c r="A21" s="69" t="s">
        <v>161</v>
      </c>
      <c r="B21" s="101">
        <v>3278</v>
      </c>
      <c r="C21" s="101">
        <v>4256</v>
      </c>
      <c r="D21" s="101">
        <v>4173</v>
      </c>
      <c r="E21" s="104">
        <v>0.299</v>
      </c>
      <c r="F21" s="104">
        <v>-0.02</v>
      </c>
    </row>
    <row r="22" spans="1:6" s="94" customFormat="1" ht="12.75">
      <c r="A22" s="69" t="s">
        <v>162</v>
      </c>
      <c r="B22" s="101">
        <v>2626</v>
      </c>
      <c r="C22" s="101">
        <v>3408</v>
      </c>
      <c r="D22" s="101">
        <v>3056</v>
      </c>
      <c r="E22" s="104">
        <v>0.298</v>
      </c>
      <c r="F22" s="104">
        <v>-0.103</v>
      </c>
    </row>
    <row r="23" spans="1:6" s="94" customFormat="1" ht="12.75">
      <c r="A23" s="69" t="s">
        <v>163</v>
      </c>
      <c r="B23" s="101">
        <v>120</v>
      </c>
      <c r="C23" s="101">
        <v>100</v>
      </c>
      <c r="D23" s="101">
        <v>250</v>
      </c>
      <c r="E23" s="104">
        <v>-0.167</v>
      </c>
      <c r="F23" s="104">
        <v>1.5</v>
      </c>
    </row>
    <row r="24" spans="1:6" s="94" customFormat="1" ht="12.75">
      <c r="A24" s="69" t="s">
        <v>164</v>
      </c>
      <c r="B24" s="101">
        <v>11</v>
      </c>
      <c r="C24" s="101">
        <v>195</v>
      </c>
      <c r="D24" s="101">
        <v>108</v>
      </c>
      <c r="E24" s="104">
        <v>17.086</v>
      </c>
      <c r="F24" s="104">
        <v>-0.448</v>
      </c>
    </row>
    <row r="25" spans="1:6" s="94" customFormat="1" ht="12.75">
      <c r="A25" s="69" t="s">
        <v>165</v>
      </c>
      <c r="B25" s="101">
        <v>220</v>
      </c>
      <c r="C25" s="101">
        <v>221</v>
      </c>
      <c r="D25" s="101">
        <v>290</v>
      </c>
      <c r="E25" s="104">
        <v>0.005</v>
      </c>
      <c r="F25" s="104">
        <v>0.31</v>
      </c>
    </row>
    <row r="26" spans="1:6" s="94" customFormat="1" ht="12.75">
      <c r="A26" s="69" t="s">
        <v>166</v>
      </c>
      <c r="B26" s="101">
        <v>0</v>
      </c>
      <c r="C26" s="101">
        <v>19</v>
      </c>
      <c r="D26" s="101">
        <v>0</v>
      </c>
      <c r="E26" s="104"/>
      <c r="F26" s="104"/>
    </row>
    <row r="27" spans="1:6" s="94" customFormat="1" ht="12.75">
      <c r="A27" s="69" t="s">
        <v>167</v>
      </c>
      <c r="B27" s="101">
        <v>58</v>
      </c>
      <c r="C27" s="101">
        <v>65</v>
      </c>
      <c r="D27" s="101">
        <v>98</v>
      </c>
      <c r="E27" s="104">
        <v>0.129</v>
      </c>
      <c r="F27" s="104">
        <v>0.514</v>
      </c>
    </row>
    <row r="28" spans="1:6" s="130" customFormat="1" ht="12.75">
      <c r="A28" s="127" t="s">
        <v>212</v>
      </c>
      <c r="B28" s="128"/>
      <c r="C28" s="128"/>
      <c r="D28" s="128">
        <v>12</v>
      </c>
      <c r="E28" s="129"/>
      <c r="F28" s="129">
        <v>-0.331</v>
      </c>
    </row>
    <row r="29" spans="1:6" s="94" customFormat="1" ht="12.75">
      <c r="A29" s="69" t="s">
        <v>168</v>
      </c>
      <c r="B29" s="101">
        <v>0</v>
      </c>
      <c r="C29" s="101">
        <v>0</v>
      </c>
      <c r="D29" s="101">
        <v>58</v>
      </c>
      <c r="E29" s="104"/>
      <c r="F29" s="104"/>
    </row>
    <row r="30" spans="1:6" s="94" customFormat="1" ht="12.75">
      <c r="A30" s="69" t="s">
        <v>169</v>
      </c>
      <c r="B30" s="101">
        <v>41</v>
      </c>
      <c r="C30" s="101">
        <v>8</v>
      </c>
      <c r="D30" s="101">
        <v>1</v>
      </c>
      <c r="E30" s="104">
        <v>-0.8</v>
      </c>
      <c r="F30" s="104">
        <v>-0.819</v>
      </c>
    </row>
    <row r="31" spans="1:6" s="94" customFormat="1" ht="12.75">
      <c r="A31" s="69" t="s">
        <v>159</v>
      </c>
      <c r="B31" s="101">
        <v>18</v>
      </c>
      <c r="C31" s="101">
        <v>0</v>
      </c>
      <c r="D31" s="101">
        <v>0</v>
      </c>
      <c r="E31" s="104">
        <v>-0.997</v>
      </c>
      <c r="F31" s="104">
        <v>0.527</v>
      </c>
    </row>
    <row r="32" spans="1:6" s="94" customFormat="1" ht="12.75">
      <c r="A32" s="69" t="s">
        <v>170</v>
      </c>
      <c r="B32" s="101">
        <v>378</v>
      </c>
      <c r="C32" s="101">
        <v>404</v>
      </c>
      <c r="D32" s="101">
        <v>502</v>
      </c>
      <c r="E32" s="104">
        <v>0.069</v>
      </c>
      <c r="F32" s="104">
        <v>0.243</v>
      </c>
    </row>
    <row r="33" spans="1:6" s="94" customFormat="1" ht="12.75">
      <c r="A33" s="69" t="s">
        <v>171</v>
      </c>
      <c r="B33" s="101">
        <v>301</v>
      </c>
      <c r="C33" s="101">
        <v>334</v>
      </c>
      <c r="D33" s="101">
        <v>388</v>
      </c>
      <c r="E33" s="104">
        <v>0.11</v>
      </c>
      <c r="F33" s="104">
        <v>0.162</v>
      </c>
    </row>
    <row r="34" spans="1:6" s="94" customFormat="1" ht="12.75">
      <c r="A34" s="69" t="s">
        <v>172</v>
      </c>
      <c r="B34" s="101">
        <v>67</v>
      </c>
      <c r="C34" s="101">
        <v>67</v>
      </c>
      <c r="D34" s="101">
        <v>111</v>
      </c>
      <c r="E34" s="104">
        <v>-0.003</v>
      </c>
      <c r="F34" s="104">
        <v>0.664</v>
      </c>
    </row>
    <row r="35" spans="1:6" s="94" customFormat="1" ht="12.75">
      <c r="A35" s="69" t="s">
        <v>159</v>
      </c>
      <c r="B35" s="101">
        <v>7</v>
      </c>
      <c r="C35" s="101">
        <v>1</v>
      </c>
      <c r="D35" s="101">
        <v>0</v>
      </c>
      <c r="E35" s="104">
        <v>-0.8</v>
      </c>
      <c r="F35" s="104">
        <v>-0.908</v>
      </c>
    </row>
    <row r="36" spans="1:6" s="94" customFormat="1" ht="12.75">
      <c r="A36" s="69" t="s">
        <v>173</v>
      </c>
      <c r="B36" s="101">
        <v>155</v>
      </c>
      <c r="C36" s="101">
        <v>192</v>
      </c>
      <c r="D36" s="101">
        <v>209</v>
      </c>
      <c r="E36" s="104">
        <v>0.24</v>
      </c>
      <c r="F36" s="104">
        <v>0.091</v>
      </c>
    </row>
    <row r="37" spans="1:6" s="94" customFormat="1" ht="13.5" thickBot="1">
      <c r="A37" s="116" t="s">
        <v>174</v>
      </c>
      <c r="B37" s="117">
        <v>155</v>
      </c>
      <c r="C37" s="117">
        <v>192</v>
      </c>
      <c r="D37" s="117">
        <v>209</v>
      </c>
      <c r="E37" s="104">
        <v>0.24</v>
      </c>
      <c r="F37" s="104">
        <v>0.091</v>
      </c>
    </row>
    <row r="38" spans="1:6" s="94" customFormat="1" ht="13.5" thickBot="1">
      <c r="A38" s="55" t="s">
        <v>175</v>
      </c>
      <c r="B38" s="97">
        <v>676</v>
      </c>
      <c r="C38" s="97">
        <v>760</v>
      </c>
      <c r="D38" s="97">
        <v>987</v>
      </c>
      <c r="E38" s="98">
        <v>0.125</v>
      </c>
      <c r="F38" s="98">
        <v>0.299</v>
      </c>
    </row>
    <row r="39" spans="1:6" s="94" customFormat="1" ht="25.5">
      <c r="A39" s="110" t="s">
        <v>176</v>
      </c>
      <c r="B39" s="111">
        <v>1</v>
      </c>
      <c r="C39" s="111">
        <v>18</v>
      </c>
      <c r="D39" s="111">
        <v>14</v>
      </c>
      <c r="E39" s="112">
        <v>13.881</v>
      </c>
      <c r="F39" s="112">
        <v>-0.226</v>
      </c>
    </row>
    <row r="40" spans="1:6" s="94" customFormat="1" ht="12.75">
      <c r="A40" s="110" t="s">
        <v>177</v>
      </c>
      <c r="B40" s="111">
        <v>52</v>
      </c>
      <c r="C40" s="111">
        <v>70</v>
      </c>
      <c r="D40" s="111">
        <v>75</v>
      </c>
      <c r="E40" s="112">
        <v>0.347</v>
      </c>
      <c r="F40" s="112">
        <v>0.068</v>
      </c>
    </row>
    <row r="41" spans="1:6" s="94" customFormat="1" ht="12.75">
      <c r="A41" s="110" t="s">
        <v>178</v>
      </c>
      <c r="B41" s="111">
        <v>402</v>
      </c>
      <c r="C41" s="111">
        <v>486</v>
      </c>
      <c r="D41" s="111">
        <v>571</v>
      </c>
      <c r="E41" s="112">
        <v>0.21</v>
      </c>
      <c r="F41" s="112">
        <v>0.175</v>
      </c>
    </row>
    <row r="42" spans="1:6" s="94" customFormat="1" ht="12.75">
      <c r="A42" s="110" t="s">
        <v>179</v>
      </c>
      <c r="B42" s="111">
        <v>73</v>
      </c>
      <c r="C42" s="111">
        <v>48</v>
      </c>
      <c r="D42" s="111">
        <v>0</v>
      </c>
      <c r="E42" s="112">
        <v>-0.34</v>
      </c>
      <c r="F42" s="112">
        <v>-1</v>
      </c>
    </row>
    <row r="43" spans="1:6" s="94" customFormat="1" ht="12.75">
      <c r="A43" s="110" t="s">
        <v>180</v>
      </c>
      <c r="B43" s="111">
        <v>49</v>
      </c>
      <c r="C43" s="111">
        <v>63</v>
      </c>
      <c r="D43" s="111">
        <v>37</v>
      </c>
      <c r="E43" s="112">
        <v>0.266</v>
      </c>
      <c r="F43" s="112">
        <v>-0.404</v>
      </c>
    </row>
    <row r="44" spans="1:6" s="94" customFormat="1" ht="12.75">
      <c r="A44" s="110" t="s">
        <v>181</v>
      </c>
      <c r="B44" s="111">
        <v>145</v>
      </c>
      <c r="C44" s="111">
        <v>199</v>
      </c>
      <c r="D44" s="111">
        <v>305</v>
      </c>
      <c r="E44" s="112">
        <v>0.374</v>
      </c>
      <c r="F44" s="112">
        <v>0.528</v>
      </c>
    </row>
    <row r="45" spans="1:6" s="94" customFormat="1" ht="12.75">
      <c r="A45" s="110" t="s">
        <v>182</v>
      </c>
      <c r="B45" s="111">
        <v>92</v>
      </c>
      <c r="C45" s="111">
        <v>127</v>
      </c>
      <c r="D45" s="111">
        <v>139</v>
      </c>
      <c r="E45" s="112">
        <v>0.381</v>
      </c>
      <c r="F45" s="112">
        <v>0.101</v>
      </c>
    </row>
    <row r="46" spans="1:6" s="94" customFormat="1" ht="12.75">
      <c r="A46" s="110" t="s">
        <v>183</v>
      </c>
      <c r="B46" s="111">
        <v>41</v>
      </c>
      <c r="C46" s="111">
        <v>40</v>
      </c>
      <c r="D46" s="111">
        <v>77</v>
      </c>
      <c r="E46" s="112">
        <v>-0.032</v>
      </c>
      <c r="F46" s="112">
        <v>0.92</v>
      </c>
    </row>
    <row r="47" spans="1:6" s="94" customFormat="1" ht="12.75">
      <c r="A47" s="110" t="s">
        <v>184</v>
      </c>
      <c r="B47" s="111">
        <v>13</v>
      </c>
      <c r="C47" s="111">
        <v>4</v>
      </c>
      <c r="D47" s="111">
        <v>15</v>
      </c>
      <c r="E47" s="112">
        <v>-0.68</v>
      </c>
      <c r="F47" s="112">
        <v>2.829</v>
      </c>
    </row>
    <row r="48" spans="1:6" s="94" customFormat="1" ht="12.75">
      <c r="A48" s="110" t="s">
        <v>185</v>
      </c>
      <c r="B48" s="111">
        <v>186</v>
      </c>
      <c r="C48" s="111">
        <v>180</v>
      </c>
      <c r="D48" s="111">
        <v>297</v>
      </c>
      <c r="E48" s="112">
        <v>-0.036</v>
      </c>
      <c r="F48" s="112">
        <v>0.656</v>
      </c>
    </row>
    <row r="49" spans="1:6" s="94" customFormat="1" ht="12.75">
      <c r="A49" s="69" t="s">
        <v>186</v>
      </c>
      <c r="B49" s="101">
        <v>13</v>
      </c>
      <c r="C49" s="101">
        <v>3</v>
      </c>
      <c r="D49" s="101">
        <v>29</v>
      </c>
      <c r="E49" s="104">
        <v>-0.735</v>
      </c>
      <c r="F49" s="104">
        <v>7.716</v>
      </c>
    </row>
    <row r="50" spans="1:6" s="94" customFormat="1" ht="12.75">
      <c r="A50" s="69" t="s">
        <v>187</v>
      </c>
      <c r="B50" s="101">
        <v>22</v>
      </c>
      <c r="C50" s="101">
        <v>3</v>
      </c>
      <c r="D50" s="101">
        <v>0</v>
      </c>
      <c r="E50" s="104">
        <v>-0.88</v>
      </c>
      <c r="F50" s="104"/>
    </row>
    <row r="51" spans="1:6" s="94" customFormat="1" ht="13.5" thickBot="1">
      <c r="A51" s="110" t="s">
        <v>188</v>
      </c>
      <c r="B51" s="111">
        <v>13</v>
      </c>
      <c r="C51" s="111">
        <v>0</v>
      </c>
      <c r="D51" s="111">
        <v>0</v>
      </c>
      <c r="E51" s="112"/>
      <c r="F51" s="112">
        <v>-0.473</v>
      </c>
    </row>
    <row r="52" spans="1:6" s="94" customFormat="1" ht="13.5" thickBot="1">
      <c r="A52" s="55" t="s">
        <v>189</v>
      </c>
      <c r="B52" s="97">
        <v>179</v>
      </c>
      <c r="C52" s="97">
        <v>216</v>
      </c>
      <c r="D52" s="97">
        <v>233</v>
      </c>
      <c r="E52" s="98">
        <v>0.206</v>
      </c>
      <c r="F52" s="98">
        <v>0.078</v>
      </c>
    </row>
    <row r="53" spans="1:6" s="94" customFormat="1" ht="13.5" thickBot="1">
      <c r="A53" s="55" t="s">
        <v>190</v>
      </c>
      <c r="B53" s="97">
        <v>36</v>
      </c>
      <c r="C53" s="97">
        <v>42</v>
      </c>
      <c r="D53" s="97">
        <v>40</v>
      </c>
      <c r="E53" s="98">
        <v>0.179</v>
      </c>
      <c r="F53" s="98">
        <v>-0.047</v>
      </c>
    </row>
    <row r="54" spans="1:6" s="94" customFormat="1" ht="13.5" thickBot="1">
      <c r="A54" s="55" t="s">
        <v>191</v>
      </c>
      <c r="B54" s="97">
        <v>867</v>
      </c>
      <c r="C54" s="97">
        <v>1304</v>
      </c>
      <c r="D54" s="97">
        <v>1331</v>
      </c>
      <c r="E54" s="98">
        <v>0.504</v>
      </c>
      <c r="F54" s="98">
        <v>0.02</v>
      </c>
    </row>
    <row r="55" spans="1:6" s="94" customFormat="1" ht="12.75">
      <c r="A55" s="110" t="s">
        <v>192</v>
      </c>
      <c r="B55" s="111">
        <v>368</v>
      </c>
      <c r="C55" s="111">
        <v>669</v>
      </c>
      <c r="D55" s="111">
        <v>591</v>
      </c>
      <c r="E55" s="112">
        <v>0.817</v>
      </c>
      <c r="F55" s="112">
        <v>-0.117</v>
      </c>
    </row>
    <row r="56" spans="1:6" s="94" customFormat="1" ht="12.75">
      <c r="A56" s="69" t="s">
        <v>193</v>
      </c>
      <c r="B56" s="101">
        <v>54</v>
      </c>
      <c r="C56" s="101">
        <v>57</v>
      </c>
      <c r="D56" s="101">
        <v>93</v>
      </c>
      <c r="E56" s="104">
        <v>0.042</v>
      </c>
      <c r="F56" s="104">
        <v>0.638</v>
      </c>
    </row>
    <row r="57" spans="1:6" s="94" customFormat="1" ht="12.75">
      <c r="A57" s="69" t="s">
        <v>194</v>
      </c>
      <c r="B57" s="101">
        <v>97</v>
      </c>
      <c r="C57" s="101">
        <v>107</v>
      </c>
      <c r="D57" s="101">
        <v>160</v>
      </c>
      <c r="E57" s="104">
        <v>0.102</v>
      </c>
      <c r="F57" s="104">
        <v>0.5</v>
      </c>
    </row>
    <row r="58" spans="1:6" s="94" customFormat="1" ht="12.75">
      <c r="A58" s="69" t="s">
        <v>195</v>
      </c>
      <c r="B58" s="101">
        <v>325</v>
      </c>
      <c r="C58" s="101">
        <v>472</v>
      </c>
      <c r="D58" s="101">
        <v>487</v>
      </c>
      <c r="E58" s="104">
        <v>0.451</v>
      </c>
      <c r="F58" s="104">
        <v>0.032</v>
      </c>
    </row>
    <row r="59" spans="1:6" s="94" customFormat="1" ht="12.75">
      <c r="A59" s="69" t="s">
        <v>196</v>
      </c>
      <c r="B59" s="101">
        <v>195</v>
      </c>
      <c r="C59" s="101">
        <v>239</v>
      </c>
      <c r="D59" s="101">
        <v>301</v>
      </c>
      <c r="E59" s="104">
        <v>0.223</v>
      </c>
      <c r="F59" s="104">
        <v>0.26</v>
      </c>
    </row>
    <row r="60" spans="1:6" s="130" customFormat="1" ht="13.5" thickBot="1">
      <c r="A60" s="127" t="s">
        <v>197</v>
      </c>
      <c r="B60" s="128">
        <v>52</v>
      </c>
      <c r="C60" s="128">
        <v>35</v>
      </c>
      <c r="D60" s="128"/>
      <c r="E60" s="129">
        <v>-0.328</v>
      </c>
      <c r="F60" s="129"/>
    </row>
    <row r="61" spans="1:6" s="94" customFormat="1" ht="13.5" thickBot="1">
      <c r="A61" s="55" t="s">
        <v>198</v>
      </c>
      <c r="B61" s="97">
        <v>23</v>
      </c>
      <c r="C61" s="97">
        <v>5</v>
      </c>
      <c r="D61" s="97">
        <v>5</v>
      </c>
      <c r="E61" s="98">
        <v>-1</v>
      </c>
      <c r="F61" s="98">
        <v>0.021</v>
      </c>
    </row>
    <row r="62" spans="1:6" s="94" customFormat="1" ht="13.5" thickBot="1">
      <c r="A62" s="55" t="s">
        <v>199</v>
      </c>
      <c r="B62" s="97">
        <v>17600</v>
      </c>
      <c r="C62" s="97">
        <v>20081</v>
      </c>
      <c r="D62" s="97">
        <v>20563</v>
      </c>
      <c r="E62" s="98">
        <v>0.141</v>
      </c>
      <c r="F62" s="98">
        <v>0.024</v>
      </c>
    </row>
    <row r="63" s="1" customFormat="1" ht="13.5" customHeight="1">
      <c r="A63" s="12" t="s">
        <v>5</v>
      </c>
    </row>
    <row r="65" spans="1:2" s="94" customFormat="1" ht="19.5" customHeight="1">
      <c r="A65" s="93" t="s">
        <v>307</v>
      </c>
      <c r="B65" s="93"/>
    </row>
    <row r="66" s="1" customFormat="1" ht="6.75" customHeight="1" thickBot="1"/>
    <row r="67" spans="1:6" s="94" customFormat="1" ht="26.25" customHeight="1" thickBot="1">
      <c r="A67" s="95" t="s">
        <v>54</v>
      </c>
      <c r="B67" s="96" t="s">
        <v>85</v>
      </c>
      <c r="C67" s="96" t="s">
        <v>87</v>
      </c>
      <c r="D67" s="96" t="s">
        <v>138</v>
      </c>
      <c r="E67" s="96" t="s">
        <v>88</v>
      </c>
      <c r="F67" s="96" t="s">
        <v>143</v>
      </c>
    </row>
    <row r="68" spans="1:6" s="94" customFormat="1" ht="12.75">
      <c r="A68" s="63" t="s">
        <v>200</v>
      </c>
      <c r="B68" s="99">
        <v>9</v>
      </c>
      <c r="C68" s="99">
        <v>13</v>
      </c>
      <c r="D68" s="99">
        <v>9</v>
      </c>
      <c r="E68" s="103">
        <v>0.475</v>
      </c>
      <c r="F68" s="103">
        <v>-0.336</v>
      </c>
    </row>
    <row r="69" spans="1:6" s="94" customFormat="1" ht="12.75">
      <c r="A69" s="69" t="s">
        <v>201</v>
      </c>
      <c r="B69" s="101">
        <v>27</v>
      </c>
      <c r="C69" s="101">
        <v>37</v>
      </c>
      <c r="D69" s="101">
        <v>30</v>
      </c>
      <c r="E69" s="104">
        <v>0.383</v>
      </c>
      <c r="F69" s="104">
        <v>-0.21</v>
      </c>
    </row>
    <row r="70" spans="1:6" s="94" customFormat="1" ht="12.75">
      <c r="A70" s="69" t="s">
        <v>202</v>
      </c>
      <c r="B70" s="101">
        <v>6</v>
      </c>
      <c r="C70" s="101">
        <v>7</v>
      </c>
      <c r="D70" s="101">
        <v>6</v>
      </c>
      <c r="E70" s="104">
        <v>0.1</v>
      </c>
      <c r="F70" s="104">
        <v>-0.018</v>
      </c>
    </row>
    <row r="71" spans="1:6" s="94" customFormat="1" ht="12.75">
      <c r="A71" s="69" t="s">
        <v>203</v>
      </c>
      <c r="B71" s="101">
        <v>240</v>
      </c>
      <c r="C71" s="101">
        <v>327</v>
      </c>
      <c r="D71" s="101">
        <v>304</v>
      </c>
      <c r="E71" s="104">
        <v>0.36</v>
      </c>
      <c r="F71" s="104">
        <v>-0.07</v>
      </c>
    </row>
    <row r="72" spans="1:6" s="94" customFormat="1" ht="13.5" thickBot="1">
      <c r="A72" s="105" t="s">
        <v>204</v>
      </c>
      <c r="B72" s="106">
        <v>12</v>
      </c>
      <c r="C72" s="106">
        <v>12</v>
      </c>
      <c r="D72" s="106">
        <v>17</v>
      </c>
      <c r="E72" s="107">
        <v>-0.03</v>
      </c>
      <c r="F72" s="107">
        <v>0.406</v>
      </c>
    </row>
    <row r="73" s="1" customFormat="1" ht="13.5" customHeight="1">
      <c r="A73" s="12" t="s">
        <v>5</v>
      </c>
    </row>
    <row r="75" spans="1:2" s="94" customFormat="1" ht="19.5" customHeight="1">
      <c r="A75" s="93" t="s">
        <v>308</v>
      </c>
      <c r="B75" s="93"/>
    </row>
    <row r="76" s="1" customFormat="1" ht="6.75" customHeight="1" thickBot="1"/>
    <row r="77" spans="1:8" s="94" customFormat="1" ht="26.25" customHeight="1" thickBot="1">
      <c r="A77" s="95" t="s">
        <v>54</v>
      </c>
      <c r="B77" s="96" t="s">
        <v>83</v>
      </c>
      <c r="C77" s="96" t="s">
        <v>85</v>
      </c>
      <c r="D77" s="96" t="s">
        <v>87</v>
      </c>
      <c r="E77" s="96" t="s">
        <v>138</v>
      </c>
      <c r="F77" s="96" t="s">
        <v>86</v>
      </c>
      <c r="G77" s="96" t="s">
        <v>88</v>
      </c>
      <c r="H77" s="96" t="s">
        <v>139</v>
      </c>
    </row>
    <row r="78" spans="1:8" s="94" customFormat="1" ht="13.5" thickBot="1">
      <c r="A78" s="55" t="s">
        <v>205</v>
      </c>
      <c r="B78" s="97">
        <v>429</v>
      </c>
      <c r="C78" s="97">
        <v>5655</v>
      </c>
      <c r="D78" s="97">
        <v>5457</v>
      </c>
      <c r="E78" s="97">
        <v>5714</v>
      </c>
      <c r="F78" s="98">
        <v>-0.04</v>
      </c>
      <c r="G78" s="98">
        <v>-0.035</v>
      </c>
      <c r="H78" s="98">
        <v>0.047</v>
      </c>
    </row>
    <row r="79" spans="1:8" s="94" customFormat="1" ht="12.75">
      <c r="A79" s="110" t="s">
        <v>206</v>
      </c>
      <c r="B79" s="111">
        <v>316</v>
      </c>
      <c r="C79" s="111">
        <v>3552</v>
      </c>
      <c r="D79" s="111">
        <v>3333</v>
      </c>
      <c r="E79" s="111">
        <v>3341</v>
      </c>
      <c r="F79" s="112">
        <v>-0.06</v>
      </c>
      <c r="G79" s="112">
        <v>-0.062</v>
      </c>
      <c r="H79" s="112">
        <v>0.002</v>
      </c>
    </row>
    <row r="80" spans="1:8" s="94" customFormat="1" ht="12.75">
      <c r="A80" s="69" t="s">
        <v>207</v>
      </c>
      <c r="B80" s="101">
        <v>113</v>
      </c>
      <c r="C80" s="101">
        <v>2102</v>
      </c>
      <c r="D80" s="101">
        <v>2124</v>
      </c>
      <c r="E80" s="101">
        <v>2373</v>
      </c>
      <c r="F80" s="104">
        <v>-0.01</v>
      </c>
      <c r="G80" s="104">
        <v>0.01</v>
      </c>
      <c r="H80" s="104">
        <v>0.117</v>
      </c>
    </row>
    <row r="81" spans="1:8" s="94" customFormat="1" ht="12.75">
      <c r="A81" s="69" t="s">
        <v>208</v>
      </c>
      <c r="B81" s="101">
        <v>111</v>
      </c>
      <c r="C81" s="101">
        <v>1971</v>
      </c>
      <c r="D81" s="101">
        <v>2004</v>
      </c>
      <c r="E81" s="101">
        <v>2246</v>
      </c>
      <c r="F81" s="104">
        <v>0.01</v>
      </c>
      <c r="G81" s="104">
        <v>0.016</v>
      </c>
      <c r="H81" s="104">
        <v>0.121</v>
      </c>
    </row>
    <row r="82" spans="1:8" s="94" customFormat="1" ht="12.75">
      <c r="A82" s="69" t="s">
        <v>209</v>
      </c>
      <c r="B82" s="101">
        <v>0</v>
      </c>
      <c r="C82" s="101">
        <v>4</v>
      </c>
      <c r="D82" s="101">
        <v>5</v>
      </c>
      <c r="E82" s="101">
        <v>7</v>
      </c>
      <c r="F82" s="104">
        <v>-0.85</v>
      </c>
      <c r="G82" s="104">
        <v>0.234</v>
      </c>
      <c r="H82" s="104">
        <v>0.311</v>
      </c>
    </row>
    <row r="83" spans="1:8" s="94" customFormat="1" ht="13.5" thickBot="1">
      <c r="A83" s="116" t="s">
        <v>210</v>
      </c>
      <c r="B83" s="117">
        <v>3</v>
      </c>
      <c r="C83" s="117">
        <v>127</v>
      </c>
      <c r="D83" s="117">
        <v>115</v>
      </c>
      <c r="E83" s="117">
        <v>120</v>
      </c>
      <c r="F83" s="119">
        <v>-0.21</v>
      </c>
      <c r="G83" s="119">
        <v>-0.094</v>
      </c>
      <c r="H83" s="119">
        <v>0.045</v>
      </c>
    </row>
    <row r="84" spans="1:8" s="94" customFormat="1" ht="13.5" thickBot="1">
      <c r="A84" s="55" t="s">
        <v>211</v>
      </c>
      <c r="B84" s="97">
        <v>50</v>
      </c>
      <c r="C84" s="97">
        <v>379</v>
      </c>
      <c r="D84" s="97">
        <v>295</v>
      </c>
      <c r="E84" s="97">
        <v>287</v>
      </c>
      <c r="F84" s="98">
        <v>0.17</v>
      </c>
      <c r="G84" s="98">
        <v>-0.223</v>
      </c>
      <c r="H84" s="98">
        <v>-0.028</v>
      </c>
    </row>
    <row r="85" s="1" customFormat="1" ht="13.5" customHeight="1">
      <c r="A85" s="12" t="s">
        <v>5</v>
      </c>
    </row>
    <row r="87" spans="1:2" s="94" customFormat="1" ht="19.5" customHeight="1">
      <c r="A87" s="93" t="s">
        <v>309</v>
      </c>
      <c r="B87" s="93"/>
    </row>
    <row r="88" s="1" customFormat="1" ht="6.75" customHeight="1" thickBot="1">
      <c r="A88" s="1" t="s">
        <v>53</v>
      </c>
    </row>
    <row r="89" spans="1:4" s="94" customFormat="1" ht="26.25" customHeight="1" thickBot="1">
      <c r="A89" s="95" t="s">
        <v>54</v>
      </c>
      <c r="B89" s="96" t="s">
        <v>87</v>
      </c>
      <c r="C89" s="96" t="s">
        <v>138</v>
      </c>
      <c r="D89" s="96" t="s">
        <v>139</v>
      </c>
    </row>
    <row r="90" spans="1:4" s="94" customFormat="1" ht="13.5" thickBot="1">
      <c r="A90" s="120" t="s">
        <v>71</v>
      </c>
      <c r="B90" s="121">
        <v>3408</v>
      </c>
      <c r="C90" s="121">
        <v>3056</v>
      </c>
      <c r="D90" s="122">
        <v>-0.103</v>
      </c>
    </row>
    <row r="91" spans="1:4" s="94" customFormat="1" ht="12.75">
      <c r="A91" s="63" t="s">
        <v>72</v>
      </c>
      <c r="B91" s="124">
        <v>112</v>
      </c>
      <c r="C91" s="124">
        <v>65</v>
      </c>
      <c r="D91" s="103">
        <v>-0.415</v>
      </c>
    </row>
    <row r="92" spans="1:4" s="94" customFormat="1" ht="12.75">
      <c r="A92" s="69" t="s">
        <v>213</v>
      </c>
      <c r="B92" s="123">
        <v>3076</v>
      </c>
      <c r="C92" s="123">
        <v>2990</v>
      </c>
      <c r="D92" s="104">
        <v>-0.028</v>
      </c>
    </row>
    <row r="93" spans="1:4" s="94" customFormat="1" ht="13.5" thickBot="1">
      <c r="A93" s="105" t="s">
        <v>214</v>
      </c>
      <c r="B93" s="125">
        <v>220</v>
      </c>
      <c r="C93" s="131">
        <v>0</v>
      </c>
      <c r="D93" s="107">
        <v>-1</v>
      </c>
    </row>
    <row r="94" s="1" customFormat="1" ht="13.5" customHeight="1">
      <c r="A94" s="12" t="s">
        <v>5</v>
      </c>
    </row>
    <row r="111" ht="12.75">
      <c r="F111" s="1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84" customWidth="1"/>
    <col min="2" max="6" width="5.421875" style="84" bestFit="1" customWidth="1"/>
    <col min="7" max="8" width="5.28125" style="84" bestFit="1" customWidth="1"/>
    <col min="9" max="9" width="4.8515625" style="84" bestFit="1" customWidth="1"/>
    <col min="10" max="10" width="4.421875" style="84" bestFit="1" customWidth="1"/>
    <col min="11" max="13" width="5.28125" style="84" bestFit="1" customWidth="1"/>
    <col min="14" max="14" width="6.7109375" style="84" customWidth="1"/>
    <col min="15" max="17" width="5.140625" style="84" bestFit="1" customWidth="1"/>
    <col min="18" max="19" width="4.57421875" style="84" bestFit="1" customWidth="1"/>
    <col min="20" max="21" width="5.57421875" style="84" bestFit="1" customWidth="1"/>
    <col min="22" max="23" width="4.7109375" style="84" bestFit="1" customWidth="1"/>
    <col min="24" max="26" width="5.57421875" style="84" bestFit="1" customWidth="1"/>
    <col min="27" max="27" width="8.140625" style="84" bestFit="1" customWidth="1"/>
    <col min="28" max="28" width="4.28125" style="84" bestFit="1" customWidth="1"/>
    <col min="29" max="29" width="5.140625" style="84" bestFit="1" customWidth="1"/>
    <col min="30" max="30" width="4.57421875" style="84" bestFit="1" customWidth="1"/>
    <col min="31" max="32" width="4.8515625" style="84" bestFit="1" customWidth="1"/>
    <col min="33" max="33" width="4.7109375" style="84" bestFit="1" customWidth="1"/>
    <col min="34" max="34" width="5.57421875" style="84" bestFit="1" customWidth="1"/>
    <col min="35" max="35" width="4.7109375" style="84" bestFit="1" customWidth="1"/>
    <col min="36" max="37" width="5.57421875" style="84" bestFit="1" customWidth="1"/>
    <col min="38" max="38" width="4.7109375" style="84" bestFit="1" customWidth="1"/>
    <col min="39" max="39" width="5.57421875" style="84" bestFit="1" customWidth="1"/>
    <col min="40" max="40" width="8.421875" style="84" bestFit="1" customWidth="1"/>
    <col min="41" max="41" width="4.28125" style="84" bestFit="1" customWidth="1"/>
    <col min="42" max="42" width="5.140625" style="84" bestFit="1" customWidth="1"/>
    <col min="43" max="43" width="4.8515625" style="84" bestFit="1" customWidth="1"/>
    <col min="44" max="44" width="5.140625" style="84" bestFit="1" customWidth="1"/>
    <col min="45" max="45" width="4.8515625" style="84" bestFit="1" customWidth="1"/>
    <col min="46" max="46" width="4.421875" style="84" bestFit="1" customWidth="1"/>
    <col min="47" max="47" width="4.00390625" style="84" bestFit="1" customWidth="1"/>
    <col min="48" max="52" width="5.57421875" style="84" bestFit="1" customWidth="1"/>
    <col min="53" max="53" width="8.421875" style="84" bestFit="1" customWidth="1"/>
    <col min="54" max="54" width="3.8515625" style="84" bestFit="1" customWidth="1"/>
    <col min="55" max="55" width="3.7109375" style="84" bestFit="1" customWidth="1"/>
    <col min="56" max="56" width="4.28125" style="84" bestFit="1" customWidth="1"/>
    <col min="57" max="57" width="4.00390625" style="84" bestFit="1" customWidth="1"/>
    <col min="58" max="58" width="4.28125" style="84" bestFit="1" customWidth="1"/>
    <col min="59" max="59" width="4.421875" style="84" bestFit="1" customWidth="1"/>
    <col min="60" max="60" width="4.00390625" style="84" bestFit="1" customWidth="1"/>
    <col min="61" max="61" width="4.7109375" style="84" bestFit="1" customWidth="1"/>
    <col min="62" max="64" width="4.28125" style="84" bestFit="1" customWidth="1"/>
    <col min="65" max="65" width="4.421875" style="84" bestFit="1" customWidth="1"/>
    <col min="66" max="66" width="7.28125" style="84" bestFit="1" customWidth="1"/>
    <col min="67" max="16384" width="9.140625" style="84" customWidth="1"/>
  </cols>
  <sheetData>
    <row r="1" spans="1:4" s="1" customFormat="1" ht="19.5" customHeight="1">
      <c r="A1" s="54" t="s">
        <v>310</v>
      </c>
      <c r="B1" s="54"/>
      <c r="C1" s="54"/>
      <c r="D1" s="54"/>
    </row>
    <row r="2" s="1" customFormat="1" ht="6.75" customHeight="1" thickBot="1">
      <c r="A2" s="1" t="s">
        <v>53</v>
      </c>
    </row>
    <row r="3" spans="2:66" s="1" customFormat="1" ht="13.5" customHeight="1" thickBot="1">
      <c r="B3" s="154">
        <v>2009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>
        <v>2010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>
        <v>2011</v>
      </c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>
        <v>2012</v>
      </c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>
        <v>2013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</row>
    <row r="4" spans="1:66" s="1" customFormat="1" ht="26.25" thickBot="1">
      <c r="A4" s="55" t="s">
        <v>54</v>
      </c>
      <c r="B4" s="56" t="s">
        <v>55</v>
      </c>
      <c r="C4" s="56" t="s">
        <v>56</v>
      </c>
      <c r="D4" s="56" t="s">
        <v>57</v>
      </c>
      <c r="E4" s="56" t="s">
        <v>58</v>
      </c>
      <c r="F4" s="56" t="s">
        <v>59</v>
      </c>
      <c r="G4" s="57" t="s">
        <v>60</v>
      </c>
      <c r="H4" s="57" t="s">
        <v>61</v>
      </c>
      <c r="I4" s="57" t="s">
        <v>62</v>
      </c>
      <c r="J4" s="57" t="s">
        <v>63</v>
      </c>
      <c r="K4" s="57" t="s">
        <v>64</v>
      </c>
      <c r="L4" s="57" t="s">
        <v>65</v>
      </c>
      <c r="M4" s="57" t="s">
        <v>66</v>
      </c>
      <c r="N4" s="58" t="s">
        <v>67</v>
      </c>
      <c r="O4" s="56" t="s">
        <v>55</v>
      </c>
      <c r="P4" s="56" t="s">
        <v>56</v>
      </c>
      <c r="Q4" s="56" t="s">
        <v>57</v>
      </c>
      <c r="R4" s="56" t="s">
        <v>58</v>
      </c>
      <c r="S4" s="56" t="s">
        <v>59</v>
      </c>
      <c r="T4" s="57" t="s">
        <v>60</v>
      </c>
      <c r="U4" s="57" t="s">
        <v>61</v>
      </c>
      <c r="V4" s="57" t="s">
        <v>62</v>
      </c>
      <c r="W4" s="57" t="s">
        <v>63</v>
      </c>
      <c r="X4" s="57" t="s">
        <v>64</v>
      </c>
      <c r="Y4" s="57" t="s">
        <v>65</v>
      </c>
      <c r="Z4" s="57" t="s">
        <v>66</v>
      </c>
      <c r="AA4" s="58" t="s">
        <v>68</v>
      </c>
      <c r="AB4" s="56" t="s">
        <v>55</v>
      </c>
      <c r="AC4" s="56" t="s">
        <v>56</v>
      </c>
      <c r="AD4" s="56" t="s">
        <v>57</v>
      </c>
      <c r="AE4" s="56" t="s">
        <v>58</v>
      </c>
      <c r="AF4" s="56" t="s">
        <v>59</v>
      </c>
      <c r="AG4" s="57" t="s">
        <v>60</v>
      </c>
      <c r="AH4" s="57" t="s">
        <v>61</v>
      </c>
      <c r="AI4" s="57" t="s">
        <v>62</v>
      </c>
      <c r="AJ4" s="57" t="s">
        <v>63</v>
      </c>
      <c r="AK4" s="57" t="s">
        <v>64</v>
      </c>
      <c r="AL4" s="57" t="s">
        <v>65</v>
      </c>
      <c r="AM4" s="57" t="s">
        <v>66</v>
      </c>
      <c r="AN4" s="58" t="s">
        <v>69</v>
      </c>
      <c r="AO4" s="56" t="s">
        <v>55</v>
      </c>
      <c r="AP4" s="56" t="s">
        <v>56</v>
      </c>
      <c r="AQ4" s="56" t="s">
        <v>57</v>
      </c>
      <c r="AR4" s="56" t="s">
        <v>58</v>
      </c>
      <c r="AS4" s="56" t="s">
        <v>59</v>
      </c>
      <c r="AT4" s="57" t="s">
        <v>60</v>
      </c>
      <c r="AU4" s="57" t="s">
        <v>61</v>
      </c>
      <c r="AV4" s="57" t="s">
        <v>62</v>
      </c>
      <c r="AW4" s="57" t="s">
        <v>63</v>
      </c>
      <c r="AX4" s="57" t="s">
        <v>64</v>
      </c>
      <c r="AY4" s="57" t="s">
        <v>65</v>
      </c>
      <c r="AZ4" s="57" t="s">
        <v>66</v>
      </c>
      <c r="BA4" s="58" t="s">
        <v>70</v>
      </c>
      <c r="BB4" s="56" t="s">
        <v>55</v>
      </c>
      <c r="BC4" s="56" t="s">
        <v>56</v>
      </c>
      <c r="BD4" s="56" t="s">
        <v>57</v>
      </c>
      <c r="BE4" s="56" t="s">
        <v>58</v>
      </c>
      <c r="BF4" s="56" t="s">
        <v>59</v>
      </c>
      <c r="BG4" s="57" t="s">
        <v>60</v>
      </c>
      <c r="BH4" s="57" t="s">
        <v>61</v>
      </c>
      <c r="BI4" s="57" t="s">
        <v>62</v>
      </c>
      <c r="BJ4" s="57" t="s">
        <v>63</v>
      </c>
      <c r="BK4" s="57" t="s">
        <v>64</v>
      </c>
      <c r="BL4" s="57" t="s">
        <v>65</v>
      </c>
      <c r="BM4" s="57" t="s">
        <v>66</v>
      </c>
      <c r="BN4" s="58" t="s">
        <v>52</v>
      </c>
    </row>
    <row r="5" spans="1:66" s="4" customFormat="1" ht="13.5" thickBot="1">
      <c r="A5" s="59" t="s">
        <v>71</v>
      </c>
      <c r="B5" s="60">
        <v>414.7</v>
      </c>
      <c r="C5" s="60">
        <v>261.4</v>
      </c>
      <c r="D5" s="60">
        <v>408.8</v>
      </c>
      <c r="E5" s="60">
        <v>115.2</v>
      </c>
      <c r="F5" s="60">
        <v>147.1</v>
      </c>
      <c r="G5" s="61">
        <v>163.4</v>
      </c>
      <c r="H5" s="61">
        <v>147.6</v>
      </c>
      <c r="I5" s="61">
        <v>54.6</v>
      </c>
      <c r="J5" s="61">
        <v>30.3</v>
      </c>
      <c r="K5" s="61">
        <v>201.4</v>
      </c>
      <c r="L5" s="61">
        <v>112.5</v>
      </c>
      <c r="M5" s="61">
        <v>201.7</v>
      </c>
      <c r="N5" s="62">
        <v>2259</v>
      </c>
      <c r="O5" s="60">
        <v>94</v>
      </c>
      <c r="P5" s="60">
        <v>264</v>
      </c>
      <c r="Q5" s="60">
        <v>147</v>
      </c>
      <c r="R5" s="60">
        <v>145</v>
      </c>
      <c r="S5" s="60">
        <v>155</v>
      </c>
      <c r="T5" s="61">
        <v>43</v>
      </c>
      <c r="U5" s="61">
        <v>232</v>
      </c>
      <c r="V5" s="61">
        <v>46</v>
      </c>
      <c r="W5" s="61">
        <v>124</v>
      </c>
      <c r="X5" s="61">
        <v>275</v>
      </c>
      <c r="Y5" s="61">
        <v>72</v>
      </c>
      <c r="Z5" s="61">
        <v>199</v>
      </c>
      <c r="AA5" s="62">
        <v>1797</v>
      </c>
      <c r="AB5" s="60">
        <v>95</v>
      </c>
      <c r="AC5" s="60">
        <v>255</v>
      </c>
      <c r="AD5" s="60">
        <v>154</v>
      </c>
      <c r="AE5" s="60">
        <v>248</v>
      </c>
      <c r="AF5" s="60">
        <v>195</v>
      </c>
      <c r="AG5" s="61">
        <v>85</v>
      </c>
      <c r="AH5" s="61">
        <v>113</v>
      </c>
      <c r="AI5" s="61">
        <v>197</v>
      </c>
      <c r="AJ5" s="61">
        <v>362</v>
      </c>
      <c r="AK5" s="61">
        <v>447</v>
      </c>
      <c r="AL5" s="61">
        <v>197</v>
      </c>
      <c r="AM5" s="61">
        <v>278</v>
      </c>
      <c r="AN5" s="62">
        <v>2626</v>
      </c>
      <c r="AO5" s="60">
        <v>355</v>
      </c>
      <c r="AP5" s="60">
        <v>189</v>
      </c>
      <c r="AQ5" s="60">
        <v>272</v>
      </c>
      <c r="AR5" s="60">
        <v>261</v>
      </c>
      <c r="AS5" s="60">
        <v>333</v>
      </c>
      <c r="AT5" s="61">
        <v>70</v>
      </c>
      <c r="AU5" s="61">
        <v>387</v>
      </c>
      <c r="AV5" s="61">
        <v>306</v>
      </c>
      <c r="AW5" s="61">
        <v>450</v>
      </c>
      <c r="AX5" s="61">
        <v>200</v>
      </c>
      <c r="AY5" s="61">
        <v>482</v>
      </c>
      <c r="AZ5" s="61">
        <v>105</v>
      </c>
      <c r="BA5" s="62">
        <v>3408</v>
      </c>
      <c r="BB5" s="60">
        <v>204.92</v>
      </c>
      <c r="BC5" s="60">
        <v>230.86</v>
      </c>
      <c r="BD5" s="60">
        <v>426.56</v>
      </c>
      <c r="BE5" s="60">
        <v>229.86</v>
      </c>
      <c r="BF5" s="60">
        <v>219.62</v>
      </c>
      <c r="BG5" s="61">
        <v>107.98</v>
      </c>
      <c r="BH5" s="61">
        <v>409.26</v>
      </c>
      <c r="BI5" s="61">
        <v>446.69</v>
      </c>
      <c r="BJ5" s="61">
        <v>265.62</v>
      </c>
      <c r="BK5" s="61">
        <v>166.93</v>
      </c>
      <c r="BL5" s="61">
        <v>121.09</v>
      </c>
      <c r="BM5" s="61">
        <v>226.26</v>
      </c>
      <c r="BN5" s="62">
        <v>3055.66</v>
      </c>
    </row>
    <row r="6" spans="1:66" s="1" customFormat="1" ht="12.75">
      <c r="A6" s="63" t="s">
        <v>72</v>
      </c>
      <c r="B6" s="64">
        <v>9.9</v>
      </c>
      <c r="C6" s="64">
        <v>13.9</v>
      </c>
      <c r="D6" s="64">
        <v>12.7</v>
      </c>
      <c r="E6" s="64">
        <v>15.1</v>
      </c>
      <c r="F6" s="65">
        <v>0</v>
      </c>
      <c r="G6" s="66">
        <v>8.9</v>
      </c>
      <c r="H6" s="66">
        <v>25.8</v>
      </c>
      <c r="I6" s="66">
        <v>20.1</v>
      </c>
      <c r="J6" s="66">
        <v>1.8</v>
      </c>
      <c r="K6" s="66">
        <v>8.7</v>
      </c>
      <c r="L6" s="66">
        <v>1.6</v>
      </c>
      <c r="M6" s="66">
        <v>8.5</v>
      </c>
      <c r="N6" s="67">
        <v>127</v>
      </c>
      <c r="O6" s="64">
        <v>0.4</v>
      </c>
      <c r="P6" s="64">
        <v>8</v>
      </c>
      <c r="Q6" s="64">
        <v>13.3</v>
      </c>
      <c r="R6" s="64">
        <v>11</v>
      </c>
      <c r="S6" s="65">
        <v>0</v>
      </c>
      <c r="T6" s="66">
        <v>8.5</v>
      </c>
      <c r="U6" s="66">
        <v>19.6</v>
      </c>
      <c r="V6" s="66">
        <v>4.1</v>
      </c>
      <c r="W6" s="66">
        <v>11.1</v>
      </c>
      <c r="X6" s="66">
        <v>18.3</v>
      </c>
      <c r="Y6" s="66">
        <v>1.6</v>
      </c>
      <c r="Z6" s="66">
        <v>4.5</v>
      </c>
      <c r="AA6" s="88">
        <v>100.5</v>
      </c>
      <c r="AB6" s="64">
        <v>2</v>
      </c>
      <c r="AC6" s="64">
        <v>14.3</v>
      </c>
      <c r="AD6" s="64">
        <v>0.5</v>
      </c>
      <c r="AE6" s="64">
        <v>19.9</v>
      </c>
      <c r="AF6" s="65">
        <v>1.7</v>
      </c>
      <c r="AG6" s="66">
        <v>3.9</v>
      </c>
      <c r="AH6" s="66">
        <v>17.9</v>
      </c>
      <c r="AI6" s="66">
        <v>14.4</v>
      </c>
      <c r="AJ6" s="66">
        <v>0.5</v>
      </c>
      <c r="AK6" s="66">
        <v>20.6</v>
      </c>
      <c r="AL6" s="66">
        <v>1.6</v>
      </c>
      <c r="AM6" s="66">
        <v>3.4</v>
      </c>
      <c r="AN6" s="88">
        <v>100.6</v>
      </c>
      <c r="AO6" s="64">
        <v>3.7</v>
      </c>
      <c r="AP6" s="64">
        <v>14.1</v>
      </c>
      <c r="AQ6" s="64">
        <v>0</v>
      </c>
      <c r="AR6" s="64">
        <v>25.4</v>
      </c>
      <c r="AS6" s="65">
        <v>0</v>
      </c>
      <c r="AT6" s="66">
        <v>1.6</v>
      </c>
      <c r="AU6" s="66">
        <v>18.6</v>
      </c>
      <c r="AV6" s="66">
        <v>13.4</v>
      </c>
      <c r="AW6" s="66">
        <v>0</v>
      </c>
      <c r="AX6" s="66">
        <v>30.2</v>
      </c>
      <c r="AY6" s="66">
        <v>0</v>
      </c>
      <c r="AZ6" s="66">
        <v>5</v>
      </c>
      <c r="BA6" s="90">
        <v>111.9</v>
      </c>
      <c r="BB6" s="64">
        <v>9.11</v>
      </c>
      <c r="BC6" s="64">
        <v>9.81</v>
      </c>
      <c r="BD6" s="64"/>
      <c r="BE6" s="64">
        <v>20.01</v>
      </c>
      <c r="BF6" s="65">
        <v>1.49</v>
      </c>
      <c r="BG6" s="66"/>
      <c r="BH6" s="66">
        <v>11.87</v>
      </c>
      <c r="BI6" s="66">
        <v>9.59</v>
      </c>
      <c r="BJ6" s="66">
        <v>0.36</v>
      </c>
      <c r="BK6" s="66">
        <v>0.91</v>
      </c>
      <c r="BL6" s="66">
        <v>1.47</v>
      </c>
      <c r="BM6" s="66">
        <v>0.76</v>
      </c>
      <c r="BN6" s="87">
        <v>65.39</v>
      </c>
    </row>
    <row r="7" spans="1:66" s="1" customFormat="1" ht="12.75">
      <c r="A7" s="69" t="s">
        <v>73</v>
      </c>
      <c r="B7" s="70">
        <v>4.1</v>
      </c>
      <c r="C7" s="70">
        <v>13.9</v>
      </c>
      <c r="D7" s="70">
        <v>12.7</v>
      </c>
      <c r="E7" s="70">
        <v>1</v>
      </c>
      <c r="F7" s="71">
        <v>0</v>
      </c>
      <c r="G7" s="72">
        <v>8.9</v>
      </c>
      <c r="H7" s="72">
        <v>19.7</v>
      </c>
      <c r="I7" s="72">
        <v>20.1</v>
      </c>
      <c r="J7" s="72">
        <v>1.8</v>
      </c>
      <c r="K7" s="72">
        <v>1</v>
      </c>
      <c r="L7" s="72">
        <v>1.6</v>
      </c>
      <c r="M7" s="72">
        <v>8.5</v>
      </c>
      <c r="N7" s="73">
        <v>93</v>
      </c>
      <c r="O7" s="70">
        <v>0.4</v>
      </c>
      <c r="P7" s="70">
        <v>8</v>
      </c>
      <c r="Q7" s="70">
        <v>13.3</v>
      </c>
      <c r="R7" s="70">
        <v>1</v>
      </c>
      <c r="S7" s="71">
        <v>0</v>
      </c>
      <c r="T7" s="72">
        <v>8.5</v>
      </c>
      <c r="U7" s="72">
        <v>13.5</v>
      </c>
      <c r="V7" s="72">
        <v>4.1</v>
      </c>
      <c r="W7" s="72">
        <v>11.1</v>
      </c>
      <c r="X7" s="72">
        <v>1</v>
      </c>
      <c r="Y7" s="72">
        <v>1.6</v>
      </c>
      <c r="Z7" s="72">
        <v>4.5</v>
      </c>
      <c r="AA7" s="89">
        <v>67</v>
      </c>
      <c r="AB7" s="70">
        <v>2</v>
      </c>
      <c r="AC7" s="70">
        <v>14.3</v>
      </c>
      <c r="AD7" s="70">
        <v>0.5</v>
      </c>
      <c r="AE7" s="70">
        <v>1</v>
      </c>
      <c r="AF7" s="71">
        <v>1.7</v>
      </c>
      <c r="AG7" s="72">
        <v>3.9</v>
      </c>
      <c r="AH7" s="72">
        <v>16.6</v>
      </c>
      <c r="AI7" s="72">
        <v>14.4</v>
      </c>
      <c r="AJ7" s="72">
        <v>0.5</v>
      </c>
      <c r="AK7" s="72">
        <v>0.9</v>
      </c>
      <c r="AL7" s="72">
        <v>1.6</v>
      </c>
      <c r="AM7" s="72">
        <v>3.4</v>
      </c>
      <c r="AN7" s="89">
        <v>60.8</v>
      </c>
      <c r="AO7" s="70">
        <v>1.7</v>
      </c>
      <c r="AP7" s="70">
        <v>14.1</v>
      </c>
      <c r="AQ7" s="70">
        <v>0</v>
      </c>
      <c r="AR7" s="70">
        <v>1.4</v>
      </c>
      <c r="AS7" s="71">
        <v>0</v>
      </c>
      <c r="AT7" s="72">
        <v>1.6</v>
      </c>
      <c r="AU7" s="72">
        <v>8.1</v>
      </c>
      <c r="AV7" s="72">
        <v>13.4</v>
      </c>
      <c r="AW7" s="72">
        <v>0</v>
      </c>
      <c r="AX7" s="72">
        <v>1.3</v>
      </c>
      <c r="AY7" s="72">
        <v>0</v>
      </c>
      <c r="AZ7" s="72">
        <v>5</v>
      </c>
      <c r="BA7" s="91">
        <v>46.5</v>
      </c>
      <c r="BB7" s="70">
        <v>1.71</v>
      </c>
      <c r="BC7" s="70">
        <v>9.81</v>
      </c>
      <c r="BD7" s="70"/>
      <c r="BE7" s="70">
        <v>1.29</v>
      </c>
      <c r="BF7" s="71">
        <v>1.49</v>
      </c>
      <c r="BG7" s="72"/>
      <c r="BH7" s="72">
        <v>8.26</v>
      </c>
      <c r="BI7" s="72">
        <v>9.59</v>
      </c>
      <c r="BJ7" s="72">
        <v>0.36</v>
      </c>
      <c r="BK7" s="72">
        <v>0.91</v>
      </c>
      <c r="BL7" s="72">
        <v>1.47</v>
      </c>
      <c r="BM7" s="72">
        <v>0.76</v>
      </c>
      <c r="BN7" s="77">
        <v>35.66</v>
      </c>
    </row>
    <row r="8" spans="1:66" s="1" customFormat="1" ht="12.75">
      <c r="A8" s="69" t="s">
        <v>74</v>
      </c>
      <c r="B8" s="70">
        <v>3.6</v>
      </c>
      <c r="C8" s="70">
        <v>12.9</v>
      </c>
      <c r="D8" s="70">
        <v>9.2</v>
      </c>
      <c r="E8" s="70">
        <v>0.9</v>
      </c>
      <c r="F8" s="71">
        <v>0</v>
      </c>
      <c r="G8" s="72">
        <v>8</v>
      </c>
      <c r="H8" s="72">
        <v>16</v>
      </c>
      <c r="I8" s="72">
        <v>16.6</v>
      </c>
      <c r="J8" s="72">
        <v>1.5</v>
      </c>
      <c r="K8" s="72">
        <v>0.9</v>
      </c>
      <c r="L8" s="72">
        <v>1.3</v>
      </c>
      <c r="M8" s="72">
        <v>7.9</v>
      </c>
      <c r="N8" s="73">
        <v>79</v>
      </c>
      <c r="O8" s="70">
        <v>0</v>
      </c>
      <c r="P8" s="70">
        <v>7.6</v>
      </c>
      <c r="Q8" s="70">
        <v>10.3</v>
      </c>
      <c r="R8" s="70">
        <v>0.9</v>
      </c>
      <c r="S8" s="71">
        <v>0</v>
      </c>
      <c r="T8" s="72">
        <v>7.8</v>
      </c>
      <c r="U8" s="72">
        <v>11.2</v>
      </c>
      <c r="V8" s="72">
        <v>3.3</v>
      </c>
      <c r="W8" s="72">
        <v>8.3</v>
      </c>
      <c r="X8" s="72">
        <v>0.9</v>
      </c>
      <c r="Y8" s="72">
        <v>1.3</v>
      </c>
      <c r="Z8" s="72">
        <v>4.2</v>
      </c>
      <c r="AA8" s="89">
        <v>55.7</v>
      </c>
      <c r="AB8" s="70">
        <v>1.3</v>
      </c>
      <c r="AC8" s="70">
        <v>11.6</v>
      </c>
      <c r="AD8" s="70">
        <v>0.3</v>
      </c>
      <c r="AE8" s="70">
        <v>0.9</v>
      </c>
      <c r="AF8" s="71">
        <v>1.3</v>
      </c>
      <c r="AG8" s="72">
        <v>3.6</v>
      </c>
      <c r="AH8" s="72">
        <v>14.2</v>
      </c>
      <c r="AI8" s="72">
        <v>11.9</v>
      </c>
      <c r="AJ8" s="72">
        <v>0.3</v>
      </c>
      <c r="AK8" s="72">
        <v>0.9</v>
      </c>
      <c r="AL8" s="72">
        <v>1.3</v>
      </c>
      <c r="AM8" s="72">
        <v>3.2</v>
      </c>
      <c r="AN8" s="89">
        <v>50.8</v>
      </c>
      <c r="AO8" s="70">
        <v>1</v>
      </c>
      <c r="AP8" s="70">
        <v>11.9</v>
      </c>
      <c r="AQ8" s="70">
        <v>0</v>
      </c>
      <c r="AR8" s="70">
        <v>1.2</v>
      </c>
      <c r="AS8" s="71">
        <v>0</v>
      </c>
      <c r="AT8" s="72">
        <v>1.3</v>
      </c>
      <c r="AU8" s="72">
        <v>6.4</v>
      </c>
      <c r="AV8" s="72">
        <v>11.4</v>
      </c>
      <c r="AW8" s="72">
        <v>0</v>
      </c>
      <c r="AX8" s="72">
        <v>1.2</v>
      </c>
      <c r="AY8" s="72">
        <v>0</v>
      </c>
      <c r="AZ8" s="72">
        <v>4.6</v>
      </c>
      <c r="BA8" s="91">
        <v>38.9</v>
      </c>
      <c r="BB8" s="70">
        <v>1.02</v>
      </c>
      <c r="BC8" s="70">
        <v>8.12</v>
      </c>
      <c r="BD8" s="70"/>
      <c r="BE8" s="70">
        <v>1.16</v>
      </c>
      <c r="BF8" s="71">
        <v>1.29</v>
      </c>
      <c r="BG8" s="72"/>
      <c r="BH8" s="72">
        <v>6.8</v>
      </c>
      <c r="BI8" s="72">
        <v>8.08</v>
      </c>
      <c r="BJ8" s="72">
        <v>0.3</v>
      </c>
      <c r="BK8" s="72">
        <v>0.87</v>
      </c>
      <c r="BL8" s="72">
        <v>1.31</v>
      </c>
      <c r="BM8" s="72">
        <v>0.64</v>
      </c>
      <c r="BN8" s="77">
        <v>29.59</v>
      </c>
    </row>
    <row r="9" spans="1:66" s="1" customFormat="1" ht="12.75">
      <c r="A9" s="69" t="s">
        <v>75</v>
      </c>
      <c r="B9" s="70">
        <v>0.5</v>
      </c>
      <c r="C9" s="70">
        <v>1</v>
      </c>
      <c r="D9" s="70">
        <v>3.4</v>
      </c>
      <c r="E9" s="70">
        <v>0.1</v>
      </c>
      <c r="F9" s="71">
        <v>0</v>
      </c>
      <c r="G9" s="72">
        <v>1</v>
      </c>
      <c r="H9" s="72">
        <v>3.7</v>
      </c>
      <c r="I9" s="72">
        <v>3.5</v>
      </c>
      <c r="J9" s="72">
        <v>0.3</v>
      </c>
      <c r="K9" s="72">
        <v>0.1</v>
      </c>
      <c r="L9" s="72">
        <v>0.3</v>
      </c>
      <c r="M9" s="72">
        <v>0.6</v>
      </c>
      <c r="N9" s="73">
        <v>15</v>
      </c>
      <c r="O9" s="70">
        <v>0.4</v>
      </c>
      <c r="P9" s="70">
        <v>0.4</v>
      </c>
      <c r="Q9" s="70">
        <v>3</v>
      </c>
      <c r="R9" s="70">
        <v>0.1</v>
      </c>
      <c r="S9" s="71">
        <v>0</v>
      </c>
      <c r="T9" s="72">
        <v>0.7</v>
      </c>
      <c r="U9" s="72">
        <v>2.3</v>
      </c>
      <c r="V9" s="72">
        <v>0.8</v>
      </c>
      <c r="W9" s="72">
        <v>2.8</v>
      </c>
      <c r="X9" s="72">
        <v>0.1</v>
      </c>
      <c r="Y9" s="72">
        <v>0.3</v>
      </c>
      <c r="Z9" s="72">
        <v>0.3</v>
      </c>
      <c r="AA9" s="89">
        <v>11.3</v>
      </c>
      <c r="AB9" s="70">
        <v>0.7</v>
      </c>
      <c r="AC9" s="70">
        <v>2.7</v>
      </c>
      <c r="AD9" s="70">
        <v>0.2</v>
      </c>
      <c r="AE9" s="70">
        <v>0.1</v>
      </c>
      <c r="AF9" s="71">
        <v>0.3</v>
      </c>
      <c r="AG9" s="72">
        <v>0.3</v>
      </c>
      <c r="AH9" s="72">
        <v>2.4</v>
      </c>
      <c r="AI9" s="72">
        <v>2.5</v>
      </c>
      <c r="AJ9" s="72">
        <v>0.2</v>
      </c>
      <c r="AK9" s="72">
        <v>0.1</v>
      </c>
      <c r="AL9" s="72">
        <v>0.3</v>
      </c>
      <c r="AM9" s="72">
        <v>0.2</v>
      </c>
      <c r="AN9" s="89">
        <v>9.9</v>
      </c>
      <c r="AO9" s="70">
        <v>0.7</v>
      </c>
      <c r="AP9" s="70">
        <v>2.2</v>
      </c>
      <c r="AQ9" s="70">
        <v>0</v>
      </c>
      <c r="AR9" s="70">
        <v>0.2</v>
      </c>
      <c r="AS9" s="71">
        <v>0</v>
      </c>
      <c r="AT9" s="72">
        <v>0.3</v>
      </c>
      <c r="AU9" s="72">
        <v>1.7</v>
      </c>
      <c r="AV9" s="72">
        <v>1.9</v>
      </c>
      <c r="AW9" s="72">
        <v>0</v>
      </c>
      <c r="AX9" s="72">
        <v>0.2</v>
      </c>
      <c r="AY9" s="72">
        <v>0</v>
      </c>
      <c r="AZ9" s="72">
        <v>0.4</v>
      </c>
      <c r="BA9" s="91">
        <v>7.5</v>
      </c>
      <c r="BB9" s="70">
        <v>0.69</v>
      </c>
      <c r="BC9" s="70">
        <v>1.7</v>
      </c>
      <c r="BD9" s="70"/>
      <c r="BE9" s="70">
        <v>0.13</v>
      </c>
      <c r="BF9" s="71">
        <v>0.19</v>
      </c>
      <c r="BG9" s="72"/>
      <c r="BH9" s="72">
        <v>1.46</v>
      </c>
      <c r="BI9" s="72">
        <v>1.51</v>
      </c>
      <c r="BJ9" s="72">
        <v>0.05</v>
      </c>
      <c r="BK9" s="72">
        <v>0.05</v>
      </c>
      <c r="BL9" s="72">
        <v>0.17</v>
      </c>
      <c r="BM9" s="72">
        <v>0.12</v>
      </c>
      <c r="BN9" s="77">
        <v>6.07</v>
      </c>
    </row>
    <row r="10" spans="1:66" s="1" customFormat="1" ht="12.75">
      <c r="A10" s="69" t="s">
        <v>76</v>
      </c>
      <c r="B10" s="70">
        <v>5.8</v>
      </c>
      <c r="C10" s="70">
        <v>0</v>
      </c>
      <c r="D10" s="70">
        <v>0</v>
      </c>
      <c r="E10" s="70">
        <v>14</v>
      </c>
      <c r="F10" s="71">
        <v>0</v>
      </c>
      <c r="G10" s="72">
        <v>0</v>
      </c>
      <c r="H10" s="72">
        <v>6.2</v>
      </c>
      <c r="I10" s="72">
        <v>0</v>
      </c>
      <c r="J10" s="72">
        <v>0</v>
      </c>
      <c r="K10" s="72">
        <v>7.7</v>
      </c>
      <c r="L10" s="72">
        <v>0</v>
      </c>
      <c r="M10" s="72">
        <v>0</v>
      </c>
      <c r="N10" s="73">
        <v>34</v>
      </c>
      <c r="O10" s="70">
        <v>0</v>
      </c>
      <c r="P10" s="70">
        <v>0</v>
      </c>
      <c r="Q10" s="70">
        <v>0</v>
      </c>
      <c r="R10" s="70">
        <v>10.1</v>
      </c>
      <c r="S10" s="71">
        <v>0</v>
      </c>
      <c r="T10" s="72">
        <v>0</v>
      </c>
      <c r="U10" s="72">
        <v>6.1</v>
      </c>
      <c r="V10" s="72">
        <v>0</v>
      </c>
      <c r="W10" s="72">
        <v>0</v>
      </c>
      <c r="X10" s="72">
        <v>17.3</v>
      </c>
      <c r="Y10" s="72">
        <v>0</v>
      </c>
      <c r="Z10" s="72">
        <v>0</v>
      </c>
      <c r="AA10" s="89">
        <v>33.5</v>
      </c>
      <c r="AB10" s="70">
        <v>0</v>
      </c>
      <c r="AC10" s="70">
        <v>0</v>
      </c>
      <c r="AD10" s="70">
        <v>0</v>
      </c>
      <c r="AE10" s="70">
        <v>19</v>
      </c>
      <c r="AF10" s="71">
        <v>0</v>
      </c>
      <c r="AG10" s="72">
        <v>0</v>
      </c>
      <c r="AH10" s="72">
        <v>1.3</v>
      </c>
      <c r="AI10" s="72">
        <v>0</v>
      </c>
      <c r="AJ10" s="72">
        <v>0</v>
      </c>
      <c r="AK10" s="72">
        <v>19.6</v>
      </c>
      <c r="AL10" s="72">
        <v>0</v>
      </c>
      <c r="AM10" s="72">
        <v>0</v>
      </c>
      <c r="AN10" s="89">
        <v>39.9</v>
      </c>
      <c r="AO10" s="70">
        <v>1.9</v>
      </c>
      <c r="AP10" s="70">
        <v>0</v>
      </c>
      <c r="AQ10" s="70">
        <v>0</v>
      </c>
      <c r="AR10" s="70">
        <v>24</v>
      </c>
      <c r="AS10" s="71">
        <v>0</v>
      </c>
      <c r="AT10" s="72">
        <v>0</v>
      </c>
      <c r="AU10" s="72">
        <v>10.5</v>
      </c>
      <c r="AV10" s="72">
        <v>0</v>
      </c>
      <c r="AW10" s="72">
        <v>0</v>
      </c>
      <c r="AX10" s="72">
        <v>28.9</v>
      </c>
      <c r="AY10" s="72">
        <v>0</v>
      </c>
      <c r="AZ10" s="72">
        <v>0</v>
      </c>
      <c r="BA10" s="91">
        <v>65.4</v>
      </c>
      <c r="BB10" s="70">
        <v>7.39</v>
      </c>
      <c r="BC10" s="70"/>
      <c r="BD10" s="70"/>
      <c r="BE10" s="70">
        <v>18.73</v>
      </c>
      <c r="BF10" s="71"/>
      <c r="BG10" s="72"/>
      <c r="BH10" s="72">
        <v>3.61</v>
      </c>
      <c r="BI10" s="72"/>
      <c r="BJ10" s="72"/>
      <c r="BK10" s="72"/>
      <c r="BL10" s="72"/>
      <c r="BM10" s="72"/>
      <c r="BN10" s="77">
        <v>29.72</v>
      </c>
    </row>
    <row r="11" spans="1:66" s="4" customFormat="1" ht="12.75">
      <c r="A11" s="74" t="s">
        <v>77</v>
      </c>
      <c r="B11" s="75">
        <v>404.8</v>
      </c>
      <c r="C11" s="75">
        <v>247.4</v>
      </c>
      <c r="D11" s="75">
        <v>396.1</v>
      </c>
      <c r="E11" s="75">
        <v>100.1</v>
      </c>
      <c r="F11" s="76">
        <v>147.1</v>
      </c>
      <c r="G11" s="73">
        <v>154.5</v>
      </c>
      <c r="H11" s="73">
        <v>121.7</v>
      </c>
      <c r="I11" s="73">
        <v>34.5</v>
      </c>
      <c r="J11" s="73">
        <v>28.5</v>
      </c>
      <c r="K11" s="73">
        <v>192.7</v>
      </c>
      <c r="L11" s="73">
        <v>110.9</v>
      </c>
      <c r="M11" s="73">
        <v>193.2</v>
      </c>
      <c r="N11" s="77">
        <v>2131</v>
      </c>
      <c r="O11" s="75">
        <v>93.3</v>
      </c>
      <c r="P11" s="75">
        <v>255.8</v>
      </c>
      <c r="Q11" s="75">
        <v>134.1</v>
      </c>
      <c r="R11" s="75">
        <v>134.2</v>
      </c>
      <c r="S11" s="76">
        <v>155.2</v>
      </c>
      <c r="T11" s="73">
        <v>34.7</v>
      </c>
      <c r="U11" s="73">
        <v>212.2</v>
      </c>
      <c r="V11" s="73">
        <v>41.5</v>
      </c>
      <c r="W11" s="73">
        <v>113.2</v>
      </c>
      <c r="X11" s="73">
        <v>257.1</v>
      </c>
      <c r="Y11" s="73">
        <v>70.5</v>
      </c>
      <c r="Z11" s="73">
        <v>194.9</v>
      </c>
      <c r="AA11" s="89">
        <v>1697</v>
      </c>
      <c r="AB11" s="75">
        <v>92.5</v>
      </c>
      <c r="AC11" s="75">
        <v>240.6</v>
      </c>
      <c r="AD11" s="75">
        <v>153.6</v>
      </c>
      <c r="AE11" s="75">
        <v>228.5</v>
      </c>
      <c r="AF11" s="76">
        <v>192.9</v>
      </c>
      <c r="AG11" s="73">
        <v>81</v>
      </c>
      <c r="AH11" s="73">
        <v>95</v>
      </c>
      <c r="AI11" s="73">
        <v>182.9</v>
      </c>
      <c r="AJ11" s="73">
        <v>361.4</v>
      </c>
      <c r="AK11" s="73">
        <v>426.6</v>
      </c>
      <c r="AL11" s="73">
        <v>195.5</v>
      </c>
      <c r="AM11" s="73">
        <v>274.5</v>
      </c>
      <c r="AN11" s="89">
        <v>2525.1</v>
      </c>
      <c r="AO11" s="75">
        <v>351</v>
      </c>
      <c r="AP11" s="75">
        <v>175.1</v>
      </c>
      <c r="AQ11" s="75">
        <v>271.7</v>
      </c>
      <c r="AR11" s="75">
        <v>235.1</v>
      </c>
      <c r="AS11" s="76">
        <v>333.1</v>
      </c>
      <c r="AT11" s="73">
        <v>68.4</v>
      </c>
      <c r="AU11" s="73">
        <v>367.9</v>
      </c>
      <c r="AV11" s="73">
        <v>292.7</v>
      </c>
      <c r="AW11" s="73">
        <v>449.6</v>
      </c>
      <c r="AX11" s="73">
        <v>155.5</v>
      </c>
      <c r="AY11" s="73">
        <v>295.7</v>
      </c>
      <c r="AZ11" s="73">
        <v>80.6</v>
      </c>
      <c r="BA11" s="91">
        <v>3076.4</v>
      </c>
      <c r="BB11" s="75">
        <v>195.81</v>
      </c>
      <c r="BC11" s="75">
        <v>221.05</v>
      </c>
      <c r="BD11" s="75">
        <v>426.56</v>
      </c>
      <c r="BE11" s="75">
        <v>209.85</v>
      </c>
      <c r="BF11" s="76">
        <v>218.14</v>
      </c>
      <c r="BG11" s="73">
        <v>107.98</v>
      </c>
      <c r="BH11" s="73">
        <v>397.39</v>
      </c>
      <c r="BI11" s="73">
        <v>437.09</v>
      </c>
      <c r="BJ11" s="73">
        <v>265.26</v>
      </c>
      <c r="BK11" s="73">
        <v>166.02</v>
      </c>
      <c r="BL11" s="73">
        <v>119.62</v>
      </c>
      <c r="BM11" s="73">
        <v>225.5</v>
      </c>
      <c r="BN11" s="77">
        <v>2990.28</v>
      </c>
    </row>
    <row r="12" spans="1:66" s="1" customFormat="1" ht="12.75">
      <c r="A12" s="69" t="s">
        <v>78</v>
      </c>
      <c r="B12" s="70"/>
      <c r="C12" s="70"/>
      <c r="D12" s="70"/>
      <c r="E12" s="70"/>
      <c r="F12" s="71"/>
      <c r="G12" s="72"/>
      <c r="H12" s="72"/>
      <c r="I12" s="72"/>
      <c r="J12" s="72"/>
      <c r="K12" s="72"/>
      <c r="L12" s="72"/>
      <c r="M12" s="72"/>
      <c r="N12" s="73"/>
      <c r="O12" s="70">
        <v>93.3</v>
      </c>
      <c r="P12" s="70">
        <v>255.8</v>
      </c>
      <c r="Q12" s="70">
        <v>134.1</v>
      </c>
      <c r="R12" s="70">
        <v>134.2</v>
      </c>
      <c r="S12" s="71">
        <v>155.2</v>
      </c>
      <c r="T12" s="72">
        <v>34.7</v>
      </c>
      <c r="U12" s="72">
        <v>212.2</v>
      </c>
      <c r="V12" s="72">
        <v>41.5</v>
      </c>
      <c r="W12" s="72">
        <v>113.2</v>
      </c>
      <c r="X12" s="72">
        <v>257.1</v>
      </c>
      <c r="Y12" s="72">
        <v>70.5</v>
      </c>
      <c r="Z12" s="72">
        <v>152.7</v>
      </c>
      <c r="AA12" s="89">
        <v>1655</v>
      </c>
      <c r="AB12" s="70">
        <v>92.5</v>
      </c>
      <c r="AC12" s="70">
        <v>240.6</v>
      </c>
      <c r="AD12" s="70">
        <v>153.6</v>
      </c>
      <c r="AE12" s="70">
        <v>215.2</v>
      </c>
      <c r="AF12" s="71">
        <v>151.4</v>
      </c>
      <c r="AG12" s="72">
        <v>81</v>
      </c>
      <c r="AH12" s="72">
        <v>95</v>
      </c>
      <c r="AI12" s="72">
        <v>182.9</v>
      </c>
      <c r="AJ12" s="72">
        <v>361.4</v>
      </c>
      <c r="AK12" s="72">
        <v>426.6</v>
      </c>
      <c r="AL12" s="72">
        <v>195.5</v>
      </c>
      <c r="AM12" s="72">
        <v>274.5</v>
      </c>
      <c r="AN12" s="89">
        <v>2470.2</v>
      </c>
      <c r="AO12" s="70">
        <v>351</v>
      </c>
      <c r="AP12" s="70">
        <v>175.1</v>
      </c>
      <c r="AQ12" s="70">
        <v>271.7</v>
      </c>
      <c r="AR12" s="70">
        <v>235.1</v>
      </c>
      <c r="AS12" s="71">
        <v>333.1</v>
      </c>
      <c r="AT12" s="72">
        <v>68.4</v>
      </c>
      <c r="AU12" s="72">
        <v>367.9</v>
      </c>
      <c r="AV12" s="72">
        <v>292.7</v>
      </c>
      <c r="AW12" s="72">
        <v>449.6</v>
      </c>
      <c r="AX12" s="72">
        <v>155.5</v>
      </c>
      <c r="AY12" s="72">
        <v>295.7</v>
      </c>
      <c r="AZ12" s="72">
        <v>80.6</v>
      </c>
      <c r="BA12" s="91">
        <v>3076.4</v>
      </c>
      <c r="BB12" s="70">
        <v>195.81</v>
      </c>
      <c r="BC12" s="70">
        <v>221.05</v>
      </c>
      <c r="BD12" s="70">
        <v>426.56</v>
      </c>
      <c r="BE12" s="70">
        <v>209.85</v>
      </c>
      <c r="BF12" s="71">
        <v>218.14</v>
      </c>
      <c r="BG12" s="72">
        <v>107.98</v>
      </c>
      <c r="BH12" s="72">
        <v>397.39</v>
      </c>
      <c r="BI12" s="72">
        <v>437.09</v>
      </c>
      <c r="BJ12" s="72">
        <v>265.26</v>
      </c>
      <c r="BK12" s="72">
        <v>166.02</v>
      </c>
      <c r="BL12" s="72">
        <v>119.62</v>
      </c>
      <c r="BM12" s="72">
        <v>225.5</v>
      </c>
      <c r="BN12" s="77">
        <v>2990.28</v>
      </c>
    </row>
    <row r="13" spans="1:66" s="1" customFormat="1" ht="12.75">
      <c r="A13" s="69" t="s">
        <v>79</v>
      </c>
      <c r="B13" s="70"/>
      <c r="C13" s="70"/>
      <c r="D13" s="70"/>
      <c r="E13" s="70"/>
      <c r="F13" s="71"/>
      <c r="G13" s="72"/>
      <c r="H13" s="72"/>
      <c r="I13" s="72"/>
      <c r="J13" s="72"/>
      <c r="K13" s="72"/>
      <c r="L13" s="72"/>
      <c r="M13" s="72"/>
      <c r="N13" s="73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>
        <v>42.2</v>
      </c>
      <c r="AA13" s="89">
        <v>42</v>
      </c>
      <c r="AB13" s="70" t="s">
        <v>80</v>
      </c>
      <c r="AC13" s="70"/>
      <c r="AD13" s="70"/>
      <c r="AE13" s="70">
        <v>13.4</v>
      </c>
      <c r="AF13" s="71">
        <v>41.5</v>
      </c>
      <c r="AG13" s="72"/>
      <c r="AH13" s="72"/>
      <c r="AI13" s="72"/>
      <c r="AJ13" s="72"/>
      <c r="AK13" s="72"/>
      <c r="AL13" s="72"/>
      <c r="AM13" s="72"/>
      <c r="AN13" s="89">
        <v>54.9</v>
      </c>
      <c r="AO13" s="70"/>
      <c r="AP13" s="70"/>
      <c r="AQ13" s="70"/>
      <c r="AR13" s="70"/>
      <c r="AS13" s="71"/>
      <c r="AT13" s="72"/>
      <c r="AU13" s="72"/>
      <c r="AV13" s="72"/>
      <c r="AW13" s="72"/>
      <c r="AX13" s="72"/>
      <c r="AY13" s="72"/>
      <c r="AZ13" s="72"/>
      <c r="BA13" s="91">
        <v>0</v>
      </c>
      <c r="BB13" s="70"/>
      <c r="BC13" s="70"/>
      <c r="BD13" s="70"/>
      <c r="BE13" s="70"/>
      <c r="BF13" s="71"/>
      <c r="BG13" s="72"/>
      <c r="BH13" s="72"/>
      <c r="BI13" s="72"/>
      <c r="BJ13" s="72"/>
      <c r="BK13" s="72"/>
      <c r="BL13" s="72"/>
      <c r="BM13" s="72"/>
      <c r="BN13" s="85"/>
    </row>
    <row r="14" spans="1:66" s="4" customFormat="1" ht="12.75">
      <c r="A14" s="74" t="s">
        <v>77</v>
      </c>
      <c r="B14" s="75"/>
      <c r="C14" s="75"/>
      <c r="D14" s="75"/>
      <c r="E14" s="75"/>
      <c r="F14" s="76"/>
      <c r="G14" s="73"/>
      <c r="H14" s="73"/>
      <c r="I14" s="73"/>
      <c r="J14" s="73"/>
      <c r="K14" s="73"/>
      <c r="L14" s="73"/>
      <c r="M14" s="73"/>
      <c r="N14" s="77"/>
      <c r="O14" s="75"/>
      <c r="P14" s="75"/>
      <c r="Q14" s="75"/>
      <c r="R14" s="75"/>
      <c r="S14" s="76"/>
      <c r="T14" s="73"/>
      <c r="U14" s="73"/>
      <c r="V14" s="73"/>
      <c r="W14" s="73"/>
      <c r="X14" s="73"/>
      <c r="Y14" s="73"/>
      <c r="Z14" s="73"/>
      <c r="AA14" s="77"/>
      <c r="AB14" s="75"/>
      <c r="AC14" s="75"/>
      <c r="AD14" s="75"/>
      <c r="AE14" s="75"/>
      <c r="AF14" s="76"/>
      <c r="AG14" s="73"/>
      <c r="AH14" s="73"/>
      <c r="AI14" s="73"/>
      <c r="AJ14" s="73"/>
      <c r="AK14" s="73"/>
      <c r="AL14" s="73"/>
      <c r="AM14" s="73"/>
      <c r="AN14" s="68"/>
      <c r="AO14" s="75"/>
      <c r="AP14" s="75"/>
      <c r="AQ14" s="75"/>
      <c r="AR14" s="75"/>
      <c r="AS14" s="76"/>
      <c r="AT14" s="73"/>
      <c r="AU14" s="73"/>
      <c r="AV14" s="73"/>
      <c r="AW14" s="73"/>
      <c r="AX14" s="73"/>
      <c r="AY14" s="73">
        <v>180</v>
      </c>
      <c r="AZ14" s="73"/>
      <c r="BA14" s="91">
        <v>180</v>
      </c>
      <c r="BB14" s="75"/>
      <c r="BC14" s="75"/>
      <c r="BD14" s="75"/>
      <c r="BE14" s="75"/>
      <c r="BF14" s="76"/>
      <c r="BG14" s="73"/>
      <c r="BH14" s="73"/>
      <c r="BI14" s="73"/>
      <c r="BJ14" s="73"/>
      <c r="BK14" s="73"/>
      <c r="BL14" s="73"/>
      <c r="BM14" s="73"/>
      <c r="BN14" s="85"/>
    </row>
    <row r="15" spans="1:66" s="4" customFormat="1" ht="13.5" thickBot="1">
      <c r="A15" s="78" t="s">
        <v>77</v>
      </c>
      <c r="B15" s="79"/>
      <c r="C15" s="79"/>
      <c r="D15" s="79"/>
      <c r="E15" s="79"/>
      <c r="F15" s="80"/>
      <c r="G15" s="81"/>
      <c r="H15" s="81"/>
      <c r="I15" s="81"/>
      <c r="J15" s="81"/>
      <c r="K15" s="81"/>
      <c r="L15" s="81"/>
      <c r="M15" s="81"/>
      <c r="N15" s="82"/>
      <c r="O15" s="79"/>
      <c r="P15" s="79"/>
      <c r="Q15" s="79"/>
      <c r="R15" s="79"/>
      <c r="S15" s="80"/>
      <c r="T15" s="81"/>
      <c r="U15" s="81"/>
      <c r="V15" s="81"/>
      <c r="W15" s="81"/>
      <c r="X15" s="81"/>
      <c r="Y15" s="81"/>
      <c r="Z15" s="81"/>
      <c r="AA15" s="82"/>
      <c r="AB15" s="79"/>
      <c r="AC15" s="79"/>
      <c r="AD15" s="79"/>
      <c r="AE15" s="79"/>
      <c r="AF15" s="80"/>
      <c r="AG15" s="81"/>
      <c r="AH15" s="81"/>
      <c r="AI15" s="81"/>
      <c r="AJ15" s="81"/>
      <c r="AK15" s="81"/>
      <c r="AL15" s="81"/>
      <c r="AM15" s="81"/>
      <c r="AN15" s="83"/>
      <c r="AO15" s="79"/>
      <c r="AP15" s="79"/>
      <c r="AQ15" s="79"/>
      <c r="AR15" s="79"/>
      <c r="AS15" s="80"/>
      <c r="AT15" s="81"/>
      <c r="AU15" s="81"/>
      <c r="AV15" s="81"/>
      <c r="AW15" s="81"/>
      <c r="AX15" s="81">
        <v>14</v>
      </c>
      <c r="AY15" s="81">
        <v>7</v>
      </c>
      <c r="AZ15" s="81">
        <v>19</v>
      </c>
      <c r="BA15" s="92">
        <v>40</v>
      </c>
      <c r="BB15" s="79"/>
      <c r="BC15" s="79"/>
      <c r="BD15" s="79"/>
      <c r="BE15" s="79"/>
      <c r="BF15" s="80"/>
      <c r="BG15" s="81"/>
      <c r="BH15" s="81"/>
      <c r="BI15" s="81"/>
      <c r="BJ15" s="81"/>
      <c r="BK15" s="81"/>
      <c r="BL15" s="81"/>
      <c r="BM15" s="81"/>
      <c r="BN15" s="86"/>
    </row>
    <row r="16" s="1" customFormat="1" ht="13.5" customHeight="1">
      <c r="A16" s="12" t="s">
        <v>5</v>
      </c>
    </row>
  </sheetData>
  <sheetProtection/>
  <mergeCells count="5">
    <mergeCell ref="B3:N3"/>
    <mergeCell ref="O3:AA3"/>
    <mergeCell ref="AB3:AN3"/>
    <mergeCell ref="AO3:BA3"/>
    <mergeCell ref="BB3:B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3" width="13.421875" style="0" bestFit="1" customWidth="1"/>
    <col min="4" max="4" width="17.140625" style="0" customWidth="1"/>
    <col min="5" max="5" width="12.7109375" style="0" customWidth="1"/>
    <col min="6" max="6" width="11.8515625" style="0" customWidth="1"/>
    <col min="7" max="8" width="11.57421875" style="0" customWidth="1"/>
  </cols>
  <sheetData>
    <row r="1" s="94" customFormat="1" ht="19.5" customHeight="1">
      <c r="A1" s="93" t="s">
        <v>311</v>
      </c>
    </row>
    <row r="2" s="1" customFormat="1" ht="6.75" customHeight="1" thickBot="1"/>
    <row r="3" spans="1:8" s="94" customFormat="1" ht="51.75" thickBot="1">
      <c r="A3" s="95" t="s">
        <v>54</v>
      </c>
      <c r="B3" s="96" t="s">
        <v>83</v>
      </c>
      <c r="C3" s="96" t="s">
        <v>215</v>
      </c>
      <c r="D3" s="96" t="s">
        <v>237</v>
      </c>
      <c r="E3" s="96" t="s">
        <v>216</v>
      </c>
      <c r="F3" s="96" t="s">
        <v>217</v>
      </c>
      <c r="G3" s="96" t="s">
        <v>238</v>
      </c>
      <c r="H3" s="96" t="s">
        <v>239</v>
      </c>
    </row>
    <row r="4" spans="1:8" s="134" customFormat="1" ht="13.5" thickBot="1">
      <c r="A4" s="55" t="s">
        <v>218</v>
      </c>
      <c r="B4" s="132">
        <v>80887</v>
      </c>
      <c r="C4" s="132">
        <v>86959</v>
      </c>
      <c r="D4" s="132">
        <v>95669</v>
      </c>
      <c r="E4" s="133">
        <f aca="true" t="shared" si="0" ref="E4:E21">C4-B4</f>
        <v>6072</v>
      </c>
      <c r="F4" s="98">
        <v>0.075</v>
      </c>
      <c r="G4" s="133">
        <v>8710</v>
      </c>
      <c r="H4" s="98">
        <v>0.1</v>
      </c>
    </row>
    <row r="5" spans="1:8" s="134" customFormat="1" ht="13.5" thickBot="1">
      <c r="A5" s="55" t="s">
        <v>219</v>
      </c>
      <c r="B5" s="132">
        <v>49340</v>
      </c>
      <c r="C5" s="132">
        <v>50198</v>
      </c>
      <c r="D5" s="132">
        <v>56303</v>
      </c>
      <c r="E5" s="133">
        <f t="shared" si="0"/>
        <v>858</v>
      </c>
      <c r="F5" s="98">
        <v>0.017</v>
      </c>
      <c r="G5" s="133">
        <v>6105</v>
      </c>
      <c r="H5" s="98">
        <v>0.122</v>
      </c>
    </row>
    <row r="6" spans="1:8" s="94" customFormat="1" ht="18.75" customHeight="1">
      <c r="A6" s="69" t="s">
        <v>220</v>
      </c>
      <c r="B6" s="135">
        <v>16374</v>
      </c>
      <c r="C6" s="135">
        <v>15049</v>
      </c>
      <c r="D6" s="135">
        <v>17171</v>
      </c>
      <c r="E6" s="136">
        <f t="shared" si="0"/>
        <v>-1325</v>
      </c>
      <c r="F6" s="104">
        <v>-0.081</v>
      </c>
      <c r="G6" s="136">
        <v>2122</v>
      </c>
      <c r="H6" s="104">
        <v>0.141</v>
      </c>
    </row>
    <row r="7" spans="1:8" s="94" customFormat="1" ht="12.75">
      <c r="A7" s="110" t="s">
        <v>221</v>
      </c>
      <c r="B7" s="135">
        <v>25177</v>
      </c>
      <c r="C7" s="135">
        <v>27267</v>
      </c>
      <c r="D7" s="135">
        <v>29896</v>
      </c>
      <c r="E7" s="137">
        <f t="shared" si="0"/>
        <v>2090</v>
      </c>
      <c r="F7" s="104">
        <v>0.083</v>
      </c>
      <c r="G7" s="137">
        <v>2629</v>
      </c>
      <c r="H7" s="104">
        <v>0.096</v>
      </c>
    </row>
    <row r="8" spans="1:8" s="94" customFormat="1" ht="12.75">
      <c r="A8" s="110" t="s">
        <v>222</v>
      </c>
      <c r="B8" s="135">
        <v>7789</v>
      </c>
      <c r="C8" s="135">
        <v>7882</v>
      </c>
      <c r="D8" s="135">
        <v>9236</v>
      </c>
      <c r="E8" s="137">
        <f t="shared" si="0"/>
        <v>93</v>
      </c>
      <c r="F8" s="104">
        <v>0.012</v>
      </c>
      <c r="G8" s="137">
        <v>1354</v>
      </c>
      <c r="H8" s="104">
        <v>0.172</v>
      </c>
    </row>
    <row r="9" spans="1:8" s="94" customFormat="1" ht="12.75">
      <c r="A9" s="110" t="s">
        <v>223</v>
      </c>
      <c r="B9" s="135">
        <v>6538</v>
      </c>
      <c r="C9" s="135">
        <v>6479</v>
      </c>
      <c r="D9" s="135">
        <v>7117</v>
      </c>
      <c r="E9" s="137">
        <f t="shared" si="0"/>
        <v>-59</v>
      </c>
      <c r="F9" s="104">
        <v>-0.009</v>
      </c>
      <c r="G9" s="137">
        <v>638</v>
      </c>
      <c r="H9" s="104">
        <v>0.098</v>
      </c>
    </row>
    <row r="10" spans="1:8" s="94" customFormat="1" ht="12.75">
      <c r="A10" s="110" t="s">
        <v>224</v>
      </c>
      <c r="B10" s="135">
        <v>41</v>
      </c>
      <c r="C10" s="135">
        <v>134</v>
      </c>
      <c r="D10" s="135">
        <v>134</v>
      </c>
      <c r="E10" s="137">
        <f t="shared" si="0"/>
        <v>93</v>
      </c>
      <c r="F10" s="104">
        <v>2.268</v>
      </c>
      <c r="G10" s="137">
        <v>0</v>
      </c>
      <c r="H10" s="104">
        <v>0</v>
      </c>
    </row>
    <row r="11" spans="1:8" s="94" customFormat="1" ht="13.5" thickBot="1">
      <c r="A11" s="118" t="s">
        <v>225</v>
      </c>
      <c r="B11" s="138">
        <v>788</v>
      </c>
      <c r="C11" s="138">
        <v>789</v>
      </c>
      <c r="D11" s="138">
        <v>877</v>
      </c>
      <c r="E11" s="139">
        <f t="shared" si="0"/>
        <v>1</v>
      </c>
      <c r="F11" s="119">
        <v>0.001</v>
      </c>
      <c r="G11" s="139">
        <v>88</v>
      </c>
      <c r="H11" s="119">
        <v>0.112</v>
      </c>
    </row>
    <row r="12" spans="1:8" s="134" customFormat="1" ht="13.5" thickBot="1">
      <c r="A12" s="55" t="s">
        <v>226</v>
      </c>
      <c r="B12" s="132">
        <v>31547</v>
      </c>
      <c r="C12" s="132">
        <v>36761</v>
      </c>
      <c r="D12" s="132">
        <v>39366</v>
      </c>
      <c r="E12" s="133">
        <f t="shared" si="0"/>
        <v>5214</v>
      </c>
      <c r="F12" s="98">
        <v>0.165</v>
      </c>
      <c r="G12" s="133">
        <v>2605</v>
      </c>
      <c r="H12" s="98">
        <v>0.071</v>
      </c>
    </row>
    <row r="13" spans="1:8" s="94" customFormat="1" ht="12.75">
      <c r="A13" s="110" t="s">
        <v>227</v>
      </c>
      <c r="B13" s="140">
        <v>2566</v>
      </c>
      <c r="C13" s="140">
        <v>2584</v>
      </c>
      <c r="D13" s="140">
        <v>2574</v>
      </c>
      <c r="E13" s="136">
        <f t="shared" si="0"/>
        <v>18</v>
      </c>
      <c r="F13" s="112">
        <v>0.007</v>
      </c>
      <c r="G13" s="136">
        <v>-11</v>
      </c>
      <c r="H13" s="112">
        <v>-0.004</v>
      </c>
    </row>
    <row r="14" spans="1:8" s="94" customFormat="1" ht="12.75">
      <c r="A14" s="110" t="s">
        <v>228</v>
      </c>
      <c r="B14" s="135">
        <v>3512</v>
      </c>
      <c r="C14" s="135">
        <v>2925</v>
      </c>
      <c r="D14" s="135">
        <v>2338</v>
      </c>
      <c r="E14" s="137">
        <f t="shared" si="0"/>
        <v>-587</v>
      </c>
      <c r="F14" s="104">
        <v>-0.167</v>
      </c>
      <c r="G14" s="137">
        <v>-587</v>
      </c>
      <c r="H14" s="104">
        <v>-0.201</v>
      </c>
    </row>
    <row r="15" spans="1:8" s="94" customFormat="1" ht="12.75">
      <c r="A15" s="110" t="s">
        <v>229</v>
      </c>
      <c r="B15" s="135">
        <v>1723</v>
      </c>
      <c r="C15" s="135">
        <v>1313</v>
      </c>
      <c r="D15" s="135">
        <v>1187</v>
      </c>
      <c r="E15" s="137">
        <f t="shared" si="0"/>
        <v>-410</v>
      </c>
      <c r="F15" s="104">
        <v>-0.238</v>
      </c>
      <c r="G15" s="137">
        <v>-127</v>
      </c>
      <c r="H15" s="104">
        <v>-0.096</v>
      </c>
    </row>
    <row r="16" spans="1:8" s="94" customFormat="1" ht="12.75">
      <c r="A16" s="110" t="s">
        <v>230</v>
      </c>
      <c r="B16" s="135">
        <v>23259</v>
      </c>
      <c r="C16" s="135">
        <v>29427</v>
      </c>
      <c r="D16" s="135">
        <v>32688</v>
      </c>
      <c r="E16" s="137">
        <f t="shared" si="0"/>
        <v>6168</v>
      </c>
      <c r="F16" s="104">
        <v>0.265</v>
      </c>
      <c r="G16" s="137">
        <v>2361</v>
      </c>
      <c r="H16" s="104">
        <v>0.111</v>
      </c>
    </row>
    <row r="17" spans="1:8" s="94" customFormat="1" ht="12.75">
      <c r="A17" s="69" t="s">
        <v>231</v>
      </c>
      <c r="B17" s="135">
        <v>407</v>
      </c>
      <c r="C17" s="135">
        <v>400</v>
      </c>
      <c r="D17" s="135">
        <v>444</v>
      </c>
      <c r="E17" s="137">
        <f t="shared" si="0"/>
        <v>-7</v>
      </c>
      <c r="F17" s="104">
        <v>-0.017</v>
      </c>
      <c r="G17" s="137">
        <v>44</v>
      </c>
      <c r="H17" s="104">
        <v>0.11</v>
      </c>
    </row>
    <row r="18" spans="1:8" s="94" customFormat="1" ht="12.75">
      <c r="A18" s="69" t="s">
        <v>232</v>
      </c>
      <c r="B18" s="135">
        <v>80</v>
      </c>
      <c r="C18" s="135">
        <v>112</v>
      </c>
      <c r="D18" s="135">
        <v>136</v>
      </c>
      <c r="E18" s="137">
        <f t="shared" si="0"/>
        <v>32</v>
      </c>
      <c r="F18" s="104">
        <v>0.4</v>
      </c>
      <c r="G18" s="137">
        <v>24</v>
      </c>
      <c r="H18" s="104">
        <v>0.214</v>
      </c>
    </row>
    <row r="19" spans="1:8" s="134" customFormat="1" ht="12.75">
      <c r="A19" s="74" t="s">
        <v>233</v>
      </c>
      <c r="B19" s="141">
        <v>10984</v>
      </c>
      <c r="C19" s="141">
        <v>12916</v>
      </c>
      <c r="D19" s="141">
        <v>15397</v>
      </c>
      <c r="E19" s="137">
        <f t="shared" si="0"/>
        <v>1932</v>
      </c>
      <c r="F19" s="102">
        <v>0.176</v>
      </c>
      <c r="G19" s="137">
        <v>2481</v>
      </c>
      <c r="H19" s="102">
        <v>0.192</v>
      </c>
    </row>
    <row r="20" spans="1:8" s="134" customFormat="1" ht="13.5" thickBot="1">
      <c r="A20" s="142" t="s">
        <v>234</v>
      </c>
      <c r="B20" s="143">
        <v>69903</v>
      </c>
      <c r="C20" s="143">
        <v>74043</v>
      </c>
      <c r="D20" s="143">
        <v>80272</v>
      </c>
      <c r="E20" s="139">
        <f t="shared" si="0"/>
        <v>4140</v>
      </c>
      <c r="F20" s="144">
        <v>0.059</v>
      </c>
      <c r="G20" s="139">
        <v>6229</v>
      </c>
      <c r="H20" s="144">
        <v>0.084</v>
      </c>
    </row>
    <row r="21" spans="1:8" s="134" customFormat="1" ht="13.5" thickBot="1">
      <c r="A21" s="55" t="s">
        <v>235</v>
      </c>
      <c r="B21" s="132">
        <v>50192</v>
      </c>
      <c r="C21" s="132">
        <v>58623</v>
      </c>
      <c r="D21" s="132">
        <v>65377</v>
      </c>
      <c r="E21" s="133">
        <f t="shared" si="0"/>
        <v>8431</v>
      </c>
      <c r="F21" s="98">
        <v>0.168</v>
      </c>
      <c r="G21" s="133">
        <v>6754</v>
      </c>
      <c r="H21" s="98">
        <v>0.115</v>
      </c>
    </row>
    <row r="22" spans="1:8" s="134" customFormat="1" ht="13.5" thickBot="1">
      <c r="A22" s="55" t="s">
        <v>236</v>
      </c>
      <c r="B22" s="98">
        <v>0.62</v>
      </c>
      <c r="C22" s="98">
        <v>0.67</v>
      </c>
      <c r="D22" s="98">
        <v>0.68</v>
      </c>
      <c r="E22" s="98">
        <v>0.05</v>
      </c>
      <c r="F22" s="98">
        <v>0.087</v>
      </c>
      <c r="G22" s="98">
        <v>0</v>
      </c>
      <c r="H22" s="98">
        <v>0.014</v>
      </c>
    </row>
    <row r="23" s="1" customFormat="1" ht="12.75">
      <c r="A23" s="1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2012-08-31T10:56:22Z</cp:lastPrinted>
  <dcterms:created xsi:type="dcterms:W3CDTF">2006-02-24T09:38:25Z</dcterms:created>
  <dcterms:modified xsi:type="dcterms:W3CDTF">2014-08-22T13:41:03Z</dcterms:modified>
  <cp:category/>
  <cp:version/>
  <cp:contentType/>
  <cp:contentStatus/>
</cp:coreProperties>
</file>