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5280" tabRatio="601" activeTab="0"/>
  </bookViews>
  <sheets>
    <sheet name="21.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" sheetId="11" r:id="rId11"/>
    <sheet name="21.11" sheetId="12" r:id="rId12"/>
    <sheet name="2.12" sheetId="13" r:id="rId13"/>
    <sheet name="21.13-25" sheetId="14" r:id="rId14"/>
    <sheet name="21.26" sheetId="15" r:id="rId15"/>
    <sheet name="21.27-28" sheetId="16" r:id="rId16"/>
  </sheets>
  <definedNames/>
  <calcPr fullCalcOnLoad="1"/>
</workbook>
</file>

<file path=xl/sharedStrings.xml><?xml version="1.0" encoding="utf-8"?>
<sst xmlns="http://schemas.openxmlformats.org/spreadsheetml/2006/main" count="1053" uniqueCount="595">
  <si>
    <t>Total</t>
  </si>
  <si>
    <t>Calculated relevant parameters</t>
  </si>
  <si>
    <t>Earned gross premiums</t>
  </si>
  <si>
    <t>Relevant ratios</t>
  </si>
  <si>
    <t>Loss ratio: Claims Incurred/Earned Gross Premiums</t>
  </si>
  <si>
    <t>Commission ratio: Acquisition cost/Earned Gross Premiums</t>
  </si>
  <si>
    <t>Re-insurance ratio: Re-insurance Results/Earned Gross Premiums</t>
  </si>
  <si>
    <t>Expense ratio: Other general expenses/Earned Gross Premiums</t>
  </si>
  <si>
    <t>Net accounting ratio: Loss ratio+Re-insurance ratio</t>
  </si>
  <si>
    <t>Combined ratio: Loss ratio+Commission ratio+Reinsurance ratio+Expense ratio</t>
  </si>
  <si>
    <t>Claims paid</t>
  </si>
  <si>
    <t>Reinsurance benefit paid</t>
  </si>
  <si>
    <t>Change in technical reserves</t>
  </si>
  <si>
    <t>Net investment income</t>
  </si>
  <si>
    <t>Income tax</t>
  </si>
  <si>
    <t>Net income after tax</t>
  </si>
  <si>
    <t>Life</t>
  </si>
  <si>
    <t>Fire</t>
  </si>
  <si>
    <t>Transportation</t>
  </si>
  <si>
    <t>Health</t>
  </si>
  <si>
    <t>Accidents</t>
  </si>
  <si>
    <t>Miscellaneous</t>
  </si>
  <si>
    <t>Others</t>
  </si>
  <si>
    <t>Medical</t>
  </si>
  <si>
    <t>Motors + others</t>
  </si>
  <si>
    <t>Marine</t>
  </si>
  <si>
    <t>Credits</t>
  </si>
  <si>
    <t>Based on gross written premiums</t>
  </si>
  <si>
    <t>Proportional stamps</t>
  </si>
  <si>
    <t>Municipal tax</t>
  </si>
  <si>
    <t>Income tax (15% of)</t>
  </si>
  <si>
    <t>Total % on gross written premiums</t>
  </si>
  <si>
    <t>Based on ceded premiums</t>
  </si>
  <si>
    <t>Income tax (15% of 15%)</t>
  </si>
  <si>
    <t>Fixed stamps</t>
  </si>
  <si>
    <t>LBP 2000 per policy</t>
  </si>
  <si>
    <t>Source: Ministry of Economy and Trade</t>
  </si>
  <si>
    <t>Total written premiums</t>
  </si>
  <si>
    <t>Total claim paid</t>
  </si>
  <si>
    <t>Total Ceded Premiums</t>
  </si>
  <si>
    <t>Total net profits</t>
  </si>
  <si>
    <t>Written premiums (Non life)</t>
  </si>
  <si>
    <t>Claim paid (Non Life)</t>
  </si>
  <si>
    <t>Ceded Premiums (Non life)</t>
  </si>
  <si>
    <t>Written premiums (Life and Unit-linked)</t>
  </si>
  <si>
    <t>Claim paid (Life and Unit-linked)</t>
  </si>
  <si>
    <t>Ceded Premiums (Life and Unit-linked)</t>
  </si>
  <si>
    <t>Total assets</t>
  </si>
  <si>
    <t>Total Technical reserves</t>
  </si>
  <si>
    <t>Total owners' equity</t>
  </si>
  <si>
    <t>Licensed companies (Life+Non Life)</t>
  </si>
  <si>
    <t>All licensed companies (any branch)</t>
  </si>
  <si>
    <t>Mathematical and U.P. reserves</t>
  </si>
  <si>
    <t>Outstanding claims and other reserves</t>
  </si>
  <si>
    <t>Paid up capital</t>
  </si>
  <si>
    <t>Licensed companies (Life only)</t>
  </si>
  <si>
    <t>Licensed companies (Non Life only)</t>
  </si>
  <si>
    <t>Premiums and similar revenues</t>
  </si>
  <si>
    <t>Written premiums (Life and Non-Life)</t>
  </si>
  <si>
    <t>Net Premiums</t>
  </si>
  <si>
    <t>Cost of policy</t>
  </si>
  <si>
    <t>Policy Fees</t>
  </si>
  <si>
    <t>Returned/cancelled premiums</t>
  </si>
  <si>
    <t>Accepted premiums</t>
  </si>
  <si>
    <t>Change in unread premium reserve (life and Non-life)</t>
  </si>
  <si>
    <t>Net investment income (Life and Non-Life)</t>
  </si>
  <si>
    <t>Investment income</t>
  </si>
  <si>
    <t>Realized gains</t>
  </si>
  <si>
    <t>Realized losses</t>
  </si>
  <si>
    <t>Investment expenses</t>
  </si>
  <si>
    <t>Net investment income / Expenses (Unit-linked)</t>
  </si>
  <si>
    <t>Adjustment in unit-linked assets value - Unrealized gains</t>
  </si>
  <si>
    <t>Adjustment in unit-linked assets value - Unrealized losses</t>
  </si>
  <si>
    <t>Claims expenses/ benefits</t>
  </si>
  <si>
    <t>Change in outstanding claims reserve (Life and Non-Life)</t>
  </si>
  <si>
    <t>Change in IBNR reserve (Life and Non-Life)</t>
  </si>
  <si>
    <t>Change in Loss adjustment expenses reserve (Life and Non-Life)</t>
  </si>
  <si>
    <t>Change in mathematical reserve</t>
  </si>
  <si>
    <t>Change in premium deficiency reserve (Non-life)</t>
  </si>
  <si>
    <t>Change in other technical reserve (Life and non-life)</t>
  </si>
  <si>
    <t>Change in additional reserve</t>
  </si>
  <si>
    <t>Policyholders' dividend</t>
  </si>
  <si>
    <t>Net reinsurance income</t>
  </si>
  <si>
    <t>Premiums ceded</t>
  </si>
  <si>
    <t>Changes in reinsurance share of premiums reserves</t>
  </si>
  <si>
    <t>Changes in reinsurance share of claims reserves</t>
  </si>
  <si>
    <t>Commission paide by the reinsurer</t>
  </si>
  <si>
    <t>General insurance expense</t>
  </si>
  <si>
    <t>Brokerage expenses</t>
  </si>
  <si>
    <t xml:space="preserve">Other Acquisition cost
</t>
  </si>
  <si>
    <t>Change in deferred acquisition cost (Life and Non-Life)</t>
  </si>
  <si>
    <t>Administration cost</t>
  </si>
  <si>
    <t>Taxes licenses and associated fees</t>
  </si>
  <si>
    <t>Other expenses</t>
  </si>
  <si>
    <t>Net Income Life, Non-Life, and Unit-linked</t>
  </si>
  <si>
    <t>Claims Expenses/Benefits incurred</t>
  </si>
  <si>
    <t>Incurred brokerage commissions or acquisition costs</t>
  </si>
  <si>
    <t>Net re-insurance income (or cost)</t>
  </si>
  <si>
    <t>Other general expenses</t>
  </si>
  <si>
    <t>Net investment income ratio: Net Investment Income/Earned Gross Premium</t>
  </si>
  <si>
    <t>USD</t>
  </si>
  <si>
    <t>Protection (life)</t>
  </si>
  <si>
    <t>Life Branch I</t>
  </si>
  <si>
    <t>Protection with savings</t>
  </si>
  <si>
    <t>Protection w. U-L Savings</t>
  </si>
  <si>
    <t>Branch II</t>
  </si>
  <si>
    <t>Branch III</t>
  </si>
  <si>
    <t>General Accidents Branch IV</t>
  </si>
  <si>
    <t>Motor
 Compulsory</t>
  </si>
  <si>
    <t>Motor Non-
 Compulsory</t>
  </si>
  <si>
    <t>Civil Liability</t>
  </si>
  <si>
    <t>Branch V</t>
  </si>
  <si>
    <t>Credit</t>
  </si>
  <si>
    <t>All Branches</t>
  </si>
  <si>
    <t>Local</t>
  </si>
  <si>
    <t>Foreign</t>
  </si>
  <si>
    <t>Changes in reserves and adjustments items</t>
  </si>
  <si>
    <t>Intangible assets</t>
  </si>
  <si>
    <t>Investments</t>
  </si>
  <si>
    <t>Land and real estate</t>
  </si>
  <si>
    <t>Investment in subsidiaries and associates</t>
  </si>
  <si>
    <t>Policy loans</t>
  </si>
  <si>
    <t>Other loans</t>
  </si>
  <si>
    <t>Fixed income securities and similar investments</t>
  </si>
  <si>
    <t>Mutual funds</t>
  </si>
  <si>
    <t>Funds held under reinsurance treaties</t>
  </si>
  <si>
    <t>Cash and cash equivalents</t>
  </si>
  <si>
    <t>Blocked bank deposits and deposits with maturity of more than three months</t>
  </si>
  <si>
    <t>Bank deposits with maturity or more than three months</t>
  </si>
  <si>
    <t>Bank deposits blocked in favor of MOET (guarantees)</t>
  </si>
  <si>
    <t>Bank deposits blocked in favor of other parties</t>
  </si>
  <si>
    <t>Accrued investment income</t>
  </si>
  <si>
    <t>Unit-linked contracts investments</t>
  </si>
  <si>
    <t>Cash and similar investments</t>
  </si>
  <si>
    <t>Reinsurance share in technical reserves (Life)</t>
  </si>
  <si>
    <t>Reinsurance share in Premium reserves</t>
  </si>
  <si>
    <t>Reinsurance share in Claims reserves</t>
  </si>
  <si>
    <t>Reinsurance share in technical reserves (Non-Life)</t>
  </si>
  <si>
    <t>Receivable under insurance business</t>
  </si>
  <si>
    <t>Premium receivable (direct business)</t>
  </si>
  <si>
    <t>Receivable under reinsurance contracts</t>
  </si>
  <si>
    <t>Amounts recoverable from reinsurers</t>
  </si>
  <si>
    <t>Other amounts receivable under reinsurance contracts</t>
  </si>
  <si>
    <t>Other assets</t>
  </si>
  <si>
    <t>Non-investment properties</t>
  </si>
  <si>
    <t>Operating fixed assets</t>
  </si>
  <si>
    <t>Other receivables</t>
  </si>
  <si>
    <t>Due from personnel</t>
  </si>
  <si>
    <t>Amounts due from related parties</t>
  </si>
  <si>
    <t>Other amounts receivables</t>
  </si>
  <si>
    <t>Adjustment items</t>
  </si>
  <si>
    <t>Deferred Acquisition Costs</t>
  </si>
  <si>
    <t>Earned but unbilled premiums</t>
  </si>
  <si>
    <t>Prepaid expenses</t>
  </si>
  <si>
    <t>Other adjustment items</t>
  </si>
  <si>
    <t>Shareholders' equity</t>
  </si>
  <si>
    <t>Paid up Capital</t>
  </si>
  <si>
    <t>Authorized capital</t>
  </si>
  <si>
    <t>Less:unpaid capital</t>
  </si>
  <si>
    <t>Balance carried forward</t>
  </si>
  <si>
    <t>Other reserves</t>
  </si>
  <si>
    <t>Equity and similar investments</t>
  </si>
  <si>
    <t>Fixed assets revaluation reserves</t>
  </si>
  <si>
    <t>Life Technical reserves</t>
  </si>
  <si>
    <t>Mathematical reserve</t>
  </si>
  <si>
    <t>Unearned premium reserve</t>
  </si>
  <si>
    <t>Outstanding claims reserve</t>
  </si>
  <si>
    <t>IBNR (Incurred But Not Reported) reserve</t>
  </si>
  <si>
    <t>Loss adjustment expenses reserve</t>
  </si>
  <si>
    <t>Policyholders' dividend reserve</t>
  </si>
  <si>
    <t>Other technical reserve</t>
  </si>
  <si>
    <t>Unit-linked technical reserves</t>
  </si>
  <si>
    <t>Outstanding claims reserve (unit-linked)</t>
  </si>
  <si>
    <t>Mathematical reserve (unit-linked)</t>
  </si>
  <si>
    <t>Additional technical reserve (unit-linked)</t>
  </si>
  <si>
    <t>Non-Life Technical reserves</t>
  </si>
  <si>
    <t>Premium Deficiency Reserve</t>
  </si>
  <si>
    <t>Provision for risks and charges</t>
  </si>
  <si>
    <t>Debt for funds held under reinsurance treaties</t>
  </si>
  <si>
    <t>Liabilities under insurance business</t>
  </si>
  <si>
    <t>Liabilities under Direct business</t>
  </si>
  <si>
    <t>Liabilities under Indirect Business</t>
  </si>
  <si>
    <t>Liabilities under reinsurance contracts</t>
  </si>
  <si>
    <t>Debts</t>
  </si>
  <si>
    <t>Borrowed money</t>
  </si>
  <si>
    <t>Bank debts</t>
  </si>
  <si>
    <t>Other debts</t>
  </si>
  <si>
    <t>Other liabilities</t>
  </si>
  <si>
    <t>Tax due (state,  social security, public collectivities)</t>
  </si>
  <si>
    <t>Other creditors</t>
  </si>
  <si>
    <t>Unearned revenues</t>
  </si>
  <si>
    <t>Accrued expenses</t>
  </si>
  <si>
    <t>Total liabilities</t>
  </si>
  <si>
    <t>Bases, rates, and estimated amounts in USD</t>
  </si>
  <si>
    <t>Branch I</t>
  </si>
  <si>
    <t>Branch IV (Accidents)</t>
  </si>
  <si>
    <t>Branch VI</t>
  </si>
  <si>
    <t>ICC Control fees</t>
  </si>
  <si>
    <t>Top 5 companies</t>
  </si>
  <si>
    <t>2nd 5 companies</t>
  </si>
  <si>
    <t>3rd 5 companies</t>
  </si>
  <si>
    <t>Number of companies</t>
  </si>
  <si>
    <t>Owners' equity</t>
  </si>
  <si>
    <t>Technical reserves</t>
  </si>
  <si>
    <t>Solvency</t>
  </si>
  <si>
    <t>Reserves on equity</t>
  </si>
  <si>
    <t>Company category ranks</t>
  </si>
  <si>
    <t>Company category</t>
  </si>
  <si>
    <t>Premiums in USD</t>
  </si>
  <si>
    <t>Overheads in USD</t>
  </si>
  <si>
    <t>Number of employees</t>
  </si>
  <si>
    <t>Premiums/Employee (USD/Employee)</t>
  </si>
  <si>
    <t>Overheads/Employee (USD/Employee)</t>
  </si>
  <si>
    <t>Claims in USD</t>
  </si>
  <si>
    <t>Number of policies</t>
  </si>
  <si>
    <t>Number of claims</t>
  </si>
  <si>
    <t>Average premium (USD/Policy)</t>
  </si>
  <si>
    <t>Average claim (USD/Claim)</t>
  </si>
  <si>
    <t>Fire (Branch II)</t>
  </si>
  <si>
    <t>Transportation (Branch III)</t>
  </si>
  <si>
    <t>Accidents (Branch IV)</t>
  </si>
  <si>
    <t>Miscellaneous (Branch IV)</t>
  </si>
  <si>
    <t>Net income</t>
  </si>
  <si>
    <t>ROA</t>
  </si>
  <si>
    <t>ROI</t>
  </si>
  <si>
    <t>Owner's equity</t>
  </si>
  <si>
    <t>ROE</t>
  </si>
  <si>
    <t>All 43 companies</t>
  </si>
  <si>
    <t>21. INSURANCE AND REINSURANCE</t>
  </si>
  <si>
    <t xml:space="preserve">Life+Unit Linked Br. I </t>
  </si>
  <si>
    <t xml:space="preserve">Fire Br. II </t>
  </si>
  <si>
    <t xml:space="preserve">Marine Br. III </t>
  </si>
  <si>
    <t xml:space="preserve">General * Acdts Br. IV </t>
  </si>
  <si>
    <t xml:space="preserve">Credit Br. V </t>
  </si>
  <si>
    <t xml:space="preserve">Agriculture Br. VI </t>
  </si>
  <si>
    <t xml:space="preserve">Total by Co. </t>
  </si>
  <si>
    <t xml:space="preserve">Arabia </t>
  </si>
  <si>
    <t xml:space="preserve">Zurich ME (CLA) </t>
  </si>
  <si>
    <t xml:space="preserve">Union Nationale </t>
  </si>
  <si>
    <t xml:space="preserve">Libano-Suisse </t>
  </si>
  <si>
    <t xml:space="preserve">MEARCO </t>
  </si>
  <si>
    <t xml:space="preserve">Commercial </t>
  </si>
  <si>
    <t xml:space="preserve">Allianz SNA </t>
  </si>
  <si>
    <t xml:space="preserve">Phenicienne </t>
  </si>
  <si>
    <t xml:space="preserve">Fidelity </t>
  </si>
  <si>
    <t xml:space="preserve">Berytus </t>
  </si>
  <si>
    <t xml:space="preserve">Bankers </t>
  </si>
  <si>
    <t xml:space="preserve">Overseas </t>
  </si>
  <si>
    <t xml:space="preserve">Arope </t>
  </si>
  <si>
    <t xml:space="preserve">AXA M.E. </t>
  </si>
  <si>
    <t xml:space="preserve">LIA (Lib-Arabe) </t>
  </si>
  <si>
    <t xml:space="preserve">UCA </t>
  </si>
  <si>
    <t xml:space="preserve">Byblos </t>
  </si>
  <si>
    <t xml:space="preserve">North Assurance </t>
  </si>
  <si>
    <t xml:space="preserve">Cumberland </t>
  </si>
  <si>
    <t xml:space="preserve">Assurex </t>
  </si>
  <si>
    <t xml:space="preserve">United Assurance </t>
  </si>
  <si>
    <t xml:space="preserve">Compass </t>
  </si>
  <si>
    <t xml:space="preserve">Medgulf </t>
  </si>
  <si>
    <t xml:space="preserve">Amana </t>
  </si>
  <si>
    <t xml:space="preserve">Security </t>
  </si>
  <si>
    <t xml:space="preserve">Burgan (Ar. Life) </t>
  </si>
  <si>
    <t xml:space="preserve">The Capital </t>
  </si>
  <si>
    <t xml:space="preserve">Continental trust </t>
  </si>
  <si>
    <t xml:space="preserve">UFA </t>
  </si>
  <si>
    <t xml:space="preserve">Credit Libanais </t>
  </si>
  <si>
    <t xml:space="preserve">Liberty </t>
  </si>
  <si>
    <t xml:space="preserve">Bahria </t>
  </si>
  <si>
    <t xml:space="preserve">Victoire </t>
  </si>
  <si>
    <t xml:space="preserve">Leaders </t>
  </si>
  <si>
    <t xml:space="preserve">Horizon </t>
  </si>
  <si>
    <t xml:space="preserve">Fajr el-khaleej </t>
  </si>
  <si>
    <t xml:space="preserve">Confidence </t>
  </si>
  <si>
    <t xml:space="preserve">ALIG </t>
  </si>
  <si>
    <t xml:space="preserve">Trust </t>
  </si>
  <si>
    <t xml:space="preserve">Bancassurance </t>
  </si>
  <si>
    <t xml:space="preserve">Sogecap </t>
  </si>
  <si>
    <t xml:space="preserve">LCI </t>
  </si>
  <si>
    <t xml:space="preserve">Chartis (AIG) </t>
  </si>
  <si>
    <t xml:space="preserve">Trust Life </t>
  </si>
  <si>
    <t>Number</t>
  </si>
  <si>
    <t>Other non-insurance revenues / expense</t>
  </si>
  <si>
    <t>Net finance costs</t>
  </si>
  <si>
    <t>C.A.R.</t>
  </si>
  <si>
    <t>Reinsurance share in Premium deficiency reserve</t>
  </si>
  <si>
    <t>Balances receivable from intermediaries (indirect business)</t>
  </si>
  <si>
    <t>Due for insurance companies</t>
  </si>
  <si>
    <t>Income tax recoverable (state, social security, publuc collectivities)</t>
  </si>
  <si>
    <t>Shareholder's accounts</t>
  </si>
  <si>
    <t>Table 21.4 - Insurance sector consolidated assets</t>
  </si>
  <si>
    <t>Table 21.5 - Insurance sector consolidated liabilities</t>
  </si>
  <si>
    <t>Liabilities due to insurance companies</t>
  </si>
  <si>
    <t xml:space="preserve"> Protection Life Only </t>
  </si>
  <si>
    <t xml:space="preserve">Life with Savings </t>
  </si>
  <si>
    <t xml:space="preserve">Life Prot.with Savings &amp;/ U-L </t>
  </si>
  <si>
    <t xml:space="preserve">Fire </t>
  </si>
  <si>
    <t xml:space="preserve"> 5 Change in Technical &amp; other reserves * </t>
  </si>
  <si>
    <t xml:space="preserve"> 11 Income tax </t>
  </si>
  <si>
    <t xml:space="preserve">Motor Compulsory </t>
  </si>
  <si>
    <t xml:space="preserve">Motor Non-Compulsory </t>
  </si>
  <si>
    <t xml:space="preserve">Health </t>
  </si>
  <si>
    <t xml:space="preserve">Accidents </t>
  </si>
  <si>
    <t xml:space="preserve">Miscellaneous </t>
  </si>
  <si>
    <t xml:space="preserve"> 1 Gross Written premiums (Incl. accepted)</t>
  </si>
  <si>
    <t xml:space="preserve"> Share of Portfolio</t>
  </si>
  <si>
    <t xml:space="preserve"> 2 Ceded Premiums </t>
  </si>
  <si>
    <t>Retention Ratio = (1+2)/1</t>
  </si>
  <si>
    <t xml:space="preserve"> 3 Claims paid </t>
  </si>
  <si>
    <t xml:space="preserve">Claims / Premiums = 3/1 </t>
  </si>
  <si>
    <t xml:space="preserve"> 4 Benefits paid by Reinsurers </t>
  </si>
  <si>
    <t xml:space="preserve">Reinsurance share of claims = 4/3 </t>
  </si>
  <si>
    <t xml:space="preserve"> 6 Brokerage &amp; Aquisition costs paid </t>
  </si>
  <si>
    <t>Average B&amp;A Commission Rate = 6/1</t>
  </si>
  <si>
    <t xml:space="preserve"> 7 Commissions Paid by Reinsurers </t>
  </si>
  <si>
    <t>Reinsurance Commission Rate = 7/2</t>
  </si>
  <si>
    <t xml:space="preserve"> 9 Net Investment &amp; Other Income </t>
  </si>
  <si>
    <t>Investment &amp; Other Income/Premiums = 9/1</t>
  </si>
  <si>
    <t xml:space="preserve"> 10 Fixed Expenses and Overheads </t>
  </si>
  <si>
    <t>Fixed Exp's &amp; Ovrhd's/Premiums = 10/1</t>
  </si>
  <si>
    <t xml:space="preserve"> 12 Net Income After Tax </t>
  </si>
  <si>
    <t>Net Profit Margin = 12/1</t>
  </si>
  <si>
    <t xml:space="preserve">Total </t>
  </si>
  <si>
    <t>Written premiums</t>
  </si>
  <si>
    <t>4th 5 companies</t>
  </si>
  <si>
    <t>5th 5 companies</t>
  </si>
  <si>
    <t>6th 5 companies</t>
  </si>
  <si>
    <t>Remaining 13 companies</t>
  </si>
  <si>
    <t>Health (Branch IV)</t>
  </si>
  <si>
    <t>Table 21.17 - Premiums and claims statistics by company by branch</t>
  </si>
  <si>
    <t>Table 21.18 - Premiums and claims statistics by company by branch</t>
  </si>
  <si>
    <t>Table 21.19 - Premiums and claims statistics by company by branch</t>
  </si>
  <si>
    <t>Table 21.20 - Premiums and claims statistics by company by branch</t>
  </si>
  <si>
    <t>Table 21.21 - Premiums and claims statistics by company by branch</t>
  </si>
  <si>
    <t>Table 21.22 - Premiums and claims statistics by company by branch</t>
  </si>
  <si>
    <t>Assets</t>
  </si>
  <si>
    <t>Liabilities</t>
  </si>
  <si>
    <t>Low priority debts (Shareholders' and subordinates accounts)</t>
  </si>
  <si>
    <t>Gross written premiums 2011</t>
  </si>
  <si>
    <t>Paid on gross written premiums 2011</t>
  </si>
  <si>
    <t>Premiums ceded (foreign) in 2011</t>
  </si>
  <si>
    <t>Tax paid on ceded premiums 2011</t>
  </si>
  <si>
    <t>Number of policies 2011</t>
  </si>
  <si>
    <t>Fixed stamps amount 2011</t>
  </si>
  <si>
    <t>Total taxes and stamps imposed 2011</t>
  </si>
  <si>
    <t>% of gross written premiums 2011</t>
  </si>
  <si>
    <t>Table 21.7 - Consolidated and condensed profit and loss by branch and ratios</t>
  </si>
  <si>
    <t xml:space="preserve">Others (CAR. Credit, CL) </t>
  </si>
  <si>
    <t>MEARCO</t>
  </si>
  <si>
    <t>Commercial</t>
  </si>
  <si>
    <t>Allianz SNA</t>
  </si>
  <si>
    <t>Fidelity</t>
  </si>
  <si>
    <t>Berytus</t>
  </si>
  <si>
    <t>Bankers</t>
  </si>
  <si>
    <t>Overseas</t>
  </si>
  <si>
    <t>UCA</t>
  </si>
  <si>
    <t>Byblos</t>
  </si>
  <si>
    <t>North Assurance</t>
  </si>
  <si>
    <t>Medgulf</t>
  </si>
  <si>
    <t>Amana</t>
  </si>
  <si>
    <t>Security</t>
  </si>
  <si>
    <t>Trust</t>
  </si>
  <si>
    <t>Trust Life</t>
  </si>
  <si>
    <t>Royal London 360</t>
  </si>
  <si>
    <t>UFA</t>
  </si>
  <si>
    <t>-</t>
  </si>
  <si>
    <t xml:space="preserve">Top 5 Companies </t>
  </si>
  <si>
    <t xml:space="preserve">2nd 5 Companies </t>
  </si>
  <si>
    <t xml:space="preserve">3rd 5 Companies </t>
  </si>
  <si>
    <t xml:space="preserve">4th 5 Companies </t>
  </si>
  <si>
    <t xml:space="preserve">5th 5 Companies </t>
  </si>
  <si>
    <t xml:space="preserve">Rem. 19 Companies </t>
  </si>
  <si>
    <t>All 44 Companies</t>
  </si>
  <si>
    <t>Motor Compulsory (Branch IV)</t>
  </si>
  <si>
    <t xml:space="preserve">6th 5 Companies </t>
  </si>
  <si>
    <t xml:space="preserve">Rem. 12 Companies </t>
  </si>
  <si>
    <t>All 42 Companies</t>
  </si>
  <si>
    <t>Motor Non-Compulsory (Branch IV)</t>
  </si>
  <si>
    <t xml:space="preserve">Rem. 14 Companies </t>
  </si>
  <si>
    <t xml:space="preserve">Over 150 Empl's </t>
  </si>
  <si>
    <t xml:space="preserve">100 to 150 Empl's </t>
  </si>
  <si>
    <t xml:space="preserve">50 to 100 Empl's </t>
  </si>
  <si>
    <t xml:space="preserve">25 to 50 Empl's </t>
  </si>
  <si>
    <t xml:space="preserve">Under 25 Empl's </t>
  </si>
  <si>
    <t>Term Life Protection (Branch I)</t>
  </si>
  <si>
    <t>Top 5 Companies</t>
  </si>
  <si>
    <t>2nd 5 Companies</t>
  </si>
  <si>
    <t>3rd 5 Companies</t>
  </si>
  <si>
    <t>4th 5 Companies</t>
  </si>
  <si>
    <t>Life Protection with Saving (Branch I)</t>
  </si>
  <si>
    <t xml:space="preserve">Top 3 Companies </t>
  </si>
  <si>
    <t xml:space="preserve">2nd 3 Companies </t>
  </si>
  <si>
    <t xml:space="preserve">3rd 3 Companies </t>
  </si>
  <si>
    <t xml:space="preserve">10 M to 20 M Equity </t>
  </si>
  <si>
    <t xml:space="preserve">5 M to 10 M Equity </t>
  </si>
  <si>
    <t xml:space="preserve">1.5 M to 5 M Equity </t>
  </si>
  <si>
    <t xml:space="preserve">Totals </t>
  </si>
  <si>
    <t>Top 10 Companies</t>
  </si>
  <si>
    <t>2nd 10 Companies</t>
  </si>
  <si>
    <t>3rd 10 Companies</t>
  </si>
  <si>
    <t>Rem. 22 Companies</t>
  </si>
  <si>
    <t>All 52 Companies</t>
  </si>
  <si>
    <t xml:space="preserve">Insurance delegate </t>
  </si>
  <si>
    <t>Brokers</t>
  </si>
  <si>
    <t>Independent broker - Natural person</t>
  </si>
  <si>
    <t>Independent broker - Juridical person</t>
  </si>
  <si>
    <t xml:space="preserve">Number of licenses granted during 2010 </t>
  </si>
  <si>
    <t xml:space="preserve">Number of licenses withdrawn during 2010 </t>
  </si>
  <si>
    <t xml:space="preserve">Number of licensed brokers till 31/12/2010 </t>
  </si>
  <si>
    <t xml:space="preserve">ALICO - Metlife </t>
  </si>
  <si>
    <t xml:space="preserve">Al-Mashrek </t>
  </si>
  <si>
    <t xml:space="preserve">Saudi Arabian (Nisr) </t>
  </si>
  <si>
    <t xml:space="preserve">Mains - Assalam </t>
  </si>
  <si>
    <t xml:space="preserve">Adonis (ADIR) </t>
  </si>
  <si>
    <t xml:space="preserve">Aman Takafuli (ATI) </t>
  </si>
  <si>
    <t xml:space="preserve">Beirut (ALIG) Life </t>
  </si>
  <si>
    <t>Table 21.1 - Licensed insurance branches by company in 2012</t>
  </si>
  <si>
    <t>Number of licensed brokers till 31/12/2009</t>
  </si>
  <si>
    <t>Number of licenses granted during 2011</t>
  </si>
  <si>
    <t>Number of licenses withdrawn during 2011</t>
  </si>
  <si>
    <t>Number of licensed brokers till 31/12/2011</t>
  </si>
  <si>
    <t>Number of licenses granted during 2012</t>
  </si>
  <si>
    <t>Number of licenses withdrawn during 2012</t>
  </si>
  <si>
    <t xml:space="preserve">Number of licensed brokers till 31/12/2012 </t>
  </si>
  <si>
    <t>Changes between 2011 and 2012. USD and Per cent</t>
  </si>
  <si>
    <t xml:space="preserve">2011*** </t>
  </si>
  <si>
    <t xml:space="preserve">% Change </t>
  </si>
  <si>
    <t xml:space="preserve">Gross Premiums Life+Savings+Unit-Linked </t>
  </si>
  <si>
    <t>Gross Premiums Non-Life</t>
  </si>
  <si>
    <t xml:space="preserve">Total Gross Premiums </t>
  </si>
  <si>
    <t xml:space="preserve">Net income Life+Savings+Unit-Linked </t>
  </si>
  <si>
    <t>Net income Non-Life</t>
  </si>
  <si>
    <t xml:space="preserve">Total Net Income </t>
  </si>
  <si>
    <t xml:space="preserve">Net Profit Margin (Net Income/Gross Premiums) </t>
  </si>
  <si>
    <t xml:space="preserve">Shareholders' Equity </t>
  </si>
  <si>
    <t xml:space="preserve">Return on Equity (Net Income / Equity) </t>
  </si>
  <si>
    <t>Total Assets</t>
  </si>
  <si>
    <t xml:space="preserve">Return on Assets (Net Income / Assets) </t>
  </si>
  <si>
    <t>Technical Reserves</t>
  </si>
  <si>
    <t xml:space="preserve">Technical Reserves / Equity* </t>
  </si>
  <si>
    <t>Outstanding Claims</t>
  </si>
  <si>
    <t xml:space="preserve">Claims Adequacy (Outstanding Claims / Equity)** </t>
  </si>
  <si>
    <t xml:space="preserve">Solvency (Equity/premiums - Legal min.: 10%) </t>
  </si>
  <si>
    <t>** Industry normal Claims Adequacy: Less than 20%</t>
  </si>
  <si>
    <t>* Industry normal Reserves/Equity: Less than 350%</t>
  </si>
  <si>
    <t>*** All 2011 figures shown here after the adjustments effected subsequently</t>
  </si>
  <si>
    <t xml:space="preserve">Evolution between 2001 and 2012 </t>
  </si>
  <si>
    <t>Change . %</t>
  </si>
  <si>
    <t xml:space="preserve">CAGR </t>
  </si>
  <si>
    <t xml:space="preserve">Number of Active Companies </t>
  </si>
  <si>
    <t>Total Gross premiums</t>
  </si>
  <si>
    <t>Average Company Premiums</t>
  </si>
  <si>
    <t>Total Claims Paid</t>
  </si>
  <si>
    <t>Average Company Claims</t>
  </si>
  <si>
    <t>Total Net Income</t>
  </si>
  <si>
    <t>Average Company Net Income</t>
  </si>
  <si>
    <t>Average Company Assets</t>
  </si>
  <si>
    <t>Total Shareholders Equity</t>
  </si>
  <si>
    <t>Average Company Equity</t>
  </si>
  <si>
    <t>Average company Technical reserves</t>
  </si>
  <si>
    <t>Table 21.2 - Insurance sector consolidated progress report 2001 to 2012 (in USD)</t>
  </si>
  <si>
    <t>Table 21.3 - Insurance sector consolidated report profit and loss statement in 2012</t>
  </si>
  <si>
    <t>Fixed income investments</t>
  </si>
  <si>
    <t>Variable income investments</t>
  </si>
  <si>
    <t>Reinsurance share in mathematical reserves</t>
  </si>
  <si>
    <t>Amounts due to related parties and personnel</t>
  </si>
  <si>
    <t>Reserves (General)</t>
  </si>
  <si>
    <t>Reserves (Legal)</t>
  </si>
  <si>
    <t>Table 21.6 - Taxation on insurance by branch in 2012</t>
  </si>
  <si>
    <t xml:space="preserve"> 8 Technical Insurance Profits </t>
  </si>
  <si>
    <t xml:space="preserve"> 8 Technical Profit Margin = 8/1</t>
  </si>
  <si>
    <t>Table 21.8 - Balance sheet by company - Life and Non-Life business. Assets in USD</t>
  </si>
  <si>
    <t>Adonis (ADIR)</t>
  </si>
  <si>
    <t>ALICO - Metlife</t>
  </si>
  <si>
    <t>ALIG</t>
  </si>
  <si>
    <t>Al-Mashrek</t>
  </si>
  <si>
    <t>Aman Takafuli (ATI)</t>
  </si>
  <si>
    <t>Arabia</t>
  </si>
  <si>
    <t>Arope</t>
  </si>
  <si>
    <t>Assurex</t>
  </si>
  <si>
    <t>AXA M.E.</t>
  </si>
  <si>
    <t>Bahria</t>
  </si>
  <si>
    <t>Bancassurance</t>
  </si>
  <si>
    <t>Beirut (ALIG) Life</t>
  </si>
  <si>
    <t>Burgan (Ar. Life)</t>
  </si>
  <si>
    <t>Chartis (AIG)</t>
  </si>
  <si>
    <t>Compass</t>
  </si>
  <si>
    <t>Confidence</t>
  </si>
  <si>
    <t>Continental trust</t>
  </si>
  <si>
    <t>Credit Libanais</t>
  </si>
  <si>
    <t>Cumberland</t>
  </si>
  <si>
    <t>Fajr el-khaleej</t>
  </si>
  <si>
    <t>Horizon</t>
  </si>
  <si>
    <t>LCI</t>
  </si>
  <si>
    <t>Leaders</t>
  </si>
  <si>
    <t>LIA (Lib-Arabe)</t>
  </si>
  <si>
    <t>Libano-Suisse</t>
  </si>
  <si>
    <t>Liberty</t>
  </si>
  <si>
    <t>Mains - Assalam</t>
  </si>
  <si>
    <t>Phenicienne</t>
  </si>
  <si>
    <t>Saudi Arabian (Nisr)</t>
  </si>
  <si>
    <t>Sogecap</t>
  </si>
  <si>
    <t>The Capital</t>
  </si>
  <si>
    <t>Union Nationale</t>
  </si>
  <si>
    <t>United Assurance</t>
  </si>
  <si>
    <t>Victoire</t>
  </si>
  <si>
    <t>Zurich ME (Cie.L.A.)</t>
  </si>
  <si>
    <t>Intangible Assets</t>
  </si>
  <si>
    <t>Assets in USD</t>
  </si>
  <si>
    <t>Cash and cash equivalent</t>
  </si>
  <si>
    <t>Funds and other investments</t>
  </si>
  <si>
    <t>Total investments (Life and Non-Life)</t>
  </si>
  <si>
    <t xml:space="preserve">Above 50 M Equity </t>
  </si>
  <si>
    <t xml:space="preserve">20 M to 50 M Equity </t>
  </si>
  <si>
    <t xml:space="preserve">Gross Written Premiums </t>
  </si>
  <si>
    <t xml:space="preserve">Net Written Premiums </t>
  </si>
  <si>
    <t xml:space="preserve">Gross Claims Paid (Net of Non Reinsurance Recoveries) </t>
  </si>
  <si>
    <t xml:space="preserve">Gross Incurred Claims </t>
  </si>
  <si>
    <t xml:space="preserve">Net Incurred Claims </t>
  </si>
  <si>
    <t xml:space="preserve">Commissions Paid including DAC </t>
  </si>
  <si>
    <t xml:space="preserve">Reinsurance Commissions </t>
  </si>
  <si>
    <t xml:space="preserve">Operating Expenses </t>
  </si>
  <si>
    <t xml:space="preserve">Net Underwriting Results </t>
  </si>
  <si>
    <t xml:space="preserve">P&amp;L Impact of Reinsurance </t>
  </si>
  <si>
    <t xml:space="preserve">P&amp;L Loss Ratio after Reinsurance </t>
  </si>
  <si>
    <t xml:space="preserve">Commissions / Gross Earned Premiums </t>
  </si>
  <si>
    <t xml:space="preserve"> -</t>
  </si>
  <si>
    <t xml:space="preserve">Gross Earned Premiums (Taking into consideration the PDR Reserves) </t>
  </si>
  <si>
    <t xml:space="preserve">Net Earned Premiums (Taking into consideration the PDR Reserves) </t>
  </si>
  <si>
    <t xml:space="preserve">Net Claims Paid after Reinsurance Recoveries </t>
  </si>
  <si>
    <t xml:space="preserve">Gross Underwriting Results </t>
  </si>
  <si>
    <t xml:space="preserve">P&amp;L Loss Ratio before Reinsurance </t>
  </si>
  <si>
    <t>Reinsurance in technical reserves</t>
  </si>
  <si>
    <t>Receivables under insurance business</t>
  </si>
  <si>
    <t>Receivables under reinsurance contracts</t>
  </si>
  <si>
    <t xml:space="preserve"> Other Receivables</t>
  </si>
  <si>
    <t>Adjustment Items</t>
  </si>
  <si>
    <t>Table 21.9 - Balance sheet by company - Life and Non-Life business. Liabilities in USD</t>
  </si>
  <si>
    <t>Liabilities in USD</t>
  </si>
  <si>
    <t xml:space="preserve">Paid up Capital </t>
  </si>
  <si>
    <t xml:space="preserve">Legal Reserves </t>
  </si>
  <si>
    <t xml:space="preserve">Balance Carried Forward </t>
  </si>
  <si>
    <t xml:space="preserve">Profit and Loss (Current year result) </t>
  </si>
  <si>
    <t xml:space="preserve">Other Reserves </t>
  </si>
  <si>
    <t xml:space="preserve">Low Priority Debts </t>
  </si>
  <si>
    <t xml:space="preserve">Outstanding Claims Reserves </t>
  </si>
  <si>
    <t xml:space="preserve">IBNR (Incurred But Not Reported) Reserves </t>
  </si>
  <si>
    <t xml:space="preserve">Other Technical Reserves </t>
  </si>
  <si>
    <t xml:space="preserve">Premium Deficiency Reserves </t>
  </si>
  <si>
    <t xml:space="preserve">Technical Reserves (Non-Life) </t>
  </si>
  <si>
    <t xml:space="preserve">Loss Adjustment Expenses Reserves </t>
  </si>
  <si>
    <t xml:space="preserve">Unearned Premium Reserves </t>
  </si>
  <si>
    <t xml:space="preserve">General Reserves </t>
  </si>
  <si>
    <t>Company name</t>
  </si>
  <si>
    <t xml:space="preserve">Mathematical Reserves </t>
  </si>
  <si>
    <t xml:space="preserve">Technical Reserves (Life) </t>
  </si>
  <si>
    <t xml:space="preserve">Mathematical Reserves (Unit-Linked) </t>
  </si>
  <si>
    <t xml:space="preserve">Provisions for Risks and Charges </t>
  </si>
  <si>
    <t xml:space="preserve">Liabilities under Reinsurance Contracts </t>
  </si>
  <si>
    <t xml:space="preserve">Other Liabilities </t>
  </si>
  <si>
    <t xml:space="preserve">Total Liabilities </t>
  </si>
  <si>
    <t xml:space="preserve">Policyholders' Dividend Reserves </t>
  </si>
  <si>
    <t xml:space="preserve">Outstanding Claims &amp; Additional Reserves (Unit-Linked) </t>
  </si>
  <si>
    <t xml:space="preserve">Unit-Linked Technical Reserves </t>
  </si>
  <si>
    <t xml:space="preserve">Reinsurance Debts &amp; Unearned Commissions </t>
  </si>
  <si>
    <t xml:space="preserve">Liabilities &amp; Debts under Insurance Business + Adjustments </t>
  </si>
  <si>
    <t xml:space="preserve">Expenses / Gross Earned Premiums </t>
  </si>
  <si>
    <t xml:space="preserve">P&amp;L Combined Loss Ratio before Reinsurance </t>
  </si>
  <si>
    <t xml:space="preserve">P&amp;L Com-bined Loss Ratio after Reinsurance </t>
  </si>
  <si>
    <t xml:space="preserve">Investment Income &amp; Other Investment </t>
  </si>
  <si>
    <t xml:space="preserve">Resulting Profit before Income Taxes </t>
  </si>
  <si>
    <t xml:space="preserve">Income Taxes </t>
  </si>
  <si>
    <t xml:space="preserve">Resulting Profit after Income Taxes </t>
  </si>
  <si>
    <t xml:space="preserve">Income Taxes / Gross Written Premiums </t>
  </si>
  <si>
    <t xml:space="preserve">Resulting Profit over Gross Written Premiums </t>
  </si>
  <si>
    <t>Table 21.10 - Profit and loss statement by company in USD - Life Business</t>
  </si>
  <si>
    <t>Rem. 12 Companies</t>
  </si>
  <si>
    <t xml:space="preserve">All 32 Companies </t>
  </si>
  <si>
    <t xml:space="preserve">All 21 Companies </t>
  </si>
  <si>
    <t>Table 21.11 - Profit and loss statement by company in USD - Non-Life Business</t>
  </si>
  <si>
    <t xml:space="preserve">P&amp;L Combined Loss Ratio after Reinsurance </t>
  </si>
  <si>
    <t>Table 21.12 - Profit and loss statement by company in USD - Life and Non-Life Business</t>
  </si>
  <si>
    <t xml:space="preserve">Rem. 17 Companies </t>
  </si>
  <si>
    <t>C.A.R., Civil Liability (Branch IV) &amp; Credit (Branch V) (Life)</t>
  </si>
  <si>
    <t xml:space="preserve">Rem. 23 Companies </t>
  </si>
  <si>
    <t>All 43 Companies</t>
  </si>
  <si>
    <t>Table 21.13 - Premiums and claims statistics by company by branch</t>
  </si>
  <si>
    <t>Table 21.14 - Premiums and claims statistics by company by branch</t>
  </si>
  <si>
    <t>Table 21.15 - Premiums and claims statistics by company by branch</t>
  </si>
  <si>
    <t>Table 21.16 - Premiums and claims statistics by company by branch</t>
  </si>
  <si>
    <t>Table 21.23 - Premiums and overheads per employee per company</t>
  </si>
  <si>
    <t>Table 21.24 - Equity, technical reserves and premiums distribution and shares in USD</t>
  </si>
  <si>
    <t>Table 21.25 - Income, assets, investments and equity distribution + ratios in USD</t>
  </si>
  <si>
    <t>Table 21.26 - Number of licensed brokers and delegates between 2009 and 2012</t>
  </si>
  <si>
    <t>Table 21.27 - Comparative ratio analysis and indicators</t>
  </si>
  <si>
    <t>Table 21.28 - Comparative analysis (2001-2012)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</si>
</sst>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  <numFmt numFmtId="216" formatCode="0_);\(0\)"/>
  </numFmts>
  <fonts count="6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i/>
      <sz val="6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3" fillId="0" borderId="10" xfId="42" applyNumberFormat="1" applyFont="1" applyFill="1" applyBorder="1" applyAlignment="1">
      <alignment vertical="center"/>
    </xf>
    <xf numFmtId="191" fontId="13" fillId="0" borderId="11" xfId="42" applyNumberFormat="1" applyFont="1" applyFill="1" applyBorder="1" applyAlignment="1">
      <alignment vertical="center"/>
    </xf>
    <xf numFmtId="191" fontId="13" fillId="0" borderId="12" xfId="42" applyNumberFormat="1" applyFont="1" applyFill="1" applyBorder="1" applyAlignment="1">
      <alignment vertical="center"/>
    </xf>
    <xf numFmtId="191" fontId="13" fillId="0" borderId="13" xfId="42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191" fontId="9" fillId="0" borderId="15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 quotePrefix="1">
      <alignment horizontal="left"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3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9" fontId="9" fillId="0" borderId="11" xfId="60" applyFont="1" applyFill="1" applyBorder="1" applyAlignment="1">
      <alignment vertical="center"/>
    </xf>
    <xf numFmtId="9" fontId="13" fillId="0" borderId="11" xfId="60" applyFont="1" applyFill="1" applyBorder="1" applyAlignment="1">
      <alignment vertical="center"/>
    </xf>
    <xf numFmtId="9" fontId="9" fillId="0" borderId="12" xfId="60" applyFont="1" applyFill="1" applyBorder="1" applyAlignment="1">
      <alignment vertical="center"/>
    </xf>
    <xf numFmtId="9" fontId="13" fillId="0" borderId="12" xfId="60" applyFont="1" applyFill="1" applyBorder="1" applyAlignment="1">
      <alignment vertical="center"/>
    </xf>
    <xf numFmtId="9" fontId="9" fillId="0" borderId="13" xfId="60" applyFont="1" applyFill="1" applyBorder="1" applyAlignment="1">
      <alignment vertical="center"/>
    </xf>
    <xf numFmtId="9" fontId="13" fillId="0" borderId="13" xfId="60" applyFont="1" applyFill="1" applyBorder="1" applyAlignment="1">
      <alignment vertical="center"/>
    </xf>
    <xf numFmtId="191" fontId="1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7" fontId="20" fillId="0" borderId="14" xfId="0" applyNumberFormat="1" applyFont="1" applyFill="1" applyBorder="1" applyAlignment="1" applyProtection="1">
      <alignment horizontal="center" vertical="center" wrapText="1"/>
      <protection/>
    </xf>
    <xf numFmtId="37" fontId="23" fillId="0" borderId="12" xfId="0" applyNumberFormat="1" applyFont="1" applyFill="1" applyBorder="1" applyAlignment="1">
      <alignment vertical="center"/>
    </xf>
    <xf numFmtId="37" fontId="21" fillId="0" borderId="10" xfId="0" applyNumberFormat="1" applyFont="1" applyFill="1" applyBorder="1" applyAlignment="1">
      <alignment vertical="center"/>
    </xf>
    <xf numFmtId="37" fontId="23" fillId="0" borderId="11" xfId="0" applyNumberFormat="1" applyFont="1" applyFill="1" applyBorder="1" applyAlignment="1">
      <alignment vertical="center"/>
    </xf>
    <xf numFmtId="37" fontId="21" fillId="0" borderId="17" xfId="0" applyNumberFormat="1" applyFont="1" applyFill="1" applyBorder="1" applyAlignment="1">
      <alignment vertical="center"/>
    </xf>
    <xf numFmtId="37" fontId="23" fillId="0" borderId="13" xfId="0" applyNumberFormat="1" applyFont="1" applyFill="1" applyBorder="1" applyAlignment="1">
      <alignment vertical="center"/>
    </xf>
    <xf numFmtId="37" fontId="21" fillId="0" borderId="13" xfId="0" applyNumberFormat="1" applyFont="1" applyFill="1" applyBorder="1" applyAlignment="1">
      <alignment vertical="center"/>
    </xf>
    <xf numFmtId="37" fontId="21" fillId="0" borderId="11" xfId="0" applyNumberFormat="1" applyFont="1" applyFill="1" applyBorder="1" applyAlignment="1">
      <alignment vertical="center"/>
    </xf>
    <xf numFmtId="37" fontId="21" fillId="0" borderId="12" xfId="0" applyNumberFormat="1" applyFont="1" applyFill="1" applyBorder="1" applyAlignment="1">
      <alignment vertical="center"/>
    </xf>
    <xf numFmtId="37" fontId="23" fillId="0" borderId="15" xfId="0" applyNumberFormat="1" applyFont="1" applyFill="1" applyBorder="1" applyAlignment="1">
      <alignment vertical="center"/>
    </xf>
    <xf numFmtId="37" fontId="22" fillId="0" borderId="11" xfId="0" applyNumberFormat="1" applyFont="1" applyFill="1" applyBorder="1" applyAlignment="1">
      <alignment vertical="center"/>
    </xf>
    <xf numFmtId="37" fontId="24" fillId="0" borderId="11" xfId="0" applyNumberFormat="1" applyFont="1" applyFill="1" applyBorder="1" applyAlignment="1">
      <alignment vertical="center"/>
    </xf>
    <xf numFmtId="37" fontId="24" fillId="0" borderId="12" xfId="0" applyNumberFormat="1" applyFont="1" applyFill="1" applyBorder="1" applyAlignment="1">
      <alignment vertical="center"/>
    </xf>
    <xf numFmtId="37" fontId="24" fillId="0" borderId="13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7" fontId="23" fillId="0" borderId="12" xfId="0" applyNumberFormat="1" applyFont="1" applyFill="1" applyBorder="1" applyAlignment="1">
      <alignment horizontal="right" vertical="center"/>
    </xf>
    <xf numFmtId="37" fontId="20" fillId="0" borderId="10" xfId="0" applyNumberFormat="1" applyFont="1" applyFill="1" applyBorder="1" applyAlignment="1" applyProtection="1">
      <alignment horizontal="center" vertical="center" wrapText="1"/>
      <protection/>
    </xf>
    <xf numFmtId="37" fontId="22" fillId="0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37" fontId="21" fillId="0" borderId="14" xfId="42" applyNumberFormat="1" applyFont="1" applyFill="1" applyBorder="1" applyAlignment="1" applyProtection="1">
      <alignment horizontal="right" vertical="center" wrapText="1"/>
      <protection/>
    </xf>
    <xf numFmtId="37" fontId="21" fillId="0" borderId="16" xfId="0" applyNumberFormat="1" applyFont="1" applyFill="1" applyBorder="1" applyAlignment="1">
      <alignment vertical="center"/>
    </xf>
    <xf numFmtId="37" fontId="23" fillId="0" borderId="11" xfId="0" applyNumberFormat="1" applyFont="1" applyFill="1" applyBorder="1" applyAlignment="1">
      <alignment horizontal="right" vertical="center"/>
    </xf>
    <xf numFmtId="37" fontId="23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91" fontId="13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9" fontId="9" fillId="0" borderId="11" xfId="60" applyFont="1" applyFill="1" applyBorder="1" applyAlignment="1">
      <alignment horizontal="right" vertical="center"/>
    </xf>
    <xf numFmtId="37" fontId="13" fillId="0" borderId="14" xfId="60" applyNumberFormat="1" applyFont="1" applyFill="1" applyBorder="1" applyAlignment="1">
      <alignment vertical="center"/>
    </xf>
    <xf numFmtId="9" fontId="9" fillId="0" borderId="12" xfId="60" applyFont="1" applyFill="1" applyBorder="1" applyAlignment="1">
      <alignment horizontal="right" vertical="center"/>
    </xf>
    <xf numFmtId="37" fontId="13" fillId="0" borderId="0" xfId="60" applyNumberFormat="1" applyFont="1" applyFill="1" applyBorder="1" applyAlignment="1">
      <alignment vertical="center"/>
    </xf>
    <xf numFmtId="10" fontId="13" fillId="0" borderId="12" xfId="60" applyNumberFormat="1" applyFont="1" applyFill="1" applyBorder="1" applyAlignment="1">
      <alignment horizontal="right" vertical="center"/>
    </xf>
    <xf numFmtId="185" fontId="9" fillId="0" borderId="15" xfId="60" applyNumberFormat="1" applyFont="1" applyFill="1" applyBorder="1" applyAlignment="1">
      <alignment horizontal="right" vertical="center"/>
    </xf>
    <xf numFmtId="37" fontId="13" fillId="0" borderId="16" xfId="60" applyNumberFormat="1" applyFont="1" applyFill="1" applyBorder="1" applyAlignment="1">
      <alignment vertical="center"/>
    </xf>
    <xf numFmtId="10" fontId="13" fillId="0" borderId="10" xfId="0" applyNumberFormat="1" applyFont="1" applyFill="1" applyBorder="1" applyAlignment="1">
      <alignment horizontal="right" vertical="center"/>
    </xf>
    <xf numFmtId="10" fontId="13" fillId="0" borderId="10" xfId="6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0" fontId="9" fillId="0" borderId="11" xfId="60" applyNumberFormat="1" applyFont="1" applyFill="1" applyBorder="1" applyAlignment="1">
      <alignment horizontal="right" vertical="center"/>
    </xf>
    <xf numFmtId="10" fontId="13" fillId="0" borderId="11" xfId="6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0" fontId="13" fillId="0" borderId="13" xfId="6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readingOrder="1"/>
    </xf>
    <xf numFmtId="0" fontId="8" fillId="0" borderId="0" xfId="0" applyFont="1" applyFill="1" applyBorder="1" applyAlignment="1">
      <alignment horizontal="right" vertical="center"/>
    </xf>
    <xf numFmtId="10" fontId="13" fillId="0" borderId="0" xfId="6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191" fontId="13" fillId="0" borderId="0" xfId="42" applyNumberFormat="1" applyFont="1" applyFill="1" applyBorder="1" applyAlignment="1">
      <alignment vertical="center"/>
    </xf>
    <xf numFmtId="3" fontId="9" fillId="0" borderId="17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9" fillId="0" borderId="15" xfId="42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3" fontId="13" fillId="0" borderId="0" xfId="60" applyNumberFormat="1" applyFont="1" applyFill="1" applyBorder="1" applyAlignment="1">
      <alignment vertical="center"/>
    </xf>
    <xf numFmtId="3" fontId="13" fillId="0" borderId="0" xfId="42" applyNumberFormat="1" applyFont="1" applyFill="1" applyBorder="1" applyAlignment="1">
      <alignment vertical="center"/>
    </xf>
    <xf numFmtId="4" fontId="13" fillId="0" borderId="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9" fontId="5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8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7" fontId="23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3" fontId="9" fillId="0" borderId="17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2" xfId="42" applyNumberFormat="1" applyFont="1" applyFill="1" applyBorder="1" applyAlignment="1" applyProtection="1">
      <alignment horizontal="right" vertical="center" wrapText="1"/>
      <protection locked="0"/>
    </xf>
    <xf numFmtId="3" fontId="14" fillId="0" borderId="12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4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right" vertical="center"/>
    </xf>
    <xf numFmtId="37" fontId="13" fillId="0" borderId="14" xfId="0" applyNumberFormat="1" applyFont="1" applyFill="1" applyBorder="1" applyAlignment="1">
      <alignment horizontal="right" vertical="center"/>
    </xf>
    <xf numFmtId="37" fontId="13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42" applyNumberFormat="1" applyFont="1" applyFill="1" applyBorder="1" applyAlignment="1" applyProtection="1">
      <alignment horizontal="right" vertical="center" wrapText="1"/>
      <protection locked="0"/>
    </xf>
    <xf numFmtId="37" fontId="13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42" applyNumberFormat="1" applyFont="1" applyFill="1" applyBorder="1" applyAlignment="1" applyProtection="1">
      <alignment horizontal="right" vertical="center" wrapText="1"/>
      <protection locked="0"/>
    </xf>
    <xf numFmtId="191" fontId="13" fillId="0" borderId="10" xfId="4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9" fillId="0" borderId="17" xfId="42" applyNumberFormat="1" applyFont="1" applyFill="1" applyBorder="1" applyAlignment="1">
      <alignment/>
    </xf>
    <xf numFmtId="0" fontId="9" fillId="0" borderId="12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/>
    </xf>
    <xf numFmtId="3" fontId="9" fillId="0" borderId="0" xfId="42" applyNumberFormat="1" applyFont="1" applyFill="1" applyBorder="1" applyAlignment="1">
      <alignment vertical="center"/>
    </xf>
    <xf numFmtId="0" fontId="9" fillId="0" borderId="0" xfId="42" applyNumberFormat="1" applyFont="1" applyFill="1" applyBorder="1" applyAlignment="1">
      <alignment vertical="center"/>
    </xf>
    <xf numFmtId="3" fontId="9" fillId="0" borderId="0" xfId="42" applyNumberFormat="1" applyFont="1" applyFill="1" applyBorder="1" applyAlignment="1">
      <alignment/>
    </xf>
    <xf numFmtId="0" fontId="9" fillId="0" borderId="17" xfId="42" applyNumberFormat="1" applyFont="1" applyFill="1" applyBorder="1" applyAlignment="1">
      <alignment vertical="center"/>
    </xf>
    <xf numFmtId="0" fontId="9" fillId="0" borderId="15" xfId="42" applyNumberFormat="1" applyFont="1" applyFill="1" applyBorder="1" applyAlignment="1">
      <alignment vertical="center"/>
    </xf>
    <xf numFmtId="3" fontId="9" fillId="0" borderId="15" xfId="42" applyNumberFormat="1" applyFont="1" applyFill="1" applyBorder="1" applyAlignment="1">
      <alignment/>
    </xf>
    <xf numFmtId="0" fontId="9" fillId="0" borderId="17" xfId="42" applyNumberFormat="1" applyFont="1" applyFill="1" applyBorder="1" applyAlignment="1">
      <alignment/>
    </xf>
    <xf numFmtId="0" fontId="9" fillId="0" borderId="12" xfId="42" applyNumberFormat="1" applyFont="1" applyFill="1" applyBorder="1" applyAlignment="1">
      <alignment/>
    </xf>
    <xf numFmtId="185" fontId="5" fillId="0" borderId="0" xfId="6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37" fontId="9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9" fontId="9" fillId="0" borderId="1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7" fontId="9" fillId="0" borderId="10" xfId="0" applyNumberFormat="1" applyFont="1" applyFill="1" applyBorder="1" applyAlignment="1">
      <alignment horizontal="right"/>
    </xf>
    <xf numFmtId="37" fontId="9" fillId="0" borderId="11" xfId="6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7" fontId="13" fillId="0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37" fontId="13" fillId="0" borderId="17" xfId="0" applyNumberFormat="1" applyFont="1" applyFill="1" applyBorder="1" applyAlignment="1">
      <alignment horizontal="right"/>
    </xf>
    <xf numFmtId="3" fontId="9" fillId="0" borderId="12" xfId="4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readingOrder="1"/>
    </xf>
    <xf numFmtId="0" fontId="8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horizontal="right" vertical="center" readingOrder="1"/>
    </xf>
    <xf numFmtId="0" fontId="8" fillId="0" borderId="0" xfId="0" applyFont="1" applyFill="1" applyBorder="1" applyAlignment="1">
      <alignment vertical="center" readingOrder="1"/>
    </xf>
    <xf numFmtId="0" fontId="8" fillId="0" borderId="10" xfId="0" applyFont="1" applyBorder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5" fillId="0" borderId="13" xfId="0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37" fontId="9" fillId="0" borderId="13" xfId="0" applyNumberFormat="1" applyFont="1" applyBorder="1" applyAlignment="1">
      <alignment vertical="center"/>
    </xf>
    <xf numFmtId="3" fontId="13" fillId="0" borderId="10" xfId="42" applyNumberFormat="1" applyFont="1" applyFill="1" applyBorder="1" applyAlignment="1">
      <alignment vertical="center"/>
    </xf>
    <xf numFmtId="0" fontId="13" fillId="0" borderId="10" xfId="42" applyNumberFormat="1" applyFont="1" applyFill="1" applyBorder="1" applyAlignment="1">
      <alignment vertical="center"/>
    </xf>
    <xf numFmtId="0" fontId="9" fillId="0" borderId="15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13" fillId="0" borderId="12" xfId="42" applyNumberFormat="1" applyFont="1" applyFill="1" applyBorder="1" applyAlignment="1">
      <alignment vertical="center"/>
    </xf>
    <xf numFmtId="0" fontId="9" fillId="0" borderId="0" xfId="42" applyNumberFormat="1" applyFont="1" applyFill="1" applyBorder="1" applyAlignment="1">
      <alignment/>
    </xf>
    <xf numFmtId="3" fontId="9" fillId="0" borderId="17" xfId="42" applyNumberFormat="1" applyFont="1" applyFill="1" applyBorder="1" applyAlignment="1">
      <alignment horizontal="right" vertical="center" wrapText="1"/>
    </xf>
    <xf numFmtId="3" fontId="9" fillId="0" borderId="17" xfId="42" applyNumberFormat="1" applyFont="1" applyFill="1" applyBorder="1" applyAlignment="1">
      <alignment horizontal="right" vertical="center"/>
    </xf>
    <xf numFmtId="9" fontId="9" fillId="0" borderId="17" xfId="60" applyFont="1" applyFill="1" applyBorder="1" applyAlignment="1">
      <alignment horizontal="right" vertical="center"/>
    </xf>
    <xf numFmtId="3" fontId="9" fillId="0" borderId="17" xfId="42" applyNumberFormat="1" applyFont="1" applyFill="1" applyBorder="1" applyAlignment="1">
      <alignment horizontal="right"/>
    </xf>
    <xf numFmtId="3" fontId="9" fillId="0" borderId="12" xfId="42" applyNumberFormat="1" applyFont="1" applyFill="1" applyBorder="1" applyAlignment="1">
      <alignment horizontal="right" vertical="center" wrapText="1"/>
    </xf>
    <xf numFmtId="3" fontId="9" fillId="0" borderId="12" xfId="42" applyNumberFormat="1" applyFont="1" applyFill="1" applyBorder="1" applyAlignment="1">
      <alignment horizontal="right"/>
    </xf>
    <xf numFmtId="3" fontId="9" fillId="0" borderId="15" xfId="42" applyNumberFormat="1" applyFont="1" applyFill="1" applyBorder="1" applyAlignment="1">
      <alignment horizontal="right" vertical="center" wrapText="1"/>
    </xf>
    <xf numFmtId="3" fontId="9" fillId="0" borderId="15" xfId="42" applyNumberFormat="1" applyFont="1" applyFill="1" applyBorder="1" applyAlignment="1">
      <alignment horizontal="right" vertical="center"/>
    </xf>
    <xf numFmtId="3" fontId="9" fillId="0" borderId="15" xfId="42" applyNumberFormat="1" applyFont="1" applyFill="1" applyBorder="1" applyAlignment="1">
      <alignment horizontal="right"/>
    </xf>
    <xf numFmtId="3" fontId="13" fillId="0" borderId="10" xfId="42" applyNumberFormat="1" applyFont="1" applyFill="1" applyBorder="1" applyAlignment="1">
      <alignment horizontal="right" vertical="center" wrapText="1"/>
    </xf>
    <xf numFmtId="9" fontId="13" fillId="0" borderId="10" xfId="60" applyFont="1" applyFill="1" applyBorder="1" applyAlignment="1">
      <alignment horizontal="right" vertical="center"/>
    </xf>
    <xf numFmtId="9" fontId="9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9" fontId="9" fillId="0" borderId="12" xfId="0" applyNumberFormat="1" applyFont="1" applyFill="1" applyBorder="1" applyAlignment="1">
      <alignment horizontal="right" vertical="center"/>
    </xf>
    <xf numFmtId="3" fontId="13" fillId="0" borderId="11" xfId="42" applyNumberFormat="1" applyFont="1" applyFill="1" applyBorder="1" applyAlignment="1">
      <alignment vertical="center"/>
    </xf>
    <xf numFmtId="3" fontId="13" fillId="0" borderId="13" xfId="42" applyNumberFormat="1" applyFont="1" applyFill="1" applyBorder="1" applyAlignment="1">
      <alignment vertical="center"/>
    </xf>
    <xf numFmtId="3" fontId="9" fillId="0" borderId="11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0" fontId="9" fillId="0" borderId="11" xfId="42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right"/>
    </xf>
    <xf numFmtId="0" fontId="64" fillId="0" borderId="11" xfId="0" applyFont="1" applyBorder="1" applyAlignment="1">
      <alignment/>
    </xf>
    <xf numFmtId="38" fontId="65" fillId="0" borderId="11" xfId="0" applyNumberFormat="1" applyFont="1" applyBorder="1" applyAlignment="1">
      <alignment horizontal="right"/>
    </xf>
    <xf numFmtId="185" fontId="65" fillId="0" borderId="11" xfId="0" applyNumberFormat="1" applyFont="1" applyBorder="1" applyAlignment="1">
      <alignment horizontal="right"/>
    </xf>
    <xf numFmtId="0" fontId="64" fillId="0" borderId="12" xfId="0" applyFont="1" applyBorder="1" applyAlignment="1">
      <alignment/>
    </xf>
    <xf numFmtId="38" fontId="65" fillId="0" borderId="12" xfId="0" applyNumberFormat="1" applyFont="1" applyBorder="1" applyAlignment="1">
      <alignment horizontal="right"/>
    </xf>
    <xf numFmtId="185" fontId="65" fillId="0" borderId="12" xfId="0" applyNumberFormat="1" applyFont="1" applyBorder="1" applyAlignment="1">
      <alignment horizontal="right"/>
    </xf>
    <xf numFmtId="0" fontId="64" fillId="0" borderId="13" xfId="0" applyFont="1" applyBorder="1" applyAlignment="1">
      <alignment/>
    </xf>
    <xf numFmtId="10" fontId="65" fillId="0" borderId="13" xfId="0" applyNumberFormat="1" applyFont="1" applyBorder="1" applyAlignment="1">
      <alignment horizontal="right"/>
    </xf>
    <xf numFmtId="185" fontId="65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65" fillId="0" borderId="11" xfId="0" applyNumberFormat="1" applyFont="1" applyBorder="1" applyAlignment="1">
      <alignment/>
    </xf>
    <xf numFmtId="185" fontId="65" fillId="0" borderId="11" xfId="0" applyNumberFormat="1" applyFont="1" applyBorder="1" applyAlignment="1">
      <alignment/>
    </xf>
    <xf numFmtId="3" fontId="65" fillId="0" borderId="12" xfId="0" applyNumberFormat="1" applyFont="1" applyBorder="1" applyAlignment="1">
      <alignment/>
    </xf>
    <xf numFmtId="185" fontId="65" fillId="0" borderId="12" xfId="0" applyNumberFormat="1" applyFont="1" applyBorder="1" applyAlignment="1">
      <alignment/>
    </xf>
    <xf numFmtId="3" fontId="65" fillId="0" borderId="13" xfId="0" applyNumberFormat="1" applyFont="1" applyBorder="1" applyAlignment="1">
      <alignment/>
    </xf>
    <xf numFmtId="185" fontId="65" fillId="0" borderId="13" xfId="0" applyNumberFormat="1" applyFont="1" applyBorder="1" applyAlignment="1">
      <alignment/>
    </xf>
    <xf numFmtId="37" fontId="21" fillId="0" borderId="14" xfId="42" applyNumberFormat="1" applyFont="1" applyFill="1" applyBorder="1" applyAlignment="1" applyProtection="1">
      <alignment horizontal="center" vertical="center" wrapText="1"/>
      <protection/>
    </xf>
    <xf numFmtId="37" fontId="21" fillId="0" borderId="14" xfId="0" applyNumberFormat="1" applyFont="1" applyFill="1" applyBorder="1" applyAlignment="1">
      <alignment horizontal="right" vertical="center"/>
    </xf>
    <xf numFmtId="37" fontId="21" fillId="0" borderId="12" xfId="0" applyNumberFormat="1" applyFont="1" applyFill="1" applyBorder="1" applyAlignment="1">
      <alignment horizontal="right" vertical="center"/>
    </xf>
    <xf numFmtId="37" fontId="21" fillId="0" borderId="17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/>
    </xf>
    <xf numFmtId="9" fontId="13" fillId="0" borderId="13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191" fontId="13" fillId="0" borderId="10" xfId="42" applyNumberFormat="1" applyFont="1" applyFill="1" applyBorder="1" applyAlignment="1">
      <alignment horizontal="right" vertical="center" wrapText="1"/>
    </xf>
    <xf numFmtId="185" fontId="13" fillId="0" borderId="10" xfId="60" applyNumberFormat="1" applyFont="1" applyFill="1" applyBorder="1" applyAlignment="1">
      <alignment horizontal="right" vertical="center"/>
    </xf>
    <xf numFmtId="9" fontId="13" fillId="0" borderId="10" xfId="6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8" fillId="0" borderId="10" xfId="0" applyFont="1" applyFill="1" applyBorder="1" applyAlignment="1">
      <alignment vertical="center" readingOrder="1"/>
    </xf>
    <xf numFmtId="0" fontId="63" fillId="0" borderId="10" xfId="0" applyFont="1" applyBorder="1" applyAlignment="1">
      <alignment vertical="center" readingOrder="1"/>
    </xf>
    <xf numFmtId="0" fontId="63" fillId="0" borderId="10" xfId="0" applyFont="1" applyBorder="1" applyAlignment="1">
      <alignment horizontal="right" vertical="center" wrapText="1" readingOrder="1"/>
    </xf>
    <xf numFmtId="37" fontId="13" fillId="0" borderId="10" xfId="0" applyNumberFormat="1" applyFont="1" applyBorder="1" applyAlignment="1">
      <alignment vertical="center" readingOrder="1"/>
    </xf>
    <xf numFmtId="185" fontId="13" fillId="0" borderId="10" xfId="60" applyNumberFormat="1" applyFont="1" applyBorder="1" applyAlignment="1">
      <alignment vertical="center" readingOrder="1"/>
    </xf>
    <xf numFmtId="0" fontId="9" fillId="0" borderId="0" xfId="0" applyFont="1" applyAlignment="1">
      <alignment vertical="center"/>
    </xf>
    <xf numFmtId="2" fontId="8" fillId="0" borderId="10" xfId="0" applyNumberFormat="1" applyFont="1" applyFill="1" applyBorder="1" applyAlignment="1">
      <alignment horizontal="right" vertical="center" wrapText="1" readingOrder="1"/>
    </xf>
    <xf numFmtId="0" fontId="8" fillId="0" borderId="10" xfId="0" applyFont="1" applyFill="1" applyBorder="1" applyAlignment="1">
      <alignment horizontal="right" vertical="center" wrapText="1" readingOrder="1"/>
    </xf>
    <xf numFmtId="0" fontId="8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37" fontId="13" fillId="0" borderId="10" xfId="0" applyNumberFormat="1" applyFont="1" applyFill="1" applyBorder="1" applyAlignment="1">
      <alignment horizontal="right" vertical="center" readingOrder="1"/>
    </xf>
    <xf numFmtId="37" fontId="13" fillId="0" borderId="10" xfId="0" applyNumberFormat="1" applyFont="1" applyFill="1" applyBorder="1" applyAlignment="1">
      <alignment vertical="center" readingOrder="1"/>
    </xf>
    <xf numFmtId="0" fontId="63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37" fontId="65" fillId="0" borderId="11" xfId="0" applyNumberFormat="1" applyFont="1" applyBorder="1" applyAlignment="1">
      <alignment horizontal="right" vertical="center"/>
    </xf>
    <xf numFmtId="3" fontId="65" fillId="0" borderId="11" xfId="0" applyNumberFormat="1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37" fontId="65" fillId="0" borderId="12" xfId="0" applyNumberFormat="1" applyFont="1" applyBorder="1" applyAlignment="1">
      <alignment horizontal="right" vertical="center"/>
    </xf>
    <xf numFmtId="3" fontId="65" fillId="0" borderId="12" xfId="0" applyNumberFormat="1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37" fontId="65" fillId="0" borderId="13" xfId="0" applyNumberFormat="1" applyFont="1" applyBorder="1" applyAlignment="1">
      <alignment horizontal="right" vertical="center"/>
    </xf>
    <xf numFmtId="0" fontId="65" fillId="0" borderId="13" xfId="0" applyFont="1" applyBorder="1" applyAlignment="1">
      <alignment vertical="center"/>
    </xf>
    <xf numFmtId="3" fontId="65" fillId="0" borderId="13" xfId="0" applyNumberFormat="1" applyFont="1" applyBorder="1" applyAlignment="1">
      <alignment vertical="center"/>
    </xf>
    <xf numFmtId="0" fontId="64" fillId="0" borderId="11" xfId="0" applyFont="1" applyBorder="1" applyAlignment="1">
      <alignment vertical="center" readingOrder="1"/>
    </xf>
    <xf numFmtId="37" fontId="65" fillId="0" borderId="11" xfId="0" applyNumberFormat="1" applyFont="1" applyBorder="1" applyAlignment="1">
      <alignment vertical="center" readingOrder="1"/>
    </xf>
    <xf numFmtId="185" fontId="65" fillId="0" borderId="11" xfId="0" applyNumberFormat="1" applyFont="1" applyBorder="1" applyAlignment="1">
      <alignment vertical="center" readingOrder="1"/>
    </xf>
    <xf numFmtId="0" fontId="64" fillId="0" borderId="12" xfId="0" applyFont="1" applyBorder="1" applyAlignment="1">
      <alignment vertical="center" readingOrder="1"/>
    </xf>
    <xf numFmtId="37" fontId="65" fillId="0" borderId="12" xfId="0" applyNumberFormat="1" applyFont="1" applyBorder="1" applyAlignment="1">
      <alignment vertical="center" readingOrder="1"/>
    </xf>
    <xf numFmtId="185" fontId="65" fillId="0" borderId="12" xfId="0" applyNumberFormat="1" applyFont="1" applyBorder="1" applyAlignment="1">
      <alignment vertical="center" readingOrder="1"/>
    </xf>
    <xf numFmtId="0" fontId="64" fillId="0" borderId="13" xfId="0" applyFont="1" applyBorder="1" applyAlignment="1">
      <alignment vertical="center" readingOrder="1"/>
    </xf>
    <xf numFmtId="37" fontId="65" fillId="0" borderId="13" xfId="0" applyNumberFormat="1" applyFont="1" applyBorder="1" applyAlignment="1">
      <alignment vertical="center" readingOrder="1"/>
    </xf>
    <xf numFmtId="185" fontId="65" fillId="0" borderId="13" xfId="0" applyNumberFormat="1" applyFont="1" applyBorder="1" applyAlignment="1">
      <alignment vertical="center" readingOrder="1"/>
    </xf>
    <xf numFmtId="185" fontId="65" fillId="0" borderId="11" xfId="0" applyNumberFormat="1" applyFont="1" applyBorder="1" applyAlignment="1">
      <alignment vertical="center"/>
    </xf>
    <xf numFmtId="37" fontId="65" fillId="0" borderId="11" xfId="0" applyNumberFormat="1" applyFont="1" applyBorder="1" applyAlignment="1">
      <alignment vertical="center"/>
    </xf>
    <xf numFmtId="185" fontId="65" fillId="0" borderId="12" xfId="0" applyNumberFormat="1" applyFont="1" applyBorder="1" applyAlignment="1">
      <alignment vertical="center"/>
    </xf>
    <xf numFmtId="37" fontId="65" fillId="0" borderId="12" xfId="0" applyNumberFormat="1" applyFont="1" applyBorder="1" applyAlignment="1">
      <alignment vertical="center"/>
    </xf>
    <xf numFmtId="185" fontId="65" fillId="0" borderId="13" xfId="0" applyNumberFormat="1" applyFont="1" applyBorder="1" applyAlignment="1">
      <alignment vertical="center"/>
    </xf>
    <xf numFmtId="37" fontId="65" fillId="0" borderId="13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7" fontId="13" fillId="0" borderId="10" xfId="0" applyNumberFormat="1" applyFont="1" applyBorder="1" applyAlignment="1">
      <alignment vertical="center"/>
    </xf>
    <xf numFmtId="185" fontId="13" fillId="0" borderId="10" xfId="6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185" fontId="9" fillId="0" borderId="11" xfId="0" applyNumberFormat="1" applyFont="1" applyBorder="1" applyAlignment="1">
      <alignment vertical="center"/>
    </xf>
    <xf numFmtId="185" fontId="9" fillId="0" borderId="12" xfId="0" applyNumberFormat="1" applyFont="1" applyBorder="1" applyAlignment="1">
      <alignment vertical="center"/>
    </xf>
    <xf numFmtId="185" fontId="9" fillId="0" borderId="13" xfId="0" applyNumberFormat="1" applyFont="1" applyBorder="1" applyAlignment="1">
      <alignment vertical="center"/>
    </xf>
    <xf numFmtId="9" fontId="13" fillId="0" borderId="10" xfId="60" applyFont="1" applyBorder="1" applyAlignment="1">
      <alignment vertical="center"/>
    </xf>
    <xf numFmtId="0" fontId="5" fillId="0" borderId="11" xfId="0" applyFont="1" applyFill="1" applyBorder="1" applyAlignment="1">
      <alignment vertical="center" readingOrder="1"/>
    </xf>
    <xf numFmtId="37" fontId="9" fillId="0" borderId="11" xfId="0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 readingOrder="1"/>
    </xf>
    <xf numFmtId="37" fontId="13" fillId="0" borderId="11" xfId="0" applyNumberFormat="1" applyFont="1" applyFill="1" applyBorder="1" applyAlignment="1">
      <alignment horizontal="right" vertical="center" readingOrder="1"/>
    </xf>
    <xf numFmtId="0" fontId="9" fillId="0" borderId="11" xfId="0" applyFont="1" applyFill="1" applyBorder="1" applyAlignment="1">
      <alignment horizontal="right" vertical="center" readingOrder="1"/>
    </xf>
    <xf numFmtId="0" fontId="5" fillId="0" borderId="12" xfId="0" applyFont="1" applyFill="1" applyBorder="1" applyAlignment="1">
      <alignment vertical="center" readingOrder="1"/>
    </xf>
    <xf numFmtId="37" fontId="9" fillId="0" borderId="12" xfId="0" applyNumberFormat="1" applyFont="1" applyFill="1" applyBorder="1" applyAlignment="1">
      <alignment horizontal="right" vertical="center" readingOrder="1"/>
    </xf>
    <xf numFmtId="3" fontId="9" fillId="0" borderId="12" xfId="0" applyNumberFormat="1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readingOrder="1"/>
    </xf>
    <xf numFmtId="37" fontId="13" fillId="0" borderId="12" xfId="0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37" fontId="9" fillId="0" borderId="13" xfId="0" applyNumberFormat="1" applyFont="1" applyFill="1" applyBorder="1" applyAlignment="1">
      <alignment horizontal="right" vertical="center" readingOrder="1"/>
    </xf>
    <xf numFmtId="37" fontId="13" fillId="0" borderId="13" xfId="0" applyNumberFormat="1" applyFont="1" applyFill="1" applyBorder="1" applyAlignment="1">
      <alignment horizontal="right" vertical="center" readingOrder="1"/>
    </xf>
    <xf numFmtId="0" fontId="9" fillId="0" borderId="13" xfId="0" applyFont="1" applyFill="1" applyBorder="1" applyAlignment="1">
      <alignment horizontal="right" vertical="center" readingOrder="1"/>
    </xf>
    <xf numFmtId="3" fontId="9" fillId="0" borderId="13" xfId="0" applyNumberFormat="1" applyFont="1" applyFill="1" applyBorder="1" applyAlignment="1">
      <alignment horizontal="right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86" t="s">
        <v>228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G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00390625" style="332" customWidth="1"/>
    <col min="2" max="2" width="13.28125" style="332" bestFit="1" customWidth="1"/>
    <col min="3" max="3" width="13.57421875" style="332" bestFit="1" customWidth="1"/>
    <col min="4" max="4" width="9.57421875" style="332" bestFit="1" customWidth="1"/>
    <col min="5" max="5" width="14.421875" style="332" bestFit="1" customWidth="1"/>
    <col min="6" max="6" width="13.421875" style="332" bestFit="1" customWidth="1"/>
    <col min="7" max="7" width="10.140625" style="332" bestFit="1" customWidth="1"/>
    <col min="8" max="8" width="12.57421875" style="331" bestFit="1" customWidth="1"/>
    <col min="9" max="9" width="11.28125" style="332" bestFit="1" customWidth="1"/>
    <col min="10" max="10" width="10.140625" style="332" bestFit="1" customWidth="1"/>
    <col min="11" max="11" width="11.421875" style="332" customWidth="1"/>
    <col min="12" max="12" width="14.7109375" style="332" customWidth="1"/>
    <col min="13" max="13" width="10.421875" style="332" customWidth="1"/>
    <col min="14" max="14" width="9.7109375" style="332" bestFit="1" customWidth="1"/>
    <col min="15" max="15" width="9.140625" style="332" customWidth="1"/>
    <col min="16" max="16" width="16.8515625" style="332" bestFit="1" customWidth="1"/>
    <col min="17" max="17" width="11.57421875" style="332" customWidth="1"/>
    <col min="18" max="18" width="9.140625" style="332" customWidth="1"/>
    <col min="19" max="19" width="11.421875" style="332" customWidth="1"/>
    <col min="20" max="20" width="9.140625" style="332" customWidth="1"/>
    <col min="21" max="21" width="9.7109375" style="332" customWidth="1"/>
    <col min="22" max="22" width="12.140625" style="332" customWidth="1"/>
    <col min="23" max="23" width="9.140625" style="332" customWidth="1"/>
    <col min="24" max="24" width="10.140625" style="332" bestFit="1" customWidth="1"/>
    <col min="25" max="25" width="12.00390625" style="332" customWidth="1"/>
    <col min="26" max="26" width="11.57421875" style="332" customWidth="1"/>
    <col min="27" max="27" width="9.8515625" style="332" bestFit="1" customWidth="1"/>
    <col min="28" max="28" width="9.140625" style="332" customWidth="1"/>
    <col min="29" max="29" width="11.57421875" style="332" bestFit="1" customWidth="1"/>
    <col min="30" max="30" width="11.00390625" style="332" customWidth="1"/>
    <col min="31" max="31" width="11.140625" style="332" customWidth="1"/>
    <col min="32" max="32" width="9.8515625" style="332" bestFit="1" customWidth="1"/>
    <col min="33" max="33" width="11.7109375" style="332" bestFit="1" customWidth="1"/>
    <col min="34" max="16384" width="9.140625" style="332" customWidth="1"/>
  </cols>
  <sheetData>
    <row r="1" spans="1:12" s="217" customFormat="1" ht="19.5" customHeight="1">
      <c r="A1" s="140" t="s">
        <v>536</v>
      </c>
      <c r="B1" s="215"/>
      <c r="C1" s="215"/>
      <c r="D1" s="216"/>
      <c r="E1" s="215"/>
      <c r="F1" s="215"/>
      <c r="G1" s="215"/>
      <c r="H1" s="216"/>
      <c r="I1" s="215"/>
      <c r="J1" s="215"/>
      <c r="K1" s="215"/>
      <c r="L1" s="215"/>
    </row>
    <row r="2" spans="2:12" s="217" customFormat="1" ht="6.75" customHeight="1" thickBot="1">
      <c r="B2" s="218"/>
      <c r="C2" s="218"/>
      <c r="D2" s="219"/>
      <c r="E2" s="215"/>
      <c r="F2" s="215"/>
      <c r="G2" s="215"/>
      <c r="H2" s="216"/>
      <c r="I2" s="215"/>
      <c r="J2" s="215"/>
      <c r="K2" s="215"/>
      <c r="L2" s="215"/>
    </row>
    <row r="3" spans="2:33" s="217" customFormat="1" ht="13.5" customHeight="1" thickBot="1">
      <c r="B3" s="315">
        <v>2012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</row>
    <row r="4" spans="2:33" s="217" customFormat="1" ht="13.5" customHeight="1" thickBot="1">
      <c r="B4" s="315" t="s">
        <v>537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</row>
    <row r="5" spans="1:33" ht="77.25" thickBot="1">
      <c r="A5" s="336" t="s">
        <v>552</v>
      </c>
      <c r="B5" s="335" t="s">
        <v>538</v>
      </c>
      <c r="C5" s="335" t="s">
        <v>539</v>
      </c>
      <c r="D5" s="335" t="s">
        <v>551</v>
      </c>
      <c r="E5" s="335" t="s">
        <v>540</v>
      </c>
      <c r="F5" s="335" t="s">
        <v>541</v>
      </c>
      <c r="G5" s="335" t="s">
        <v>542</v>
      </c>
      <c r="H5" s="335" t="s">
        <v>433</v>
      </c>
      <c r="I5" s="335" t="s">
        <v>543</v>
      </c>
      <c r="J5" s="335" t="s">
        <v>550</v>
      </c>
      <c r="K5" s="335" t="s">
        <v>544</v>
      </c>
      <c r="L5" s="335" t="s">
        <v>545</v>
      </c>
      <c r="M5" s="335" t="s">
        <v>549</v>
      </c>
      <c r="N5" s="335" t="s">
        <v>547</v>
      </c>
      <c r="O5" s="335" t="s">
        <v>546</v>
      </c>
      <c r="P5" s="335" t="s">
        <v>548</v>
      </c>
      <c r="Q5" s="335" t="s">
        <v>553</v>
      </c>
      <c r="R5" s="335" t="s">
        <v>550</v>
      </c>
      <c r="S5" s="335" t="s">
        <v>544</v>
      </c>
      <c r="T5" s="335" t="s">
        <v>545</v>
      </c>
      <c r="U5" s="335" t="s">
        <v>549</v>
      </c>
      <c r="V5" s="335" t="s">
        <v>560</v>
      </c>
      <c r="W5" s="335" t="s">
        <v>546</v>
      </c>
      <c r="X5" s="335" t="s">
        <v>554</v>
      </c>
      <c r="Y5" s="335" t="s">
        <v>555</v>
      </c>
      <c r="Z5" s="335" t="s">
        <v>561</v>
      </c>
      <c r="AA5" s="335" t="s">
        <v>562</v>
      </c>
      <c r="AB5" s="335" t="s">
        <v>556</v>
      </c>
      <c r="AC5" s="335" t="s">
        <v>563</v>
      </c>
      <c r="AD5" s="335" t="s">
        <v>557</v>
      </c>
      <c r="AE5" s="335" t="s">
        <v>564</v>
      </c>
      <c r="AF5" s="335" t="s">
        <v>558</v>
      </c>
      <c r="AG5" s="335" t="s">
        <v>559</v>
      </c>
    </row>
    <row r="6" spans="1:33" ht="12.75">
      <c r="A6" s="337" t="s">
        <v>471</v>
      </c>
      <c r="B6" s="338">
        <v>16583748</v>
      </c>
      <c r="C6" s="338">
        <v>2009170</v>
      </c>
      <c r="D6" s="338">
        <v>3698176</v>
      </c>
      <c r="E6" s="338">
        <v>6426</v>
      </c>
      <c r="F6" s="338">
        <v>6644788</v>
      </c>
      <c r="G6" s="338"/>
      <c r="H6" s="338">
        <v>28942308</v>
      </c>
      <c r="I6" s="338"/>
      <c r="J6" s="338">
        <v>24538124</v>
      </c>
      <c r="K6" s="338">
        <v>2731954</v>
      </c>
      <c r="L6" s="338">
        <v>580664</v>
      </c>
      <c r="M6" s="338">
        <v>99378</v>
      </c>
      <c r="N6" s="338">
        <v>2633968</v>
      </c>
      <c r="O6" s="338"/>
      <c r="P6" s="338">
        <v>30584089</v>
      </c>
      <c r="Q6" s="339">
        <v>8716591</v>
      </c>
      <c r="R6" s="339">
        <v>10407138</v>
      </c>
      <c r="S6" s="339">
        <v>850624</v>
      </c>
      <c r="T6" s="339">
        <v>139353</v>
      </c>
      <c r="U6" s="339">
        <v>29700</v>
      </c>
      <c r="V6" s="339">
        <v>6496200</v>
      </c>
      <c r="W6" s="340"/>
      <c r="X6" s="339">
        <v>26639605</v>
      </c>
      <c r="Y6" s="339">
        <v>62114084</v>
      </c>
      <c r="Z6" s="340"/>
      <c r="AA6" s="339">
        <v>62114084</v>
      </c>
      <c r="AB6" s="339">
        <v>789386</v>
      </c>
      <c r="AC6" s="339">
        <v>15163276</v>
      </c>
      <c r="AD6" s="339">
        <v>972834</v>
      </c>
      <c r="AE6" s="339">
        <v>761526</v>
      </c>
      <c r="AF6" s="339">
        <v>4461603</v>
      </c>
      <c r="AG6" s="339">
        <v>170428712</v>
      </c>
    </row>
    <row r="7" spans="1:33" ht="12.75">
      <c r="A7" s="341" t="s">
        <v>472</v>
      </c>
      <c r="B7" s="342"/>
      <c r="C7" s="342"/>
      <c r="D7" s="342"/>
      <c r="E7" s="342"/>
      <c r="F7" s="342">
        <v>30253140</v>
      </c>
      <c r="G7" s="342"/>
      <c r="H7" s="342">
        <v>30253140</v>
      </c>
      <c r="I7" s="342"/>
      <c r="J7" s="342">
        <v>13116507</v>
      </c>
      <c r="K7" s="342">
        <v>9777096</v>
      </c>
      <c r="L7" s="342">
        <v>1787333</v>
      </c>
      <c r="M7" s="342">
        <v>349093</v>
      </c>
      <c r="N7" s="342"/>
      <c r="O7" s="342"/>
      <c r="P7" s="342">
        <v>25030029</v>
      </c>
      <c r="Q7" s="343">
        <v>79231981</v>
      </c>
      <c r="R7" s="344"/>
      <c r="S7" s="343">
        <v>8071903</v>
      </c>
      <c r="T7" s="343">
        <v>870342</v>
      </c>
      <c r="U7" s="343">
        <v>433280</v>
      </c>
      <c r="V7" s="344"/>
      <c r="W7" s="344"/>
      <c r="X7" s="343">
        <v>88607506</v>
      </c>
      <c r="Y7" s="343">
        <v>349268174</v>
      </c>
      <c r="Z7" s="343">
        <v>5500417</v>
      </c>
      <c r="AA7" s="343">
        <v>354768591</v>
      </c>
      <c r="AB7" s="343">
        <v>1312941</v>
      </c>
      <c r="AC7" s="344"/>
      <c r="AD7" s="343">
        <v>1161254</v>
      </c>
      <c r="AE7" s="343">
        <v>10637100</v>
      </c>
      <c r="AF7" s="343">
        <v>19520779</v>
      </c>
      <c r="AG7" s="343">
        <v>531291341</v>
      </c>
    </row>
    <row r="8" spans="1:33" ht="12.75">
      <c r="A8" s="341" t="s">
        <v>473</v>
      </c>
      <c r="B8" s="342">
        <v>2653400</v>
      </c>
      <c r="C8" s="342">
        <v>373283</v>
      </c>
      <c r="D8" s="342">
        <v>38204</v>
      </c>
      <c r="E8" s="342">
        <v>1843065</v>
      </c>
      <c r="F8" s="342">
        <v>688681</v>
      </c>
      <c r="G8" s="342"/>
      <c r="H8" s="342">
        <v>5596633</v>
      </c>
      <c r="I8" s="342"/>
      <c r="J8" s="342">
        <v>8314900</v>
      </c>
      <c r="K8" s="342">
        <v>3515885</v>
      </c>
      <c r="L8" s="342">
        <v>122720</v>
      </c>
      <c r="M8" s="342">
        <v>109158</v>
      </c>
      <c r="N8" s="342">
        <v>93092</v>
      </c>
      <c r="O8" s="342"/>
      <c r="P8" s="342">
        <v>12155753</v>
      </c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3">
        <v>449068</v>
      </c>
      <c r="AC8" s="343">
        <v>140243</v>
      </c>
      <c r="AD8" s="343">
        <v>2096876</v>
      </c>
      <c r="AE8" s="343">
        <v>119638</v>
      </c>
      <c r="AF8" s="343">
        <v>1579336</v>
      </c>
      <c r="AG8" s="343">
        <v>22137549</v>
      </c>
    </row>
    <row r="9" spans="1:33" ht="12.75">
      <c r="A9" s="341" t="s">
        <v>349</v>
      </c>
      <c r="B9" s="342">
        <v>27873134</v>
      </c>
      <c r="C9" s="342">
        <v>4891467</v>
      </c>
      <c r="D9" s="342"/>
      <c r="E9" s="342">
        <v>8020172</v>
      </c>
      <c r="F9" s="342">
        <v>4914502</v>
      </c>
      <c r="G9" s="342">
        <v>10340295</v>
      </c>
      <c r="H9" s="342">
        <v>56039571</v>
      </c>
      <c r="I9" s="342"/>
      <c r="J9" s="342">
        <v>21341987</v>
      </c>
      <c r="K9" s="342">
        <v>14540899</v>
      </c>
      <c r="L9" s="342">
        <v>2173599</v>
      </c>
      <c r="M9" s="342">
        <v>727045</v>
      </c>
      <c r="N9" s="342">
        <v>5028101</v>
      </c>
      <c r="O9" s="342"/>
      <c r="P9" s="342">
        <v>43811632</v>
      </c>
      <c r="Q9" s="343">
        <v>211350926</v>
      </c>
      <c r="R9" s="343">
        <v>2610616</v>
      </c>
      <c r="S9" s="343">
        <v>1064011</v>
      </c>
      <c r="T9" s="344"/>
      <c r="U9" s="343">
        <v>53201</v>
      </c>
      <c r="V9" s="344"/>
      <c r="W9" s="344"/>
      <c r="X9" s="343">
        <v>215078754</v>
      </c>
      <c r="Y9" s="343">
        <v>22840425</v>
      </c>
      <c r="Z9" s="344"/>
      <c r="AA9" s="343">
        <v>22840425</v>
      </c>
      <c r="AB9" s="343">
        <v>1373439</v>
      </c>
      <c r="AC9" s="343">
        <v>482506</v>
      </c>
      <c r="AD9" s="344"/>
      <c r="AE9" s="343">
        <v>4247361</v>
      </c>
      <c r="AF9" s="343">
        <v>10041286</v>
      </c>
      <c r="AG9" s="343">
        <v>353914974</v>
      </c>
    </row>
    <row r="10" spans="1:33" ht="12.75">
      <c r="A10" s="341" t="s">
        <v>474</v>
      </c>
      <c r="B10" s="342">
        <v>4643449</v>
      </c>
      <c r="C10" s="342">
        <v>884359</v>
      </c>
      <c r="D10" s="342"/>
      <c r="E10" s="342">
        <v>169623</v>
      </c>
      <c r="F10" s="342">
        <v>104807</v>
      </c>
      <c r="G10" s="342">
        <v>17019623</v>
      </c>
      <c r="H10" s="342">
        <v>22821861</v>
      </c>
      <c r="I10" s="342">
        <v>1115656</v>
      </c>
      <c r="J10" s="342">
        <v>17443941</v>
      </c>
      <c r="K10" s="342">
        <v>6081436</v>
      </c>
      <c r="L10" s="342">
        <v>547264</v>
      </c>
      <c r="M10" s="342">
        <v>198861</v>
      </c>
      <c r="N10" s="342">
        <v>1293396</v>
      </c>
      <c r="O10" s="342"/>
      <c r="P10" s="342">
        <v>25564897</v>
      </c>
      <c r="Q10" s="343">
        <v>1461137</v>
      </c>
      <c r="R10" s="343">
        <v>935567</v>
      </c>
      <c r="S10" s="343">
        <v>81765</v>
      </c>
      <c r="T10" s="344"/>
      <c r="U10" s="343">
        <v>2453</v>
      </c>
      <c r="V10" s="344"/>
      <c r="W10" s="344"/>
      <c r="X10" s="343">
        <v>2480923</v>
      </c>
      <c r="Y10" s="344"/>
      <c r="Z10" s="344"/>
      <c r="AA10" s="344"/>
      <c r="AB10" s="343">
        <v>967578</v>
      </c>
      <c r="AC10" s="343">
        <v>2769330</v>
      </c>
      <c r="AD10" s="343">
        <v>1396791</v>
      </c>
      <c r="AE10" s="343">
        <v>2062320</v>
      </c>
      <c r="AF10" s="343">
        <v>4328289</v>
      </c>
      <c r="AG10" s="343">
        <v>63507644</v>
      </c>
    </row>
    <row r="11" spans="1:33" ht="12.75">
      <c r="A11" s="341" t="s">
        <v>475</v>
      </c>
      <c r="B11" s="342">
        <v>3316750</v>
      </c>
      <c r="C11" s="342">
        <v>25253</v>
      </c>
      <c r="D11" s="342">
        <v>6842</v>
      </c>
      <c r="E11" s="342">
        <v>-1088631</v>
      </c>
      <c r="F11" s="342">
        <v>-474306</v>
      </c>
      <c r="G11" s="342"/>
      <c r="H11" s="342">
        <v>1785908</v>
      </c>
      <c r="I11" s="342">
        <v>1575</v>
      </c>
      <c r="J11" s="342">
        <v>762482</v>
      </c>
      <c r="K11" s="342">
        <v>218397</v>
      </c>
      <c r="L11" s="342">
        <v>51739</v>
      </c>
      <c r="M11" s="342">
        <v>8104</v>
      </c>
      <c r="N11" s="342">
        <v>387053</v>
      </c>
      <c r="O11" s="342"/>
      <c r="P11" s="342">
        <v>1427774</v>
      </c>
      <c r="Q11" s="343">
        <v>72723</v>
      </c>
      <c r="R11" s="343">
        <v>53322</v>
      </c>
      <c r="S11" s="344"/>
      <c r="T11" s="344"/>
      <c r="U11" s="344"/>
      <c r="V11" s="344"/>
      <c r="W11" s="344"/>
      <c r="X11" s="343">
        <v>126045</v>
      </c>
      <c r="Y11" s="344"/>
      <c r="Z11" s="344"/>
      <c r="AA11" s="344"/>
      <c r="AB11" s="343">
        <v>90201</v>
      </c>
      <c r="AC11" s="344"/>
      <c r="AD11" s="343">
        <v>189446</v>
      </c>
      <c r="AE11" s="343">
        <v>758444</v>
      </c>
      <c r="AF11" s="343">
        <v>866696</v>
      </c>
      <c r="AG11" s="343">
        <v>5246091</v>
      </c>
    </row>
    <row r="12" spans="1:33" ht="12.75">
      <c r="A12" s="341" t="s">
        <v>358</v>
      </c>
      <c r="B12" s="342">
        <v>3014925</v>
      </c>
      <c r="C12" s="342">
        <v>260049</v>
      </c>
      <c r="D12" s="342"/>
      <c r="E12" s="342">
        <v>864733</v>
      </c>
      <c r="F12" s="342">
        <v>-528596</v>
      </c>
      <c r="G12" s="342">
        <v>-110488</v>
      </c>
      <c r="H12" s="342">
        <v>3500623</v>
      </c>
      <c r="I12" s="342">
        <v>621851</v>
      </c>
      <c r="J12" s="342">
        <v>3158065</v>
      </c>
      <c r="K12" s="342">
        <v>1644830</v>
      </c>
      <c r="L12" s="342">
        <v>46362</v>
      </c>
      <c r="M12" s="342">
        <v>50736</v>
      </c>
      <c r="N12" s="342">
        <v>233900</v>
      </c>
      <c r="O12" s="342"/>
      <c r="P12" s="342">
        <v>5133893</v>
      </c>
      <c r="Q12" s="343">
        <v>24783</v>
      </c>
      <c r="R12" s="343">
        <v>223446</v>
      </c>
      <c r="S12" s="343">
        <v>66588</v>
      </c>
      <c r="T12" s="344">
        <v>594</v>
      </c>
      <c r="U12" s="343">
        <v>2015</v>
      </c>
      <c r="V12" s="344"/>
      <c r="W12" s="344"/>
      <c r="X12" s="343">
        <v>317427</v>
      </c>
      <c r="Y12" s="344"/>
      <c r="Z12" s="344"/>
      <c r="AA12" s="344"/>
      <c r="AB12" s="343">
        <v>293104</v>
      </c>
      <c r="AC12" s="343">
        <v>30808</v>
      </c>
      <c r="AD12" s="343">
        <v>451640</v>
      </c>
      <c r="AE12" s="343">
        <v>370241</v>
      </c>
      <c r="AF12" s="343">
        <v>527494</v>
      </c>
      <c r="AG12" s="343">
        <v>11247081</v>
      </c>
    </row>
    <row r="13" spans="1:33" ht="12.75">
      <c r="A13" s="341" t="s">
        <v>476</v>
      </c>
      <c r="B13" s="342">
        <v>33830846</v>
      </c>
      <c r="C13" s="342">
        <v>11276949</v>
      </c>
      <c r="D13" s="342">
        <v>13010661</v>
      </c>
      <c r="E13" s="342">
        <v>63788385</v>
      </c>
      <c r="F13" s="342">
        <v>-2445669</v>
      </c>
      <c r="G13" s="342"/>
      <c r="H13" s="342">
        <v>119461171</v>
      </c>
      <c r="I13" s="342"/>
      <c r="J13" s="342">
        <v>20413784</v>
      </c>
      <c r="K13" s="342">
        <v>8737185</v>
      </c>
      <c r="L13" s="342">
        <v>722994</v>
      </c>
      <c r="M13" s="342">
        <v>283806</v>
      </c>
      <c r="N13" s="342">
        <v>4894255</v>
      </c>
      <c r="O13" s="342">
        <v>453784</v>
      </c>
      <c r="P13" s="342">
        <v>35505808</v>
      </c>
      <c r="Q13" s="343">
        <v>1401140</v>
      </c>
      <c r="R13" s="344"/>
      <c r="S13" s="343">
        <v>89155</v>
      </c>
      <c r="T13" s="344"/>
      <c r="U13" s="343">
        <v>2675</v>
      </c>
      <c r="V13" s="344"/>
      <c r="W13" s="344"/>
      <c r="X13" s="343">
        <v>1492969</v>
      </c>
      <c r="Y13" s="343">
        <v>21293284</v>
      </c>
      <c r="Z13" s="344"/>
      <c r="AA13" s="343">
        <v>21293284</v>
      </c>
      <c r="AB13" s="343">
        <v>220999</v>
      </c>
      <c r="AC13" s="344"/>
      <c r="AD13" s="343">
        <v>1033441</v>
      </c>
      <c r="AE13" s="343">
        <v>1674836</v>
      </c>
      <c r="AF13" s="343">
        <v>19134130</v>
      </c>
      <c r="AG13" s="343">
        <v>199816638</v>
      </c>
    </row>
    <row r="14" spans="1:33" ht="12.75">
      <c r="A14" s="341" t="s">
        <v>477</v>
      </c>
      <c r="B14" s="342">
        <v>28656716</v>
      </c>
      <c r="C14" s="342">
        <v>4148580</v>
      </c>
      <c r="D14" s="342">
        <v>26132679</v>
      </c>
      <c r="E14" s="342"/>
      <c r="F14" s="342">
        <v>15277656</v>
      </c>
      <c r="G14" s="342"/>
      <c r="H14" s="342">
        <v>74215631</v>
      </c>
      <c r="I14" s="342"/>
      <c r="J14" s="342">
        <v>73254123</v>
      </c>
      <c r="K14" s="342">
        <v>12002951</v>
      </c>
      <c r="L14" s="342">
        <v>786484</v>
      </c>
      <c r="M14" s="342">
        <v>383684</v>
      </c>
      <c r="N14" s="342">
        <v>245966</v>
      </c>
      <c r="O14" s="342"/>
      <c r="P14" s="342">
        <v>86673207</v>
      </c>
      <c r="Q14" s="343">
        <v>38640980</v>
      </c>
      <c r="R14" s="343">
        <v>27187</v>
      </c>
      <c r="S14" s="343">
        <v>1849053</v>
      </c>
      <c r="T14" s="344"/>
      <c r="U14" s="343">
        <v>55471</v>
      </c>
      <c r="V14" s="344"/>
      <c r="W14" s="344"/>
      <c r="X14" s="343">
        <v>40572691</v>
      </c>
      <c r="Y14" s="343">
        <v>58618071</v>
      </c>
      <c r="Z14" s="344"/>
      <c r="AA14" s="343">
        <v>58618071</v>
      </c>
      <c r="AB14" s="343">
        <v>8423862</v>
      </c>
      <c r="AC14" s="343">
        <v>597812</v>
      </c>
      <c r="AD14" s="343">
        <v>4371510</v>
      </c>
      <c r="AE14" s="343">
        <v>3486983</v>
      </c>
      <c r="AF14" s="343">
        <v>9635362</v>
      </c>
      <c r="AG14" s="343">
        <v>286595129</v>
      </c>
    </row>
    <row r="15" spans="1:33" ht="12.75">
      <c r="A15" s="341" t="s">
        <v>478</v>
      </c>
      <c r="B15" s="342">
        <v>3316750</v>
      </c>
      <c r="C15" s="342">
        <v>1194702</v>
      </c>
      <c r="D15" s="342"/>
      <c r="E15" s="342">
        <v>5048135</v>
      </c>
      <c r="F15" s="342">
        <v>1153990</v>
      </c>
      <c r="G15" s="342">
        <v>12668653</v>
      </c>
      <c r="H15" s="342">
        <v>23382230</v>
      </c>
      <c r="I15" s="342"/>
      <c r="J15" s="342">
        <v>17294594</v>
      </c>
      <c r="K15" s="342">
        <v>6551281</v>
      </c>
      <c r="L15" s="342">
        <v>199287</v>
      </c>
      <c r="M15" s="342">
        <v>202517</v>
      </c>
      <c r="N15" s="342">
        <v>1081904</v>
      </c>
      <c r="O15" s="342"/>
      <c r="P15" s="342">
        <v>25329582</v>
      </c>
      <c r="Q15" s="343">
        <v>2396070</v>
      </c>
      <c r="R15" s="344"/>
      <c r="S15" s="343">
        <v>155800</v>
      </c>
      <c r="T15" s="343">
        <v>48800</v>
      </c>
      <c r="U15" s="343">
        <v>6138</v>
      </c>
      <c r="V15" s="344"/>
      <c r="W15" s="344"/>
      <c r="X15" s="343">
        <v>2606808</v>
      </c>
      <c r="Y15" s="344"/>
      <c r="Z15" s="344"/>
      <c r="AA15" s="344"/>
      <c r="AB15" s="343">
        <v>616476</v>
      </c>
      <c r="AC15" s="343">
        <v>1233484</v>
      </c>
      <c r="AD15" s="343">
        <v>1288605</v>
      </c>
      <c r="AE15" s="343">
        <v>2966795</v>
      </c>
      <c r="AF15" s="343">
        <v>4087184</v>
      </c>
      <c r="AG15" s="343">
        <v>61511164</v>
      </c>
    </row>
    <row r="16" spans="1:33" ht="12.75">
      <c r="A16" s="341" t="s">
        <v>479</v>
      </c>
      <c r="B16" s="342">
        <v>6666667</v>
      </c>
      <c r="C16" s="342">
        <v>817627</v>
      </c>
      <c r="D16" s="342">
        <v>149298</v>
      </c>
      <c r="E16" s="342">
        <v>3353525</v>
      </c>
      <c r="F16" s="342">
        <v>4061759</v>
      </c>
      <c r="G16" s="342">
        <v>2732371</v>
      </c>
      <c r="H16" s="342">
        <v>17781246</v>
      </c>
      <c r="I16" s="342"/>
      <c r="J16" s="342">
        <v>25194966</v>
      </c>
      <c r="K16" s="342">
        <v>8579823</v>
      </c>
      <c r="L16" s="342">
        <v>916392</v>
      </c>
      <c r="M16" s="342">
        <v>102176</v>
      </c>
      <c r="N16" s="342">
        <v>16939</v>
      </c>
      <c r="O16" s="342"/>
      <c r="P16" s="342">
        <v>34810297</v>
      </c>
      <c r="Q16" s="343">
        <v>7824870</v>
      </c>
      <c r="R16" s="344"/>
      <c r="S16" s="343">
        <v>278561</v>
      </c>
      <c r="T16" s="344"/>
      <c r="U16" s="343">
        <v>8401</v>
      </c>
      <c r="V16" s="343">
        <v>47999</v>
      </c>
      <c r="W16" s="344"/>
      <c r="X16" s="343">
        <v>8159832</v>
      </c>
      <c r="Y16" s="343">
        <v>701995</v>
      </c>
      <c r="Z16" s="343">
        <v>1482</v>
      </c>
      <c r="AA16" s="343">
        <v>703477</v>
      </c>
      <c r="AB16" s="343">
        <v>2605026</v>
      </c>
      <c r="AC16" s="343">
        <v>6325024</v>
      </c>
      <c r="AD16" s="343">
        <v>4407112</v>
      </c>
      <c r="AE16" s="344"/>
      <c r="AF16" s="343">
        <v>11589985</v>
      </c>
      <c r="AG16" s="343">
        <v>86382001</v>
      </c>
    </row>
    <row r="17" spans="1:33" ht="12.75">
      <c r="A17" s="341" t="s">
        <v>480</v>
      </c>
      <c r="B17" s="342">
        <v>1492537</v>
      </c>
      <c r="C17" s="342">
        <v>497512</v>
      </c>
      <c r="D17" s="342">
        <v>6028077</v>
      </c>
      <c r="E17" s="342">
        <v>1902</v>
      </c>
      <c r="F17" s="342">
        <v>3618038</v>
      </c>
      <c r="G17" s="342"/>
      <c r="H17" s="342">
        <v>11638066</v>
      </c>
      <c r="I17" s="342">
        <v>50000</v>
      </c>
      <c r="J17" s="342">
        <v>2232972</v>
      </c>
      <c r="K17" s="342">
        <v>638500</v>
      </c>
      <c r="L17" s="342"/>
      <c r="M17" s="342">
        <v>19155</v>
      </c>
      <c r="N17" s="342"/>
      <c r="O17" s="342"/>
      <c r="P17" s="342">
        <v>2890628</v>
      </c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3">
        <v>684324</v>
      </c>
      <c r="AC17" s="344"/>
      <c r="AD17" s="343">
        <v>463747</v>
      </c>
      <c r="AE17" s="343">
        <v>1409</v>
      </c>
      <c r="AF17" s="343">
        <v>714868</v>
      </c>
      <c r="AG17" s="343">
        <v>16443042</v>
      </c>
    </row>
    <row r="18" spans="1:33" ht="12.75">
      <c r="A18" s="341" t="s">
        <v>481</v>
      </c>
      <c r="B18" s="342">
        <v>2985075</v>
      </c>
      <c r="C18" s="342">
        <v>995025</v>
      </c>
      <c r="D18" s="342"/>
      <c r="E18" s="342">
        <v>2750535</v>
      </c>
      <c r="F18" s="342">
        <v>12691394</v>
      </c>
      <c r="G18" s="342"/>
      <c r="H18" s="342">
        <v>19422029</v>
      </c>
      <c r="I18" s="342"/>
      <c r="J18" s="342"/>
      <c r="K18" s="342"/>
      <c r="L18" s="342"/>
      <c r="M18" s="342"/>
      <c r="N18" s="342"/>
      <c r="O18" s="342"/>
      <c r="P18" s="342"/>
      <c r="Q18" s="343">
        <v>194587465</v>
      </c>
      <c r="R18" s="343">
        <v>13703299</v>
      </c>
      <c r="S18" s="343">
        <v>1076319</v>
      </c>
      <c r="T18" s="344"/>
      <c r="U18" s="343">
        <v>32290</v>
      </c>
      <c r="V18" s="344"/>
      <c r="W18" s="343">
        <v>3831526</v>
      </c>
      <c r="X18" s="343">
        <v>213230899</v>
      </c>
      <c r="Y18" s="343">
        <v>3555781</v>
      </c>
      <c r="Z18" s="344"/>
      <c r="AA18" s="343">
        <v>3555781</v>
      </c>
      <c r="AB18" s="343">
        <v>2936186</v>
      </c>
      <c r="AC18" s="344"/>
      <c r="AD18" s="344"/>
      <c r="AE18" s="343">
        <v>90962</v>
      </c>
      <c r="AF18" s="343">
        <v>1302588</v>
      </c>
      <c r="AG18" s="343">
        <v>240538444</v>
      </c>
    </row>
    <row r="19" spans="1:33" ht="12.75">
      <c r="A19" s="341" t="s">
        <v>352</v>
      </c>
      <c r="B19" s="342">
        <v>9950249</v>
      </c>
      <c r="C19" s="342">
        <v>3316750</v>
      </c>
      <c r="D19" s="342"/>
      <c r="E19" s="342">
        <v>28479798</v>
      </c>
      <c r="F19" s="342">
        <v>6351254</v>
      </c>
      <c r="G19" s="342">
        <v>158943</v>
      </c>
      <c r="H19" s="342">
        <v>48256994</v>
      </c>
      <c r="I19" s="342"/>
      <c r="J19" s="342">
        <v>35090478</v>
      </c>
      <c r="K19" s="342">
        <v>32888415</v>
      </c>
      <c r="L19" s="342">
        <v>936653</v>
      </c>
      <c r="M19" s="342">
        <v>1014752</v>
      </c>
      <c r="N19" s="342">
        <v>242572</v>
      </c>
      <c r="O19" s="342"/>
      <c r="P19" s="342">
        <v>70172871</v>
      </c>
      <c r="Q19" s="343">
        <v>4021652</v>
      </c>
      <c r="R19" s="344"/>
      <c r="S19" s="343">
        <v>911508</v>
      </c>
      <c r="T19" s="343">
        <v>77979</v>
      </c>
      <c r="U19" s="343">
        <v>29685</v>
      </c>
      <c r="V19" s="344"/>
      <c r="W19" s="344"/>
      <c r="X19" s="343">
        <v>5040823</v>
      </c>
      <c r="Y19" s="343">
        <v>16602222</v>
      </c>
      <c r="Z19" s="344"/>
      <c r="AA19" s="343">
        <v>16602222</v>
      </c>
      <c r="AB19" s="343">
        <v>1266576</v>
      </c>
      <c r="AC19" s="343">
        <v>648064</v>
      </c>
      <c r="AD19" s="343">
        <v>1322970</v>
      </c>
      <c r="AE19" s="343">
        <v>143371</v>
      </c>
      <c r="AF19" s="343">
        <v>12367121</v>
      </c>
      <c r="AG19" s="343">
        <v>155821012</v>
      </c>
    </row>
    <row r="20" spans="1:33" ht="12.75">
      <c r="A20" s="341" t="s">
        <v>482</v>
      </c>
      <c r="B20" s="342">
        <v>2324975</v>
      </c>
      <c r="C20" s="342">
        <v>162098</v>
      </c>
      <c r="D20" s="342"/>
      <c r="E20" s="342">
        <v>538105</v>
      </c>
      <c r="F20" s="342">
        <v>1608939</v>
      </c>
      <c r="G20" s="342"/>
      <c r="H20" s="342">
        <v>4634117</v>
      </c>
      <c r="I20" s="342"/>
      <c r="J20" s="342"/>
      <c r="K20" s="342"/>
      <c r="L20" s="342"/>
      <c r="M20" s="342"/>
      <c r="N20" s="342"/>
      <c r="O20" s="342"/>
      <c r="P20" s="342"/>
      <c r="Q20" s="343">
        <v>1546591</v>
      </c>
      <c r="R20" s="344"/>
      <c r="S20" s="343">
        <v>171217</v>
      </c>
      <c r="T20" s="343">
        <v>6633</v>
      </c>
      <c r="U20" s="343">
        <v>5335</v>
      </c>
      <c r="V20" s="344"/>
      <c r="W20" s="344"/>
      <c r="X20" s="343">
        <v>1729777</v>
      </c>
      <c r="Y20" s="344"/>
      <c r="Z20" s="344"/>
      <c r="AA20" s="344"/>
      <c r="AB20" s="343">
        <v>7647</v>
      </c>
      <c r="AC20" s="344"/>
      <c r="AD20" s="343">
        <v>329056</v>
      </c>
      <c r="AE20" s="343">
        <v>63613</v>
      </c>
      <c r="AF20" s="343">
        <v>155040</v>
      </c>
      <c r="AG20" s="343">
        <v>6919250</v>
      </c>
    </row>
    <row r="21" spans="1:33" ht="12.75">
      <c r="A21" s="341" t="s">
        <v>351</v>
      </c>
      <c r="B21" s="342">
        <v>3980100</v>
      </c>
      <c r="C21" s="342">
        <v>51745</v>
      </c>
      <c r="D21" s="342">
        <v>411</v>
      </c>
      <c r="E21" s="342">
        <v>-2042937</v>
      </c>
      <c r="F21" s="342">
        <v>-332254</v>
      </c>
      <c r="G21" s="342"/>
      <c r="H21" s="342">
        <v>1657064</v>
      </c>
      <c r="I21" s="342">
        <v>1017226</v>
      </c>
      <c r="J21" s="342">
        <v>4640218</v>
      </c>
      <c r="K21" s="342">
        <v>1265350</v>
      </c>
      <c r="L21" s="342">
        <v>12732</v>
      </c>
      <c r="M21" s="342">
        <v>35480</v>
      </c>
      <c r="N21" s="342">
        <v>30268</v>
      </c>
      <c r="O21" s="342"/>
      <c r="P21" s="342">
        <v>5984048</v>
      </c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3">
        <v>92680</v>
      </c>
      <c r="AC21" s="344"/>
      <c r="AD21" s="343">
        <v>864297</v>
      </c>
      <c r="AE21" s="343">
        <v>2846884</v>
      </c>
      <c r="AF21" s="343">
        <v>1743063</v>
      </c>
      <c r="AG21" s="343">
        <v>14205262</v>
      </c>
    </row>
    <row r="22" spans="1:33" ht="12.75">
      <c r="A22" s="341" t="s">
        <v>483</v>
      </c>
      <c r="B22" s="342">
        <v>2500000</v>
      </c>
      <c r="C22" s="342">
        <v>98216</v>
      </c>
      <c r="D22" s="342"/>
      <c r="E22" s="342">
        <v>-518151</v>
      </c>
      <c r="F22" s="342">
        <v>-30249</v>
      </c>
      <c r="G22" s="342">
        <v>307463</v>
      </c>
      <c r="H22" s="342">
        <v>2357278</v>
      </c>
      <c r="I22" s="342"/>
      <c r="J22" s="342">
        <v>1179380</v>
      </c>
      <c r="K22" s="342">
        <v>1023745</v>
      </c>
      <c r="L22" s="342">
        <v>216422</v>
      </c>
      <c r="M22" s="342">
        <v>37175</v>
      </c>
      <c r="N22" s="342">
        <v>90021</v>
      </c>
      <c r="O22" s="342"/>
      <c r="P22" s="342">
        <v>2546742</v>
      </c>
      <c r="Q22" s="343">
        <v>54857</v>
      </c>
      <c r="R22" s="344"/>
      <c r="S22" s="343">
        <v>6900</v>
      </c>
      <c r="T22" s="344"/>
      <c r="U22" s="344"/>
      <c r="V22" s="344"/>
      <c r="W22" s="344"/>
      <c r="X22" s="343">
        <v>61757</v>
      </c>
      <c r="Y22" s="344"/>
      <c r="Z22" s="344"/>
      <c r="AA22" s="344"/>
      <c r="AB22" s="343">
        <v>115835</v>
      </c>
      <c r="AC22" s="344"/>
      <c r="AD22" s="343">
        <v>848288</v>
      </c>
      <c r="AE22" s="343">
        <v>1382812</v>
      </c>
      <c r="AF22" s="343">
        <v>805025</v>
      </c>
      <c r="AG22" s="343">
        <v>8117738</v>
      </c>
    </row>
    <row r="23" spans="1:33" ht="12.75">
      <c r="A23" s="341" t="s">
        <v>355</v>
      </c>
      <c r="B23" s="342">
        <v>1497459</v>
      </c>
      <c r="C23" s="342">
        <v>124728</v>
      </c>
      <c r="D23" s="342"/>
      <c r="E23" s="342">
        <v>348282</v>
      </c>
      <c r="F23" s="342">
        <v>232944</v>
      </c>
      <c r="G23" s="342"/>
      <c r="H23" s="342">
        <v>2203413</v>
      </c>
      <c r="I23" s="342"/>
      <c r="J23" s="342">
        <v>103905</v>
      </c>
      <c r="K23" s="342">
        <v>78457</v>
      </c>
      <c r="L23" s="342"/>
      <c r="M23" s="342">
        <v>2354</v>
      </c>
      <c r="N23" s="342">
        <v>9</v>
      </c>
      <c r="O23" s="342"/>
      <c r="P23" s="342">
        <v>184725</v>
      </c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3">
        <v>21094</v>
      </c>
      <c r="AC23" s="344"/>
      <c r="AD23" s="343">
        <v>171562</v>
      </c>
      <c r="AE23" s="343">
        <v>1335008</v>
      </c>
      <c r="AF23" s="343">
        <v>346492</v>
      </c>
      <c r="AG23" s="343">
        <v>4262293</v>
      </c>
    </row>
    <row r="24" spans="1:33" ht="12.75">
      <c r="A24" s="341" t="s">
        <v>484</v>
      </c>
      <c r="B24" s="342">
        <v>1492537</v>
      </c>
      <c r="C24" s="342"/>
      <c r="D24" s="342"/>
      <c r="E24" s="342"/>
      <c r="F24" s="342">
        <v>-814748</v>
      </c>
      <c r="G24" s="342"/>
      <c r="H24" s="342">
        <v>677790</v>
      </c>
      <c r="I24" s="342">
        <v>2145823</v>
      </c>
      <c r="J24" s="342">
        <v>1146017</v>
      </c>
      <c r="K24" s="342">
        <v>4381761</v>
      </c>
      <c r="L24" s="342">
        <v>331668</v>
      </c>
      <c r="M24" s="342">
        <v>141403</v>
      </c>
      <c r="N24" s="342">
        <v>262565</v>
      </c>
      <c r="O24" s="342"/>
      <c r="P24" s="342">
        <v>6263414</v>
      </c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3">
        <v>238954</v>
      </c>
      <c r="AD24" s="343">
        <v>461956</v>
      </c>
      <c r="AE24" s="343">
        <v>390525</v>
      </c>
      <c r="AF24" s="343">
        <v>1268750</v>
      </c>
      <c r="AG24" s="343">
        <v>11447212</v>
      </c>
    </row>
    <row r="25" spans="1:33" ht="12.75">
      <c r="A25" s="341" t="s">
        <v>348</v>
      </c>
      <c r="B25" s="342">
        <v>3980100</v>
      </c>
      <c r="C25" s="342">
        <v>714309</v>
      </c>
      <c r="D25" s="342"/>
      <c r="E25" s="342">
        <v>2040796</v>
      </c>
      <c r="F25" s="342">
        <v>429666</v>
      </c>
      <c r="G25" s="342"/>
      <c r="H25" s="342">
        <v>7164870</v>
      </c>
      <c r="I25" s="342">
        <v>27257</v>
      </c>
      <c r="J25" s="342">
        <v>4246312</v>
      </c>
      <c r="K25" s="342">
        <v>1208770</v>
      </c>
      <c r="L25" s="342">
        <v>47043</v>
      </c>
      <c r="M25" s="342">
        <v>37674</v>
      </c>
      <c r="N25" s="342">
        <v>3900</v>
      </c>
      <c r="O25" s="342"/>
      <c r="P25" s="342">
        <v>5543700</v>
      </c>
      <c r="Q25" s="343">
        <v>137583</v>
      </c>
      <c r="R25" s="344"/>
      <c r="S25" s="344"/>
      <c r="T25" s="343">
        <v>22800</v>
      </c>
      <c r="U25" s="344">
        <v>684</v>
      </c>
      <c r="V25" s="344"/>
      <c r="W25" s="344"/>
      <c r="X25" s="343">
        <v>161067</v>
      </c>
      <c r="Y25" s="344"/>
      <c r="Z25" s="344"/>
      <c r="AA25" s="344"/>
      <c r="AB25" s="343">
        <v>523863</v>
      </c>
      <c r="AC25" s="344"/>
      <c r="AD25" s="343">
        <v>88053</v>
      </c>
      <c r="AE25" s="343">
        <v>761640</v>
      </c>
      <c r="AF25" s="343">
        <v>772240</v>
      </c>
      <c r="AG25" s="343">
        <v>15042691</v>
      </c>
    </row>
    <row r="26" spans="1:33" ht="12.75">
      <c r="A26" s="341" t="s">
        <v>485</v>
      </c>
      <c r="B26" s="342">
        <v>9286899</v>
      </c>
      <c r="C26" s="342">
        <v>567424</v>
      </c>
      <c r="D26" s="342"/>
      <c r="E26" s="342">
        <v>1982530</v>
      </c>
      <c r="F26" s="342">
        <v>-57845</v>
      </c>
      <c r="G26" s="342">
        <v>8962528</v>
      </c>
      <c r="H26" s="342">
        <v>20741536</v>
      </c>
      <c r="I26" s="342"/>
      <c r="J26" s="342">
        <v>6876226</v>
      </c>
      <c r="K26" s="342">
        <v>2118554</v>
      </c>
      <c r="L26" s="342">
        <v>286012</v>
      </c>
      <c r="M26" s="342">
        <v>66677</v>
      </c>
      <c r="N26" s="342"/>
      <c r="O26" s="342"/>
      <c r="P26" s="342">
        <v>9347469</v>
      </c>
      <c r="Q26" s="343">
        <v>944823</v>
      </c>
      <c r="R26" s="344"/>
      <c r="S26" s="344"/>
      <c r="T26" s="344"/>
      <c r="U26" s="344"/>
      <c r="V26" s="344"/>
      <c r="W26" s="344"/>
      <c r="X26" s="343">
        <v>944823</v>
      </c>
      <c r="Y26" s="344"/>
      <c r="Z26" s="344"/>
      <c r="AA26" s="344"/>
      <c r="AB26" s="343">
        <v>332661</v>
      </c>
      <c r="AC26" s="344"/>
      <c r="AD26" s="343">
        <v>1476522</v>
      </c>
      <c r="AE26" s="343">
        <v>174750</v>
      </c>
      <c r="AF26" s="343">
        <v>7267126</v>
      </c>
      <c r="AG26" s="343">
        <v>40284887</v>
      </c>
    </row>
    <row r="27" spans="1:33" ht="12.75">
      <c r="A27" s="341" t="s">
        <v>486</v>
      </c>
      <c r="B27" s="342">
        <v>2485075</v>
      </c>
      <c r="C27" s="342">
        <v>150967</v>
      </c>
      <c r="D27" s="342"/>
      <c r="E27" s="342">
        <v>-2395</v>
      </c>
      <c r="F27" s="342">
        <v>-304757</v>
      </c>
      <c r="G27" s="342"/>
      <c r="H27" s="342">
        <v>2328890</v>
      </c>
      <c r="I27" s="342"/>
      <c r="J27" s="342">
        <v>1832268</v>
      </c>
      <c r="K27" s="342">
        <v>513023</v>
      </c>
      <c r="L27" s="342">
        <v>102815</v>
      </c>
      <c r="M27" s="342">
        <v>18475</v>
      </c>
      <c r="N27" s="342">
        <v>434219</v>
      </c>
      <c r="O27" s="342"/>
      <c r="P27" s="342">
        <v>2900800</v>
      </c>
      <c r="Q27" s="343">
        <v>1774428</v>
      </c>
      <c r="R27" s="344"/>
      <c r="S27" s="343">
        <v>26384</v>
      </c>
      <c r="T27" s="343">
        <v>41995</v>
      </c>
      <c r="U27" s="343">
        <v>2051</v>
      </c>
      <c r="V27" s="344"/>
      <c r="W27" s="344"/>
      <c r="X27" s="343">
        <v>1844859</v>
      </c>
      <c r="Y27" s="344"/>
      <c r="Z27" s="344"/>
      <c r="AA27" s="344"/>
      <c r="AB27" s="343">
        <v>103188</v>
      </c>
      <c r="AC27" s="344"/>
      <c r="AD27" s="343">
        <v>618834</v>
      </c>
      <c r="AE27" s="344">
        <v>985</v>
      </c>
      <c r="AF27" s="343">
        <v>264724</v>
      </c>
      <c r="AG27" s="343">
        <v>8062280</v>
      </c>
    </row>
    <row r="28" spans="1:33" ht="12.75">
      <c r="A28" s="341" t="s">
        <v>487</v>
      </c>
      <c r="B28" s="342">
        <v>1492537</v>
      </c>
      <c r="C28" s="342">
        <v>173541</v>
      </c>
      <c r="D28" s="342">
        <v>11067</v>
      </c>
      <c r="E28" s="342">
        <v>1063645</v>
      </c>
      <c r="F28" s="342">
        <v>117447</v>
      </c>
      <c r="G28" s="342"/>
      <c r="H28" s="342">
        <v>2858237</v>
      </c>
      <c r="I28" s="342"/>
      <c r="J28" s="342">
        <v>160591</v>
      </c>
      <c r="K28" s="342">
        <v>110778</v>
      </c>
      <c r="L28" s="342">
        <v>734</v>
      </c>
      <c r="M28" s="342">
        <v>3345</v>
      </c>
      <c r="N28" s="342">
        <v>59152</v>
      </c>
      <c r="O28" s="342"/>
      <c r="P28" s="342">
        <v>334601</v>
      </c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3">
        <v>8255</v>
      </c>
      <c r="AC28" s="343">
        <v>43522</v>
      </c>
      <c r="AD28" s="344"/>
      <c r="AE28" s="343">
        <v>93757</v>
      </c>
      <c r="AF28" s="343">
        <v>109318</v>
      </c>
      <c r="AG28" s="343">
        <v>3447690</v>
      </c>
    </row>
    <row r="29" spans="1:33" ht="12.75">
      <c r="A29" s="341" t="s">
        <v>488</v>
      </c>
      <c r="B29" s="342">
        <v>6636816</v>
      </c>
      <c r="C29" s="342">
        <v>2143557</v>
      </c>
      <c r="D29" s="342">
        <v>14204154</v>
      </c>
      <c r="E29" s="342"/>
      <c r="F29" s="342">
        <v>7556825</v>
      </c>
      <c r="G29" s="342"/>
      <c r="H29" s="342">
        <v>30541352</v>
      </c>
      <c r="I29" s="342"/>
      <c r="J29" s="342">
        <v>21931079</v>
      </c>
      <c r="K29" s="342">
        <v>1168247</v>
      </c>
      <c r="L29" s="342">
        <v>148617</v>
      </c>
      <c r="M29" s="342">
        <v>39506</v>
      </c>
      <c r="N29" s="342"/>
      <c r="O29" s="342"/>
      <c r="P29" s="342">
        <v>23287449</v>
      </c>
      <c r="Q29" s="343">
        <v>25078704</v>
      </c>
      <c r="R29" s="344"/>
      <c r="S29" s="343">
        <v>421079</v>
      </c>
      <c r="T29" s="343">
        <v>186385</v>
      </c>
      <c r="U29" s="343">
        <v>18224</v>
      </c>
      <c r="V29" s="344"/>
      <c r="W29" s="344"/>
      <c r="X29" s="343">
        <v>25704391</v>
      </c>
      <c r="Y29" s="344"/>
      <c r="Z29" s="344"/>
      <c r="AA29" s="344"/>
      <c r="AB29" s="343">
        <v>652131</v>
      </c>
      <c r="AC29" s="343">
        <v>5735200</v>
      </c>
      <c r="AD29" s="343">
        <v>21521029</v>
      </c>
      <c r="AE29" s="343">
        <v>58123</v>
      </c>
      <c r="AF29" s="343">
        <v>1060491</v>
      </c>
      <c r="AG29" s="343">
        <v>108560167</v>
      </c>
    </row>
    <row r="30" spans="1:33" ht="12.75">
      <c r="A30" s="341" t="s">
        <v>489</v>
      </c>
      <c r="B30" s="342">
        <v>3980100</v>
      </c>
      <c r="C30" s="342">
        <v>293953</v>
      </c>
      <c r="D30" s="342"/>
      <c r="E30" s="342">
        <v>-388535</v>
      </c>
      <c r="F30" s="342">
        <v>350363</v>
      </c>
      <c r="G30" s="342"/>
      <c r="H30" s="342">
        <v>4235881</v>
      </c>
      <c r="I30" s="342">
        <v>2605380</v>
      </c>
      <c r="J30" s="342">
        <v>8121887</v>
      </c>
      <c r="K30" s="342">
        <v>6916700</v>
      </c>
      <c r="L30" s="342">
        <v>398185</v>
      </c>
      <c r="M30" s="342">
        <v>219447</v>
      </c>
      <c r="N30" s="342">
        <v>30174</v>
      </c>
      <c r="O30" s="342"/>
      <c r="P30" s="342">
        <v>15686392</v>
      </c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3">
        <v>226967</v>
      </c>
      <c r="AC30" s="344"/>
      <c r="AD30" s="343">
        <v>5044261</v>
      </c>
      <c r="AE30" s="343">
        <v>95361</v>
      </c>
      <c r="AF30" s="343">
        <v>1773146</v>
      </c>
      <c r="AG30" s="343">
        <v>29667389</v>
      </c>
    </row>
    <row r="31" spans="1:33" ht="12.75">
      <c r="A31" s="341" t="s">
        <v>490</v>
      </c>
      <c r="B31" s="342">
        <v>4738213</v>
      </c>
      <c r="C31" s="342">
        <v>189845</v>
      </c>
      <c r="D31" s="342"/>
      <c r="E31" s="342">
        <v>-2463841</v>
      </c>
      <c r="F31" s="342">
        <v>-1561126</v>
      </c>
      <c r="G31" s="342">
        <v>2262346</v>
      </c>
      <c r="H31" s="342">
        <v>3165437</v>
      </c>
      <c r="I31" s="342"/>
      <c r="J31" s="342">
        <v>6019410</v>
      </c>
      <c r="K31" s="342">
        <v>5656367</v>
      </c>
      <c r="L31" s="342">
        <v>482884</v>
      </c>
      <c r="M31" s="342">
        <v>184176</v>
      </c>
      <c r="N31" s="342">
        <v>550992</v>
      </c>
      <c r="O31" s="342"/>
      <c r="P31" s="342">
        <v>12893829</v>
      </c>
      <c r="Q31" s="343">
        <v>173762</v>
      </c>
      <c r="R31" s="343">
        <v>174389</v>
      </c>
      <c r="S31" s="343">
        <v>56300</v>
      </c>
      <c r="T31" s="343">
        <v>1207</v>
      </c>
      <c r="U31" s="343">
        <v>1725</v>
      </c>
      <c r="V31" s="344"/>
      <c r="W31" s="344"/>
      <c r="X31" s="343">
        <v>407382</v>
      </c>
      <c r="Y31" s="344"/>
      <c r="Z31" s="344"/>
      <c r="AA31" s="344"/>
      <c r="AB31" s="343">
        <v>388334</v>
      </c>
      <c r="AC31" s="343">
        <v>1207833</v>
      </c>
      <c r="AD31" s="343">
        <v>1892221</v>
      </c>
      <c r="AE31" s="343">
        <v>2548283</v>
      </c>
      <c r="AF31" s="343">
        <v>2458779</v>
      </c>
      <c r="AG31" s="343">
        <v>24962097</v>
      </c>
    </row>
    <row r="32" spans="1:33" ht="12.75">
      <c r="A32" s="341" t="s">
        <v>350</v>
      </c>
      <c r="B32" s="342">
        <v>6965174</v>
      </c>
      <c r="C32" s="342">
        <v>764457</v>
      </c>
      <c r="D32" s="342"/>
      <c r="E32" s="342">
        <v>1396131</v>
      </c>
      <c r="F32" s="342">
        <v>3917576</v>
      </c>
      <c r="G32" s="342">
        <v>971382</v>
      </c>
      <c r="H32" s="342">
        <v>14014720</v>
      </c>
      <c r="I32" s="342"/>
      <c r="J32" s="342">
        <v>19603176</v>
      </c>
      <c r="K32" s="342">
        <v>6078761</v>
      </c>
      <c r="L32" s="342">
        <v>333222</v>
      </c>
      <c r="M32" s="342">
        <v>192360</v>
      </c>
      <c r="N32" s="342">
        <v>89017</v>
      </c>
      <c r="O32" s="342"/>
      <c r="P32" s="342">
        <v>26296535</v>
      </c>
      <c r="Q32" s="343">
        <v>5360987</v>
      </c>
      <c r="R32" s="344"/>
      <c r="S32" s="343">
        <v>444486</v>
      </c>
      <c r="T32" s="344"/>
      <c r="U32" s="343">
        <v>13335</v>
      </c>
      <c r="V32" s="344"/>
      <c r="W32" s="344"/>
      <c r="X32" s="343">
        <v>5818807</v>
      </c>
      <c r="Y32" s="344"/>
      <c r="Z32" s="344"/>
      <c r="AA32" s="344"/>
      <c r="AB32" s="343">
        <v>825416</v>
      </c>
      <c r="AC32" s="343">
        <v>255647</v>
      </c>
      <c r="AD32" s="343">
        <v>588590</v>
      </c>
      <c r="AE32" s="343">
        <v>10404712</v>
      </c>
      <c r="AF32" s="343">
        <v>3220819</v>
      </c>
      <c r="AG32" s="343">
        <v>61425246</v>
      </c>
    </row>
    <row r="33" spans="1:33" ht="12.75">
      <c r="A33" s="341" t="s">
        <v>491</v>
      </c>
      <c r="B33" s="342">
        <v>1492537</v>
      </c>
      <c r="C33" s="342">
        <v>85342</v>
      </c>
      <c r="D33" s="342"/>
      <c r="E33" s="342">
        <v>82920</v>
      </c>
      <c r="F33" s="342">
        <v>246657</v>
      </c>
      <c r="G33" s="342"/>
      <c r="H33" s="342">
        <v>1907457</v>
      </c>
      <c r="I33" s="342"/>
      <c r="J33" s="342"/>
      <c r="K33" s="342">
        <v>106566</v>
      </c>
      <c r="L33" s="342"/>
      <c r="M33" s="342">
        <v>3197</v>
      </c>
      <c r="N33" s="342"/>
      <c r="O33" s="342"/>
      <c r="P33" s="342">
        <v>109763</v>
      </c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3">
        <v>8448</v>
      </c>
      <c r="AF33" s="343">
        <v>578817</v>
      </c>
      <c r="AG33" s="343">
        <v>2604486</v>
      </c>
    </row>
    <row r="34" spans="1:33" ht="12.75">
      <c r="A34" s="341" t="s">
        <v>492</v>
      </c>
      <c r="B34" s="342">
        <v>2487562</v>
      </c>
      <c r="C34" s="342">
        <v>209526</v>
      </c>
      <c r="D34" s="342"/>
      <c r="E34" s="342">
        <v>1427279</v>
      </c>
      <c r="F34" s="342">
        <v>908123</v>
      </c>
      <c r="G34" s="342"/>
      <c r="H34" s="342">
        <v>5032491</v>
      </c>
      <c r="I34" s="342">
        <v>4491</v>
      </c>
      <c r="J34" s="342">
        <v>543368</v>
      </c>
      <c r="K34" s="342">
        <v>1386541</v>
      </c>
      <c r="L34" s="342"/>
      <c r="M34" s="342">
        <v>41596</v>
      </c>
      <c r="N34" s="342"/>
      <c r="O34" s="342"/>
      <c r="P34" s="342">
        <v>1971506</v>
      </c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3">
        <v>83550</v>
      </c>
      <c r="AC34" s="344"/>
      <c r="AD34" s="343">
        <v>125893</v>
      </c>
      <c r="AE34" s="343">
        <v>312208</v>
      </c>
      <c r="AF34" s="343">
        <v>825606</v>
      </c>
      <c r="AG34" s="343">
        <v>8355744</v>
      </c>
    </row>
    <row r="35" spans="1:33" ht="12.75">
      <c r="A35" s="341" t="s">
        <v>493</v>
      </c>
      <c r="B35" s="342">
        <v>2985075</v>
      </c>
      <c r="C35" s="342"/>
      <c r="D35" s="342">
        <v>-1652334</v>
      </c>
      <c r="E35" s="342">
        <v>-107356</v>
      </c>
      <c r="F35" s="342"/>
      <c r="G35" s="342">
        <v>513</v>
      </c>
      <c r="H35" s="342">
        <v>1225899</v>
      </c>
      <c r="I35" s="342"/>
      <c r="J35" s="342">
        <v>568550</v>
      </c>
      <c r="K35" s="342">
        <v>3461437</v>
      </c>
      <c r="L35" s="342">
        <v>19963</v>
      </c>
      <c r="M35" s="342">
        <v>104444</v>
      </c>
      <c r="N35" s="342">
        <v>459447</v>
      </c>
      <c r="O35" s="342"/>
      <c r="P35" s="342">
        <v>4613841</v>
      </c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3">
        <v>66738</v>
      </c>
      <c r="AC35" s="344"/>
      <c r="AD35" s="343">
        <v>204226</v>
      </c>
      <c r="AE35" s="343">
        <v>777668</v>
      </c>
      <c r="AF35" s="343">
        <v>341576</v>
      </c>
      <c r="AG35" s="343">
        <v>7229946</v>
      </c>
    </row>
    <row r="36" spans="1:33" ht="12.75">
      <c r="A36" s="341" t="s">
        <v>494</v>
      </c>
      <c r="B36" s="342">
        <v>41459370</v>
      </c>
      <c r="C36" s="342">
        <v>5440984</v>
      </c>
      <c r="D36" s="342">
        <v>10327581</v>
      </c>
      <c r="E36" s="342">
        <v>3891589</v>
      </c>
      <c r="F36" s="342">
        <v>12875396</v>
      </c>
      <c r="G36" s="342">
        <v>-425503</v>
      </c>
      <c r="H36" s="342">
        <v>73569418</v>
      </c>
      <c r="I36" s="342"/>
      <c r="J36" s="342">
        <v>26144582</v>
      </c>
      <c r="K36" s="342">
        <v>21602924</v>
      </c>
      <c r="L36" s="342">
        <v>476658</v>
      </c>
      <c r="M36" s="342">
        <v>662388</v>
      </c>
      <c r="N36" s="342">
        <v>2463506</v>
      </c>
      <c r="O36" s="342"/>
      <c r="P36" s="342">
        <v>51350058</v>
      </c>
      <c r="Q36" s="343">
        <v>58398974</v>
      </c>
      <c r="R36" s="344"/>
      <c r="S36" s="343">
        <v>1454812</v>
      </c>
      <c r="T36" s="343">
        <v>157420</v>
      </c>
      <c r="U36" s="343">
        <v>48367</v>
      </c>
      <c r="V36" s="344"/>
      <c r="W36" s="344"/>
      <c r="X36" s="343">
        <v>60059573</v>
      </c>
      <c r="Y36" s="343">
        <v>146005567</v>
      </c>
      <c r="Z36" s="343">
        <v>3192096</v>
      </c>
      <c r="AA36" s="343">
        <v>149197662</v>
      </c>
      <c r="AB36" s="343">
        <v>1598834</v>
      </c>
      <c r="AC36" s="343">
        <v>1967382</v>
      </c>
      <c r="AD36" s="343">
        <v>5046107</v>
      </c>
      <c r="AE36" s="343">
        <v>1659952</v>
      </c>
      <c r="AF36" s="343">
        <v>5674694</v>
      </c>
      <c r="AG36" s="343">
        <v>350123680</v>
      </c>
    </row>
    <row r="37" spans="1:33" ht="12.75">
      <c r="A37" s="341" t="s">
        <v>495</v>
      </c>
      <c r="B37" s="342">
        <v>9054726</v>
      </c>
      <c r="C37" s="342">
        <v>1387723</v>
      </c>
      <c r="D37" s="342"/>
      <c r="E37" s="342">
        <v>7217564</v>
      </c>
      <c r="F37" s="342">
        <v>3991895</v>
      </c>
      <c r="G37" s="342">
        <v>3431229</v>
      </c>
      <c r="H37" s="342">
        <v>25083136</v>
      </c>
      <c r="I37" s="342">
        <v>4535658</v>
      </c>
      <c r="J37" s="342">
        <v>58043033</v>
      </c>
      <c r="K37" s="342">
        <v>9407338</v>
      </c>
      <c r="L37" s="342">
        <v>641942</v>
      </c>
      <c r="M37" s="342">
        <v>301478</v>
      </c>
      <c r="N37" s="342">
        <v>1418697</v>
      </c>
      <c r="O37" s="342"/>
      <c r="P37" s="342">
        <v>69812489</v>
      </c>
      <c r="Q37" s="343">
        <v>18879975</v>
      </c>
      <c r="R37" s="344"/>
      <c r="S37" s="343">
        <v>793277</v>
      </c>
      <c r="T37" s="344"/>
      <c r="U37" s="343">
        <v>23798</v>
      </c>
      <c r="V37" s="344"/>
      <c r="W37" s="344"/>
      <c r="X37" s="343">
        <v>19697050</v>
      </c>
      <c r="Y37" s="344"/>
      <c r="Z37" s="344"/>
      <c r="AA37" s="344"/>
      <c r="AB37" s="343">
        <v>1314233</v>
      </c>
      <c r="AC37" s="343">
        <v>2025073</v>
      </c>
      <c r="AD37" s="343">
        <v>4640552</v>
      </c>
      <c r="AE37" s="344"/>
      <c r="AF37" s="343">
        <v>14516487</v>
      </c>
      <c r="AG37" s="343">
        <v>141624677</v>
      </c>
    </row>
    <row r="38" spans="1:33" ht="12.75">
      <c r="A38" s="341" t="s">
        <v>496</v>
      </c>
      <c r="B38" s="342">
        <v>2985075</v>
      </c>
      <c r="C38" s="342"/>
      <c r="D38" s="342">
        <v>38695</v>
      </c>
      <c r="E38" s="342">
        <v>-695908</v>
      </c>
      <c r="F38" s="342">
        <v>-410193</v>
      </c>
      <c r="G38" s="342">
        <v>133185</v>
      </c>
      <c r="H38" s="342">
        <v>2050853</v>
      </c>
      <c r="I38" s="342"/>
      <c r="J38" s="342">
        <v>3191937</v>
      </c>
      <c r="K38" s="342">
        <v>542440</v>
      </c>
      <c r="L38" s="342">
        <v>11856</v>
      </c>
      <c r="M38" s="342">
        <v>16629</v>
      </c>
      <c r="N38" s="342">
        <v>60</v>
      </c>
      <c r="O38" s="342"/>
      <c r="P38" s="342">
        <v>3762922</v>
      </c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3">
        <v>59680</v>
      </c>
      <c r="AC38" s="344"/>
      <c r="AD38" s="343">
        <v>154009</v>
      </c>
      <c r="AE38" s="343">
        <v>1093987</v>
      </c>
      <c r="AF38" s="343">
        <v>2270087</v>
      </c>
      <c r="AG38" s="343">
        <v>9391539</v>
      </c>
    </row>
    <row r="39" spans="1:33" ht="12.75">
      <c r="A39" s="341" t="s">
        <v>497</v>
      </c>
      <c r="B39" s="342">
        <v>1492597</v>
      </c>
      <c r="C39" s="342">
        <v>324516</v>
      </c>
      <c r="D39" s="342">
        <v>938</v>
      </c>
      <c r="E39" s="342">
        <v>-94387</v>
      </c>
      <c r="F39" s="342">
        <v>-1065097</v>
      </c>
      <c r="G39" s="342">
        <v>112913</v>
      </c>
      <c r="H39" s="342">
        <v>771480</v>
      </c>
      <c r="I39" s="342"/>
      <c r="J39" s="342">
        <v>1455946</v>
      </c>
      <c r="K39" s="342">
        <v>1157659</v>
      </c>
      <c r="L39" s="342">
        <v>38074</v>
      </c>
      <c r="M39" s="342">
        <v>35872</v>
      </c>
      <c r="N39" s="342">
        <v>105682</v>
      </c>
      <c r="O39" s="342"/>
      <c r="P39" s="342">
        <v>2793232</v>
      </c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3">
        <v>44188</v>
      </c>
      <c r="AC39" s="343">
        <v>27775</v>
      </c>
      <c r="AD39" s="343">
        <v>294521</v>
      </c>
      <c r="AE39" s="343">
        <v>22862</v>
      </c>
      <c r="AF39" s="343">
        <v>383108</v>
      </c>
      <c r="AG39" s="343">
        <v>4337166</v>
      </c>
    </row>
    <row r="40" spans="1:33" ht="12.75">
      <c r="A40" s="341" t="s">
        <v>347</v>
      </c>
      <c r="B40" s="342">
        <v>3383085</v>
      </c>
      <c r="C40" s="342">
        <v>315622</v>
      </c>
      <c r="D40" s="342"/>
      <c r="E40" s="342">
        <v>-34885</v>
      </c>
      <c r="F40" s="342">
        <v>391297</v>
      </c>
      <c r="G40" s="342">
        <v>97743</v>
      </c>
      <c r="H40" s="342">
        <v>4152862</v>
      </c>
      <c r="I40" s="342"/>
      <c r="J40" s="342">
        <v>3244917</v>
      </c>
      <c r="K40" s="342">
        <v>716602</v>
      </c>
      <c r="L40" s="342">
        <v>26199</v>
      </c>
      <c r="M40" s="342">
        <v>22283</v>
      </c>
      <c r="N40" s="342"/>
      <c r="O40" s="342"/>
      <c r="P40" s="342">
        <v>4010001</v>
      </c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3">
        <v>39598</v>
      </c>
      <c r="AC40" s="343">
        <v>53552</v>
      </c>
      <c r="AD40" s="343">
        <v>399925</v>
      </c>
      <c r="AE40" s="343">
        <v>1990</v>
      </c>
      <c r="AF40" s="343">
        <v>345853</v>
      </c>
      <c r="AG40" s="343">
        <v>9003781</v>
      </c>
    </row>
    <row r="41" spans="1:33" ht="12.75">
      <c r="A41" s="341" t="s">
        <v>357</v>
      </c>
      <c r="B41" s="342">
        <v>29850746</v>
      </c>
      <c r="C41" s="342">
        <v>4879543</v>
      </c>
      <c r="D41" s="342"/>
      <c r="E41" s="342">
        <v>14391560</v>
      </c>
      <c r="F41" s="342">
        <v>4015820</v>
      </c>
      <c r="G41" s="342">
        <v>32678682</v>
      </c>
      <c r="H41" s="342">
        <v>85816351</v>
      </c>
      <c r="I41" s="342"/>
      <c r="J41" s="342">
        <v>45163971</v>
      </c>
      <c r="K41" s="342">
        <v>32194383</v>
      </c>
      <c r="L41" s="342">
        <v>2543687</v>
      </c>
      <c r="M41" s="342">
        <v>1042142</v>
      </c>
      <c r="N41" s="342">
        <v>805289</v>
      </c>
      <c r="O41" s="342"/>
      <c r="P41" s="342">
        <v>81749472</v>
      </c>
      <c r="Q41" s="343">
        <v>28004353</v>
      </c>
      <c r="R41" s="343">
        <v>2208122</v>
      </c>
      <c r="S41" s="343">
        <v>991521</v>
      </c>
      <c r="T41" s="343">
        <v>50000</v>
      </c>
      <c r="U41" s="343">
        <v>31246</v>
      </c>
      <c r="V41" s="343">
        <v>1304710</v>
      </c>
      <c r="W41" s="344"/>
      <c r="X41" s="343">
        <v>32589951</v>
      </c>
      <c r="Y41" s="344"/>
      <c r="Z41" s="344"/>
      <c r="AA41" s="344"/>
      <c r="AB41" s="343">
        <v>3182844</v>
      </c>
      <c r="AC41" s="343">
        <v>587181</v>
      </c>
      <c r="AD41" s="343">
        <v>3710637</v>
      </c>
      <c r="AE41" s="343">
        <v>2303853</v>
      </c>
      <c r="AF41" s="343">
        <v>10397483</v>
      </c>
      <c r="AG41" s="343">
        <v>220337773</v>
      </c>
    </row>
    <row r="42" spans="1:33" ht="12.75">
      <c r="A42" s="341" t="s">
        <v>356</v>
      </c>
      <c r="B42" s="342">
        <v>2321725</v>
      </c>
      <c r="C42" s="342">
        <v>873337</v>
      </c>
      <c r="D42" s="342"/>
      <c r="E42" s="342">
        <v>5682963</v>
      </c>
      <c r="F42" s="342">
        <v>732125</v>
      </c>
      <c r="G42" s="342"/>
      <c r="H42" s="342">
        <v>9610150</v>
      </c>
      <c r="I42" s="342"/>
      <c r="J42" s="342">
        <v>8948480</v>
      </c>
      <c r="K42" s="342">
        <v>2426601</v>
      </c>
      <c r="L42" s="342">
        <v>141949</v>
      </c>
      <c r="M42" s="342">
        <v>77057</v>
      </c>
      <c r="N42" s="342">
        <v>1092648</v>
      </c>
      <c r="O42" s="342"/>
      <c r="P42" s="342">
        <v>12686735</v>
      </c>
      <c r="Q42" s="343">
        <v>78762</v>
      </c>
      <c r="R42" s="344"/>
      <c r="S42" s="343">
        <v>480465</v>
      </c>
      <c r="T42" s="344"/>
      <c r="U42" s="343">
        <v>14414</v>
      </c>
      <c r="V42" s="344"/>
      <c r="W42" s="344"/>
      <c r="X42" s="343">
        <v>573641</v>
      </c>
      <c r="Y42" s="344"/>
      <c r="Z42" s="344"/>
      <c r="AA42" s="344"/>
      <c r="AB42" s="343">
        <v>232135</v>
      </c>
      <c r="AC42" s="344"/>
      <c r="AD42" s="343">
        <v>221075</v>
      </c>
      <c r="AE42" s="343">
        <v>3214742</v>
      </c>
      <c r="AF42" s="343">
        <v>635292</v>
      </c>
      <c r="AG42" s="343">
        <v>27173770</v>
      </c>
    </row>
    <row r="43" spans="1:33" ht="12.75">
      <c r="A43" s="341" t="s">
        <v>353</v>
      </c>
      <c r="B43" s="342">
        <v>1658375</v>
      </c>
      <c r="C43" s="342">
        <v>78506</v>
      </c>
      <c r="D43" s="342"/>
      <c r="E43" s="342">
        <v>-17728</v>
      </c>
      <c r="F43" s="342">
        <v>200222</v>
      </c>
      <c r="G43" s="342"/>
      <c r="H43" s="342">
        <v>1919375</v>
      </c>
      <c r="I43" s="342"/>
      <c r="J43" s="342">
        <v>855229</v>
      </c>
      <c r="K43" s="342">
        <v>915968</v>
      </c>
      <c r="L43" s="342">
        <v>5368</v>
      </c>
      <c r="M43" s="342">
        <v>27641</v>
      </c>
      <c r="N43" s="342"/>
      <c r="O43" s="342"/>
      <c r="P43" s="342">
        <v>1804206</v>
      </c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3">
        <v>287953</v>
      </c>
      <c r="AC43" s="343">
        <v>22377</v>
      </c>
      <c r="AD43" s="343">
        <v>51999</v>
      </c>
      <c r="AE43" s="343">
        <v>465100</v>
      </c>
      <c r="AF43" s="343">
        <v>212481</v>
      </c>
      <c r="AG43" s="343">
        <v>4763492</v>
      </c>
    </row>
    <row r="44" spans="1:33" ht="12.75">
      <c r="A44" s="341" t="s">
        <v>498</v>
      </c>
      <c r="B44" s="342">
        <v>3781778</v>
      </c>
      <c r="C44" s="342">
        <v>65110</v>
      </c>
      <c r="D44" s="342">
        <v>572913</v>
      </c>
      <c r="E44" s="342">
        <v>-1631333</v>
      </c>
      <c r="F44" s="342">
        <v>-206125</v>
      </c>
      <c r="G44" s="342">
        <v>1593537</v>
      </c>
      <c r="H44" s="342">
        <v>4175881</v>
      </c>
      <c r="I44" s="342"/>
      <c r="J44" s="342">
        <v>5446917</v>
      </c>
      <c r="K44" s="342">
        <v>3695985</v>
      </c>
      <c r="L44" s="342">
        <v>5621</v>
      </c>
      <c r="M44" s="342">
        <v>111050</v>
      </c>
      <c r="N44" s="342">
        <v>476276</v>
      </c>
      <c r="O44" s="342"/>
      <c r="P44" s="342">
        <v>9735849</v>
      </c>
      <c r="Q44" s="343">
        <v>280830</v>
      </c>
      <c r="R44" s="344"/>
      <c r="S44" s="343">
        <v>99719</v>
      </c>
      <c r="T44" s="344"/>
      <c r="U44" s="343">
        <v>2992</v>
      </c>
      <c r="V44" s="344"/>
      <c r="W44" s="344"/>
      <c r="X44" s="343">
        <v>383541</v>
      </c>
      <c r="Y44" s="344"/>
      <c r="Z44" s="344"/>
      <c r="AA44" s="344"/>
      <c r="AB44" s="343">
        <v>274911</v>
      </c>
      <c r="AC44" s="343">
        <v>68478</v>
      </c>
      <c r="AD44" s="343">
        <v>1191859</v>
      </c>
      <c r="AE44" s="343">
        <v>4864898</v>
      </c>
      <c r="AF44" s="343">
        <v>1605500</v>
      </c>
      <c r="AG44" s="343">
        <v>22300918</v>
      </c>
    </row>
    <row r="45" spans="1:33" ht="12.75">
      <c r="A45" s="341" t="s">
        <v>362</v>
      </c>
      <c r="B45" s="342"/>
      <c r="C45" s="342"/>
      <c r="D45" s="342"/>
      <c r="E45" s="342"/>
      <c r="F45" s="342">
        <v>326994</v>
      </c>
      <c r="G45" s="342"/>
      <c r="H45" s="342">
        <v>326994</v>
      </c>
      <c r="I45" s="342"/>
      <c r="J45" s="342"/>
      <c r="K45" s="342"/>
      <c r="L45" s="342"/>
      <c r="M45" s="342"/>
      <c r="N45" s="342"/>
      <c r="O45" s="342"/>
      <c r="P45" s="342"/>
      <c r="Q45" s="343">
        <v>166252</v>
      </c>
      <c r="R45" s="344"/>
      <c r="S45" s="344"/>
      <c r="T45" s="344"/>
      <c r="U45" s="344"/>
      <c r="V45" s="344"/>
      <c r="W45" s="344"/>
      <c r="X45" s="343">
        <v>166252</v>
      </c>
      <c r="Y45" s="343">
        <v>4948363</v>
      </c>
      <c r="Z45" s="344" t="s">
        <v>364</v>
      </c>
      <c r="AA45" s="343">
        <v>4948363</v>
      </c>
      <c r="AB45" s="343">
        <v>21545</v>
      </c>
      <c r="AC45" s="344"/>
      <c r="AD45" s="344"/>
      <c r="AE45" s="343">
        <v>69174</v>
      </c>
      <c r="AF45" s="343">
        <v>2422950</v>
      </c>
      <c r="AG45" s="343">
        <v>7955278</v>
      </c>
    </row>
    <row r="46" spans="1:33" ht="12.75">
      <c r="A46" s="341" t="s">
        <v>499</v>
      </c>
      <c r="B46" s="342">
        <v>2653400</v>
      </c>
      <c r="C46" s="342">
        <v>875622</v>
      </c>
      <c r="D46" s="342"/>
      <c r="E46" s="342">
        <v>3237294</v>
      </c>
      <c r="F46" s="342">
        <v>190517</v>
      </c>
      <c r="G46" s="342"/>
      <c r="H46" s="342">
        <v>6956833</v>
      </c>
      <c r="I46" s="342"/>
      <c r="J46" s="342">
        <v>2102448</v>
      </c>
      <c r="K46" s="342">
        <v>1024161</v>
      </c>
      <c r="L46" s="342">
        <v>34080</v>
      </c>
      <c r="M46" s="342">
        <v>31747</v>
      </c>
      <c r="N46" s="342">
        <v>443627</v>
      </c>
      <c r="O46" s="342"/>
      <c r="P46" s="342">
        <v>3636063</v>
      </c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3">
        <v>231491</v>
      </c>
      <c r="AC46" s="343">
        <v>39778</v>
      </c>
      <c r="AD46" s="343">
        <v>556138</v>
      </c>
      <c r="AE46" s="343">
        <v>33426</v>
      </c>
      <c r="AF46" s="343">
        <v>424114</v>
      </c>
      <c r="AG46" s="343">
        <v>11877842</v>
      </c>
    </row>
    <row r="47" spans="1:33" ht="12.75">
      <c r="A47" s="341" t="s">
        <v>359</v>
      </c>
      <c r="B47" s="342">
        <v>11674959</v>
      </c>
      <c r="C47" s="342">
        <v>804575</v>
      </c>
      <c r="D47" s="342"/>
      <c r="E47" s="342">
        <v>1671887</v>
      </c>
      <c r="F47" s="342">
        <v>696399</v>
      </c>
      <c r="G47" s="342">
        <v>3354458</v>
      </c>
      <c r="H47" s="342">
        <v>18202278</v>
      </c>
      <c r="I47" s="342">
        <v>4659</v>
      </c>
      <c r="J47" s="342">
        <v>10130029</v>
      </c>
      <c r="K47" s="342">
        <v>5927662</v>
      </c>
      <c r="L47" s="342">
        <v>253257</v>
      </c>
      <c r="M47" s="342">
        <v>185428</v>
      </c>
      <c r="N47" s="342">
        <v>281632</v>
      </c>
      <c r="O47" s="342"/>
      <c r="P47" s="342">
        <v>16778007</v>
      </c>
      <c r="Q47" s="343">
        <v>359000</v>
      </c>
      <c r="R47" s="343">
        <v>1623737</v>
      </c>
      <c r="S47" s="343">
        <v>137752</v>
      </c>
      <c r="T47" s="343">
        <v>62038</v>
      </c>
      <c r="U47" s="343">
        <v>5994</v>
      </c>
      <c r="V47" s="344"/>
      <c r="W47" s="344"/>
      <c r="X47" s="343">
        <v>2188521</v>
      </c>
      <c r="Y47" s="344"/>
      <c r="Z47" s="344"/>
      <c r="AA47" s="344"/>
      <c r="AB47" s="343">
        <v>378302</v>
      </c>
      <c r="AC47" s="344"/>
      <c r="AD47" s="343">
        <v>405648</v>
      </c>
      <c r="AE47" s="343">
        <v>818396</v>
      </c>
      <c r="AF47" s="343">
        <v>2259355</v>
      </c>
      <c r="AG47" s="343">
        <v>41035166</v>
      </c>
    </row>
    <row r="48" spans="1:33" ht="12.75">
      <c r="A48" s="341" t="s">
        <v>500</v>
      </c>
      <c r="B48" s="342">
        <v>2288557</v>
      </c>
      <c r="C48" s="342">
        <v>762852</v>
      </c>
      <c r="D48" s="342">
        <v>7617043</v>
      </c>
      <c r="E48" s="342">
        <v>5064046</v>
      </c>
      <c r="F48" s="342">
        <v>6109164</v>
      </c>
      <c r="G48" s="342">
        <v>1481526</v>
      </c>
      <c r="H48" s="342">
        <v>23323189</v>
      </c>
      <c r="I48" s="342"/>
      <c r="J48" s="342"/>
      <c r="K48" s="342"/>
      <c r="L48" s="342"/>
      <c r="M48" s="342"/>
      <c r="N48" s="342"/>
      <c r="O48" s="342"/>
      <c r="P48" s="342"/>
      <c r="Q48" s="343">
        <v>47416205</v>
      </c>
      <c r="R48" s="344"/>
      <c r="S48" s="343">
        <v>1757690</v>
      </c>
      <c r="T48" s="343">
        <v>329166</v>
      </c>
      <c r="U48" s="343">
        <v>62606</v>
      </c>
      <c r="V48" s="343">
        <v>220301</v>
      </c>
      <c r="W48" s="344"/>
      <c r="X48" s="343">
        <v>49785968</v>
      </c>
      <c r="Y48" s="343">
        <v>18057857</v>
      </c>
      <c r="Z48" s="343">
        <v>229368</v>
      </c>
      <c r="AA48" s="343">
        <v>18287225</v>
      </c>
      <c r="AB48" s="343">
        <v>470513</v>
      </c>
      <c r="AC48" s="343">
        <v>830898</v>
      </c>
      <c r="AD48" s="343">
        <v>18670</v>
      </c>
      <c r="AE48" s="343">
        <v>299987</v>
      </c>
      <c r="AF48" s="343">
        <v>633142</v>
      </c>
      <c r="AG48" s="343">
        <v>93649592</v>
      </c>
    </row>
    <row r="49" spans="1:33" ht="12.75">
      <c r="A49" s="341" t="s">
        <v>501</v>
      </c>
      <c r="B49" s="342">
        <v>2158872</v>
      </c>
      <c r="C49" s="342">
        <v>719624</v>
      </c>
      <c r="D49" s="342"/>
      <c r="E49" s="342">
        <v>4463952</v>
      </c>
      <c r="F49" s="342">
        <v>2029043</v>
      </c>
      <c r="G49" s="342">
        <v>403048</v>
      </c>
      <c r="H49" s="342">
        <v>9774540</v>
      </c>
      <c r="I49" s="342">
        <v>84000</v>
      </c>
      <c r="J49" s="342">
        <v>11435788</v>
      </c>
      <c r="K49" s="342">
        <v>3880138</v>
      </c>
      <c r="L49" s="342">
        <v>153107</v>
      </c>
      <c r="M49" s="342">
        <v>239497</v>
      </c>
      <c r="N49" s="342">
        <v>209317</v>
      </c>
      <c r="O49" s="342"/>
      <c r="P49" s="342">
        <v>15917846</v>
      </c>
      <c r="Q49" s="343">
        <v>4766627</v>
      </c>
      <c r="R49" s="343">
        <v>165176</v>
      </c>
      <c r="S49" s="343">
        <v>122959</v>
      </c>
      <c r="T49" s="343">
        <v>34092</v>
      </c>
      <c r="U49" s="343">
        <v>4712</v>
      </c>
      <c r="V49" s="344"/>
      <c r="W49" s="344"/>
      <c r="X49" s="343">
        <v>5093566</v>
      </c>
      <c r="Y49" s="344"/>
      <c r="Z49" s="344"/>
      <c r="AA49" s="344"/>
      <c r="AB49" s="343">
        <v>270717</v>
      </c>
      <c r="AC49" s="343">
        <v>284661</v>
      </c>
      <c r="AD49" s="344"/>
      <c r="AE49" s="343">
        <v>2852098</v>
      </c>
      <c r="AF49" s="343">
        <v>1286009</v>
      </c>
      <c r="AG49" s="343">
        <v>35563437</v>
      </c>
    </row>
    <row r="50" spans="1:33" ht="12.75">
      <c r="A50" s="341" t="s">
        <v>360</v>
      </c>
      <c r="B50" s="342">
        <v>2288557</v>
      </c>
      <c r="C50" s="342">
        <v>54363</v>
      </c>
      <c r="D50" s="342"/>
      <c r="E50" s="342">
        <v>-23383</v>
      </c>
      <c r="F50" s="342">
        <v>-89112</v>
      </c>
      <c r="G50" s="342"/>
      <c r="H50" s="342">
        <v>2230425</v>
      </c>
      <c r="I50" s="342"/>
      <c r="J50" s="342">
        <v>422272</v>
      </c>
      <c r="K50" s="342">
        <v>76434</v>
      </c>
      <c r="L50" s="342">
        <v>5248</v>
      </c>
      <c r="M50" s="342">
        <v>2450</v>
      </c>
      <c r="N50" s="342">
        <v>87439</v>
      </c>
      <c r="O50" s="342"/>
      <c r="P50" s="342">
        <v>593845</v>
      </c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3">
        <v>4728</v>
      </c>
      <c r="AC50" s="343">
        <v>10854</v>
      </c>
      <c r="AD50" s="343">
        <v>48090</v>
      </c>
      <c r="AE50" s="343">
        <v>27269</v>
      </c>
      <c r="AF50" s="343">
        <v>114522</v>
      </c>
      <c r="AG50" s="343">
        <v>3029734</v>
      </c>
    </row>
    <row r="51" spans="1:33" ht="12.75">
      <c r="A51" s="341" t="s">
        <v>361</v>
      </c>
      <c r="B51" s="342">
        <v>1492537</v>
      </c>
      <c r="C51" s="342">
        <v>143515</v>
      </c>
      <c r="D51" s="342"/>
      <c r="E51" s="342">
        <v>-124672</v>
      </c>
      <c r="F51" s="342">
        <v>114405</v>
      </c>
      <c r="G51" s="342"/>
      <c r="H51" s="342">
        <v>1625786</v>
      </c>
      <c r="I51" s="342"/>
      <c r="J51" s="342"/>
      <c r="K51" s="342"/>
      <c r="L51" s="342"/>
      <c r="M51" s="342"/>
      <c r="N51" s="342"/>
      <c r="O51" s="342"/>
      <c r="P51" s="342"/>
      <c r="Q51" s="343">
        <v>517146</v>
      </c>
      <c r="R51" s="344"/>
      <c r="S51" s="343">
        <v>20036</v>
      </c>
      <c r="T51" s="344"/>
      <c r="U51" s="344">
        <v>601</v>
      </c>
      <c r="V51" s="344"/>
      <c r="W51" s="344"/>
      <c r="X51" s="343">
        <v>537783</v>
      </c>
      <c r="Y51" s="344"/>
      <c r="Z51" s="344"/>
      <c r="AA51" s="344"/>
      <c r="AB51" s="343">
        <v>12318</v>
      </c>
      <c r="AC51" s="344"/>
      <c r="AD51" s="343">
        <v>211063</v>
      </c>
      <c r="AE51" s="343">
        <v>35593</v>
      </c>
      <c r="AF51" s="343">
        <v>23869</v>
      </c>
      <c r="AG51" s="343">
        <v>2446411</v>
      </c>
    </row>
    <row r="52" spans="1:33" ht="12.75">
      <c r="A52" s="341" t="s">
        <v>354</v>
      </c>
      <c r="B52" s="342">
        <v>9950249</v>
      </c>
      <c r="C52" s="342">
        <v>1576597</v>
      </c>
      <c r="D52" s="342"/>
      <c r="E52" s="342">
        <v>3384417</v>
      </c>
      <c r="F52" s="342">
        <v>2755172</v>
      </c>
      <c r="G52" s="342">
        <v>-340920</v>
      </c>
      <c r="H52" s="342">
        <v>17325515</v>
      </c>
      <c r="I52" s="342">
        <v>16414</v>
      </c>
      <c r="J52" s="342">
        <v>10956144</v>
      </c>
      <c r="K52" s="342">
        <v>2572905</v>
      </c>
      <c r="L52" s="342">
        <v>58000</v>
      </c>
      <c r="M52" s="342">
        <v>78927</v>
      </c>
      <c r="N52" s="342">
        <v>96105</v>
      </c>
      <c r="O52" s="342"/>
      <c r="P52" s="342">
        <v>13762081</v>
      </c>
      <c r="Q52" s="343">
        <v>341158</v>
      </c>
      <c r="R52" s="343">
        <v>292486</v>
      </c>
      <c r="S52" s="343">
        <v>65642</v>
      </c>
      <c r="T52" s="343">
        <v>15000</v>
      </c>
      <c r="U52" s="343">
        <v>2419</v>
      </c>
      <c r="V52" s="344"/>
      <c r="W52" s="344"/>
      <c r="X52" s="343">
        <v>716705</v>
      </c>
      <c r="Y52" s="344"/>
      <c r="Z52" s="344"/>
      <c r="AA52" s="344"/>
      <c r="AB52" s="343">
        <v>355073</v>
      </c>
      <c r="AC52" s="344"/>
      <c r="AD52" s="343">
        <v>2292796</v>
      </c>
      <c r="AE52" s="343">
        <v>335378</v>
      </c>
      <c r="AF52" s="343">
        <v>2711323</v>
      </c>
      <c r="AG52" s="343">
        <v>37515285</v>
      </c>
    </row>
    <row r="53" spans="1:33" ht="12.75">
      <c r="A53" s="341" t="s">
        <v>363</v>
      </c>
      <c r="B53" s="342">
        <v>6721725</v>
      </c>
      <c r="C53" s="342">
        <v>260900</v>
      </c>
      <c r="D53" s="342"/>
      <c r="E53" s="342">
        <v>314910</v>
      </c>
      <c r="F53" s="342">
        <v>2408969</v>
      </c>
      <c r="G53" s="342"/>
      <c r="H53" s="342">
        <v>9706503</v>
      </c>
      <c r="I53" s="342"/>
      <c r="J53" s="342">
        <v>10956025</v>
      </c>
      <c r="K53" s="342">
        <v>2029065</v>
      </c>
      <c r="L53" s="342">
        <v>632864</v>
      </c>
      <c r="M53" s="342">
        <v>79858</v>
      </c>
      <c r="N53" s="342">
        <v>336805</v>
      </c>
      <c r="O53" s="342"/>
      <c r="P53" s="342">
        <v>14034616</v>
      </c>
      <c r="Q53" s="343">
        <v>266598</v>
      </c>
      <c r="R53" s="344"/>
      <c r="S53" s="343">
        <v>15745</v>
      </c>
      <c r="T53" s="343">
        <v>27443</v>
      </c>
      <c r="U53" s="343">
        <v>1296</v>
      </c>
      <c r="V53" s="344"/>
      <c r="W53" s="344"/>
      <c r="X53" s="343">
        <v>311082</v>
      </c>
      <c r="Y53" s="344"/>
      <c r="Z53" s="344"/>
      <c r="AA53" s="344"/>
      <c r="AB53" s="343">
        <v>1072777</v>
      </c>
      <c r="AC53" s="343">
        <v>329252</v>
      </c>
      <c r="AD53" s="343">
        <v>979170</v>
      </c>
      <c r="AE53" s="343">
        <v>209473</v>
      </c>
      <c r="AF53" s="343">
        <v>2430163</v>
      </c>
      <c r="AG53" s="343">
        <v>29073036</v>
      </c>
    </row>
    <row r="54" spans="1:33" ht="12.75">
      <c r="A54" s="341" t="s">
        <v>502</v>
      </c>
      <c r="B54" s="342">
        <v>19166109</v>
      </c>
      <c r="C54" s="342">
        <v>2930103</v>
      </c>
      <c r="D54" s="342">
        <v>145987</v>
      </c>
      <c r="E54" s="342">
        <v>7452793</v>
      </c>
      <c r="F54" s="342">
        <v>-1624427</v>
      </c>
      <c r="G54" s="342">
        <v>794577</v>
      </c>
      <c r="H54" s="342">
        <v>28865142</v>
      </c>
      <c r="I54" s="342">
        <v>3358508</v>
      </c>
      <c r="J54" s="342">
        <v>4569526</v>
      </c>
      <c r="K54" s="342">
        <v>4912378</v>
      </c>
      <c r="L54" s="342">
        <v>170393</v>
      </c>
      <c r="M54" s="342">
        <v>152484</v>
      </c>
      <c r="N54" s="342">
        <v>1538048</v>
      </c>
      <c r="O54" s="342"/>
      <c r="P54" s="342">
        <v>11342828</v>
      </c>
      <c r="Q54" s="343">
        <v>749452</v>
      </c>
      <c r="R54" s="343">
        <v>160383</v>
      </c>
      <c r="S54" s="343">
        <v>270346</v>
      </c>
      <c r="T54" s="344"/>
      <c r="U54" s="343">
        <v>8110</v>
      </c>
      <c r="V54" s="344"/>
      <c r="W54" s="344"/>
      <c r="X54" s="343">
        <v>1188291</v>
      </c>
      <c r="Y54" s="344"/>
      <c r="Z54" s="344"/>
      <c r="AA54" s="344"/>
      <c r="AB54" s="343">
        <v>2024511</v>
      </c>
      <c r="AC54" s="343">
        <v>234385</v>
      </c>
      <c r="AD54" s="343">
        <v>5691539</v>
      </c>
      <c r="AE54" s="343">
        <v>7267456</v>
      </c>
      <c r="AF54" s="343">
        <v>2791743</v>
      </c>
      <c r="AG54" s="343">
        <v>62764403</v>
      </c>
    </row>
    <row r="55" spans="1:33" ht="12.75">
      <c r="A55" s="341" t="s">
        <v>503</v>
      </c>
      <c r="B55" s="342">
        <v>2653400</v>
      </c>
      <c r="C55" s="342">
        <v>457400</v>
      </c>
      <c r="D55" s="342"/>
      <c r="E55" s="342">
        <v>1765926</v>
      </c>
      <c r="F55" s="342">
        <v>-43538</v>
      </c>
      <c r="G55" s="342"/>
      <c r="H55" s="342">
        <v>4833189</v>
      </c>
      <c r="I55" s="342">
        <v>5121</v>
      </c>
      <c r="J55" s="342">
        <v>2059963</v>
      </c>
      <c r="K55" s="342">
        <v>354335</v>
      </c>
      <c r="L55" s="342">
        <v>34059</v>
      </c>
      <c r="M55" s="342">
        <v>11652</v>
      </c>
      <c r="N55" s="342">
        <v>113727</v>
      </c>
      <c r="O55" s="342"/>
      <c r="P55" s="342">
        <v>2573736</v>
      </c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3">
        <v>87318</v>
      </c>
      <c r="AC55" s="343">
        <v>146483</v>
      </c>
      <c r="AD55" s="343">
        <v>85889</v>
      </c>
      <c r="AE55" s="343">
        <v>54124</v>
      </c>
      <c r="AF55" s="343">
        <v>318925</v>
      </c>
      <c r="AG55" s="343">
        <v>8104785</v>
      </c>
    </row>
    <row r="56" spans="1:33" ht="12.75">
      <c r="A56" s="341" t="s">
        <v>504</v>
      </c>
      <c r="B56" s="342">
        <v>8935323</v>
      </c>
      <c r="C56" s="342">
        <v>156322</v>
      </c>
      <c r="D56" s="342"/>
      <c r="E56" s="342">
        <v>-175992</v>
      </c>
      <c r="F56" s="342">
        <v>47786</v>
      </c>
      <c r="G56" s="342">
        <v>1976054</v>
      </c>
      <c r="H56" s="342">
        <v>10939493</v>
      </c>
      <c r="I56" s="342"/>
      <c r="J56" s="342">
        <v>4422133</v>
      </c>
      <c r="K56" s="342">
        <v>2255617</v>
      </c>
      <c r="L56" s="342">
        <v>34237</v>
      </c>
      <c r="M56" s="342">
        <v>68696</v>
      </c>
      <c r="N56" s="342">
        <v>457324</v>
      </c>
      <c r="O56" s="342"/>
      <c r="P56" s="342">
        <v>7238007</v>
      </c>
      <c r="Q56" s="343">
        <v>987509</v>
      </c>
      <c r="R56" s="344"/>
      <c r="S56" s="344"/>
      <c r="T56" s="344"/>
      <c r="U56" s="344"/>
      <c r="V56" s="344"/>
      <c r="W56" s="344"/>
      <c r="X56" s="343">
        <v>987509</v>
      </c>
      <c r="Y56" s="344"/>
      <c r="Z56" s="344"/>
      <c r="AA56" s="344"/>
      <c r="AB56" s="343">
        <v>488571</v>
      </c>
      <c r="AC56" s="344"/>
      <c r="AD56" s="343">
        <v>910327</v>
      </c>
      <c r="AE56" s="343">
        <v>217720</v>
      </c>
      <c r="AF56" s="343">
        <v>1849479</v>
      </c>
      <c r="AG56" s="343">
        <v>22631107</v>
      </c>
    </row>
    <row r="57" spans="1:33" ht="13.5" thickBot="1">
      <c r="A57" s="345" t="s">
        <v>505</v>
      </c>
      <c r="B57" s="346">
        <v>14925373</v>
      </c>
      <c r="C57" s="346">
        <v>1151771</v>
      </c>
      <c r="D57" s="346"/>
      <c r="E57" s="346">
        <v>2411163</v>
      </c>
      <c r="F57" s="346">
        <v>-1805256</v>
      </c>
      <c r="G57" s="346">
        <v>4898</v>
      </c>
      <c r="H57" s="346">
        <v>16687950</v>
      </c>
      <c r="I57" s="346"/>
      <c r="J57" s="346">
        <v>2359428</v>
      </c>
      <c r="K57" s="346">
        <v>1065870</v>
      </c>
      <c r="L57" s="346">
        <v>301442</v>
      </c>
      <c r="M57" s="346">
        <v>45995</v>
      </c>
      <c r="N57" s="346">
        <v>1587443</v>
      </c>
      <c r="O57" s="346"/>
      <c r="P57" s="346">
        <v>5360179</v>
      </c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8">
        <v>293919</v>
      </c>
      <c r="AC57" s="348">
        <v>284477</v>
      </c>
      <c r="AD57" s="348">
        <v>285242</v>
      </c>
      <c r="AE57" s="348">
        <v>401829</v>
      </c>
      <c r="AF57" s="348">
        <v>12861368</v>
      </c>
      <c r="AG57" s="348">
        <v>36174964</v>
      </c>
    </row>
    <row r="58" spans="1:33" s="331" customFormat="1" ht="13.5" thickBot="1">
      <c r="A58" s="323" t="s">
        <v>0</v>
      </c>
      <c r="B58" s="334">
        <f>SUM(B6:B57)</f>
        <v>384205943</v>
      </c>
      <c r="C58" s="334">
        <f aca="true" t="shared" si="0" ref="C58:L58">SUM(C6:C57)</f>
        <v>59679419</v>
      </c>
      <c r="D58" s="334">
        <f t="shared" si="0"/>
        <v>80330392</v>
      </c>
      <c r="E58" s="334">
        <f t="shared" si="0"/>
        <v>174745917</v>
      </c>
      <c r="F58" s="334">
        <f t="shared" si="0"/>
        <v>126220455</v>
      </c>
      <c r="G58" s="334">
        <f t="shared" si="0"/>
        <v>100609056</v>
      </c>
      <c r="H58" s="334">
        <f t="shared" si="0"/>
        <v>925791186</v>
      </c>
      <c r="I58" s="334">
        <f t="shared" si="0"/>
        <v>15593619</v>
      </c>
      <c r="J58" s="334">
        <f t="shared" si="0"/>
        <v>551038078</v>
      </c>
      <c r="K58" s="334">
        <f t="shared" si="0"/>
        <v>240142174</v>
      </c>
      <c r="L58" s="334">
        <f t="shared" si="0"/>
        <v>16819829</v>
      </c>
      <c r="M58" s="334">
        <f>SUM(M6:M57)</f>
        <v>7869048</v>
      </c>
      <c r="N58" s="334">
        <f>SUM(N6:N57)</f>
        <v>29674535</v>
      </c>
      <c r="O58" s="334">
        <f>SUM(O6:O57)</f>
        <v>453784</v>
      </c>
      <c r="P58" s="334">
        <f>SUM(P6:P57)</f>
        <v>845997446</v>
      </c>
      <c r="Q58" s="334">
        <f>SUM(Q6:Q57)</f>
        <v>746014894</v>
      </c>
      <c r="R58" s="334">
        <f>SUM(R6:R57)</f>
        <v>32584868</v>
      </c>
      <c r="S58" s="334">
        <f>SUM(S6:S57)</f>
        <v>21831617</v>
      </c>
      <c r="T58" s="334">
        <f>SUM(T6:T57)</f>
        <v>2071247</v>
      </c>
      <c r="U58" s="334">
        <f>SUM(U6:U57)</f>
        <v>903218</v>
      </c>
      <c r="V58" s="334">
        <f>SUM(V6:V57)</f>
        <v>8069210</v>
      </c>
      <c r="W58" s="334">
        <f>SUM(W6:W57)</f>
        <v>3831526</v>
      </c>
      <c r="X58" s="334">
        <f>SUM(X6:X57)</f>
        <v>815306578</v>
      </c>
      <c r="Y58" s="334">
        <f>SUM(Y6:Y57)</f>
        <v>704005823</v>
      </c>
      <c r="Z58" s="334">
        <f>SUM(Z6:Z57)</f>
        <v>8923363</v>
      </c>
      <c r="AA58" s="334">
        <f>SUM(AA6:AA57)</f>
        <v>712929185</v>
      </c>
      <c r="AB58" s="334">
        <f>SUM(AB6:AB57)</f>
        <v>38223684</v>
      </c>
      <c r="AC58" s="334">
        <f>SUM(AC6:AC57)</f>
        <v>41784309</v>
      </c>
      <c r="AD58" s="334">
        <f>SUM(AD6:AD57)</f>
        <v>80586270</v>
      </c>
      <c r="AE58" s="334">
        <f>SUM(AE6:AE57)</f>
        <v>74825070</v>
      </c>
      <c r="AF58" s="334">
        <f>SUM(AF6:AF57)</f>
        <v>189315680</v>
      </c>
      <c r="AG58" s="334">
        <f>SUM(AG6:AG57)</f>
        <v>3740353036</v>
      </c>
    </row>
    <row r="59" spans="1:9" s="7" customFormat="1" ht="12.75">
      <c r="A59" s="13" t="s">
        <v>36</v>
      </c>
      <c r="I59" s="34"/>
    </row>
  </sheetData>
  <sheetProtection/>
  <mergeCells count="2">
    <mergeCell ref="B3:AG3"/>
    <mergeCell ref="B4:A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5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00390625" style="322" customWidth="1"/>
    <col min="2" max="3" width="10.421875" style="322" bestFit="1" customWidth="1"/>
    <col min="4" max="4" width="13.8515625" style="322" customWidth="1"/>
    <col min="5" max="5" width="12.140625" style="322" customWidth="1"/>
    <col min="6" max="6" width="11.8515625" style="322" customWidth="1"/>
    <col min="7" max="7" width="12.421875" style="322" customWidth="1"/>
    <col min="8" max="9" width="10.7109375" style="322" bestFit="1" customWidth="1"/>
    <col min="10" max="10" width="12.8515625" style="322" customWidth="1"/>
    <col min="11" max="11" width="12.28125" style="322" customWidth="1"/>
    <col min="12" max="12" width="10.140625" style="322" bestFit="1" customWidth="1"/>
    <col min="13" max="13" width="14.28125" style="322" customWidth="1"/>
    <col min="14" max="14" width="14.7109375" style="322" customWidth="1"/>
    <col min="15" max="15" width="11.7109375" style="322" customWidth="1"/>
    <col min="16" max="16" width="11.421875" style="322" customWidth="1"/>
    <col min="17" max="17" width="14.00390625" style="322" customWidth="1"/>
    <col min="18" max="18" width="13.28125" style="322" customWidth="1"/>
    <col min="19" max="19" width="15.140625" style="322" bestFit="1" customWidth="1"/>
    <col min="20" max="20" width="11.57421875" style="322" customWidth="1"/>
    <col min="21" max="21" width="9.140625" style="322" customWidth="1"/>
    <col min="22" max="22" width="9.57421875" style="322" bestFit="1" customWidth="1"/>
    <col min="23" max="24" width="9.28125" style="322" bestFit="1" customWidth="1"/>
    <col min="25" max="25" width="9.57421875" style="322" bestFit="1" customWidth="1"/>
    <col min="26" max="16384" width="9.140625" style="322" customWidth="1"/>
  </cols>
  <sheetData>
    <row r="1" spans="1:13" s="217" customFormat="1" ht="19.5" customHeight="1">
      <c r="A1" s="140" t="s">
        <v>574</v>
      </c>
      <c r="B1" s="215"/>
      <c r="C1" s="215"/>
      <c r="D1" s="216"/>
      <c r="E1" s="215"/>
      <c r="F1" s="215"/>
      <c r="G1" s="215"/>
      <c r="H1" s="215"/>
      <c r="I1" s="215"/>
      <c r="J1" s="215"/>
      <c r="K1" s="215"/>
      <c r="L1" s="215"/>
      <c r="M1" s="215"/>
    </row>
    <row r="2" spans="2:13" s="217" customFormat="1" ht="6.75" customHeight="1" thickBot="1">
      <c r="B2" s="218"/>
      <c r="C2" s="218"/>
      <c r="D2" s="219"/>
      <c r="E2" s="215"/>
      <c r="F2" s="215"/>
      <c r="G2" s="215"/>
      <c r="H2" s="215"/>
      <c r="I2" s="215"/>
      <c r="J2" s="215"/>
      <c r="K2" s="215"/>
      <c r="L2" s="215"/>
      <c r="M2" s="215"/>
    </row>
    <row r="3" spans="2:27" s="217" customFormat="1" ht="13.5" customHeight="1" thickBot="1">
      <c r="B3" s="315">
        <v>2012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</row>
    <row r="4" spans="1:27" s="321" customFormat="1" ht="102.75" thickBot="1">
      <c r="A4" s="324" t="s">
        <v>552</v>
      </c>
      <c r="B4" s="325" t="s">
        <v>513</v>
      </c>
      <c r="C4" s="325" t="s">
        <v>514</v>
      </c>
      <c r="D4" s="325" t="s">
        <v>526</v>
      </c>
      <c r="E4" s="325" t="s">
        <v>527</v>
      </c>
      <c r="F4" s="325" t="s">
        <v>515</v>
      </c>
      <c r="G4" s="325" t="s">
        <v>528</v>
      </c>
      <c r="H4" s="325" t="s">
        <v>516</v>
      </c>
      <c r="I4" s="325" t="s">
        <v>517</v>
      </c>
      <c r="J4" s="325" t="s">
        <v>518</v>
      </c>
      <c r="K4" s="325" t="s">
        <v>519</v>
      </c>
      <c r="L4" s="325" t="s">
        <v>520</v>
      </c>
      <c r="M4" s="325" t="s">
        <v>529</v>
      </c>
      <c r="N4" s="325" t="s">
        <v>521</v>
      </c>
      <c r="O4" s="325" t="s">
        <v>530</v>
      </c>
      <c r="P4" s="325" t="s">
        <v>522</v>
      </c>
      <c r="Q4" s="325" t="s">
        <v>523</v>
      </c>
      <c r="R4" s="325" t="s">
        <v>524</v>
      </c>
      <c r="S4" s="335" t="s">
        <v>565</v>
      </c>
      <c r="T4" s="335" t="s">
        <v>566</v>
      </c>
      <c r="U4" s="335" t="s">
        <v>567</v>
      </c>
      <c r="V4" s="335" t="s">
        <v>568</v>
      </c>
      <c r="W4" s="335" t="s">
        <v>569</v>
      </c>
      <c r="X4" s="335" t="s">
        <v>570</v>
      </c>
      <c r="Y4" s="335" t="s">
        <v>571</v>
      </c>
      <c r="Z4" s="335" t="s">
        <v>572</v>
      </c>
      <c r="AA4" s="335" t="s">
        <v>573</v>
      </c>
    </row>
    <row r="5" spans="1:27" ht="12.75">
      <c r="A5" s="349" t="s">
        <v>471</v>
      </c>
      <c r="B5" s="350">
        <v>30962015</v>
      </c>
      <c r="C5" s="350">
        <v>22715233</v>
      </c>
      <c r="D5" s="350">
        <v>29339469</v>
      </c>
      <c r="E5" s="350">
        <v>22143995</v>
      </c>
      <c r="F5" s="350">
        <v>-7734844</v>
      </c>
      <c r="G5" s="350">
        <v>-6981705</v>
      </c>
      <c r="H5" s="350">
        <v>-21727909</v>
      </c>
      <c r="I5" s="350">
        <v>-19587617</v>
      </c>
      <c r="J5" s="350">
        <v>-878007</v>
      </c>
      <c r="K5" s="350">
        <v>3189303</v>
      </c>
      <c r="L5" s="350">
        <v>-3131197</v>
      </c>
      <c r="M5" s="350">
        <v>3602356</v>
      </c>
      <c r="N5" s="350">
        <v>1736477</v>
      </c>
      <c r="O5" s="351">
        <v>0.741</v>
      </c>
      <c r="P5" s="351">
        <v>0.064</v>
      </c>
      <c r="Q5" s="351">
        <v>0.804</v>
      </c>
      <c r="R5" s="351">
        <v>0.03</v>
      </c>
      <c r="S5" s="358">
        <v>0.107</v>
      </c>
      <c r="T5" s="358">
        <v>0.877</v>
      </c>
      <c r="U5" s="358">
        <v>0.941</v>
      </c>
      <c r="V5" s="359">
        <v>2586262</v>
      </c>
      <c r="W5" s="359">
        <v>4322739</v>
      </c>
      <c r="X5" s="359">
        <v>-630182</v>
      </c>
      <c r="Y5" s="359">
        <v>3692557</v>
      </c>
      <c r="Z5" s="358">
        <v>0.02</v>
      </c>
      <c r="AA5" s="358">
        <v>0.119</v>
      </c>
    </row>
    <row r="6" spans="1:27" ht="12.75">
      <c r="A6" s="352" t="s">
        <v>472</v>
      </c>
      <c r="B6" s="353">
        <v>75092708</v>
      </c>
      <c r="C6" s="353">
        <v>69412955</v>
      </c>
      <c r="D6" s="353">
        <v>75092708</v>
      </c>
      <c r="E6" s="353">
        <v>69418057</v>
      </c>
      <c r="F6" s="353">
        <v>-37526256</v>
      </c>
      <c r="G6" s="353">
        <v>-36050727</v>
      </c>
      <c r="H6" s="353">
        <v>-63096973</v>
      </c>
      <c r="I6" s="353">
        <v>-60722714</v>
      </c>
      <c r="J6" s="353">
        <v>-13682216</v>
      </c>
      <c r="K6" s="353">
        <v>1079177</v>
      </c>
      <c r="L6" s="353">
        <v>-7217762</v>
      </c>
      <c r="M6" s="353">
        <v>-8904243</v>
      </c>
      <c r="N6" s="353">
        <v>-11125459</v>
      </c>
      <c r="O6" s="354">
        <v>0.84</v>
      </c>
      <c r="P6" s="354">
        <v>0.03</v>
      </c>
      <c r="Q6" s="354">
        <v>0.87</v>
      </c>
      <c r="R6" s="354">
        <v>0.182</v>
      </c>
      <c r="S6" s="360">
        <v>0.096</v>
      </c>
      <c r="T6" s="360">
        <v>1.119</v>
      </c>
      <c r="U6" s="360">
        <v>1.148</v>
      </c>
      <c r="V6" s="361">
        <v>37067341</v>
      </c>
      <c r="W6" s="361">
        <v>25941881</v>
      </c>
      <c r="X6" s="361">
        <v>-2164407</v>
      </c>
      <c r="Y6" s="361">
        <v>23777475</v>
      </c>
      <c r="Z6" s="360">
        <v>0.029</v>
      </c>
      <c r="AA6" s="360">
        <v>0.317</v>
      </c>
    </row>
    <row r="7" spans="1:27" ht="12.75">
      <c r="A7" s="352" t="s">
        <v>473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4">
        <v>0</v>
      </c>
      <c r="P7" s="354">
        <v>0</v>
      </c>
      <c r="Q7" s="354">
        <v>0</v>
      </c>
      <c r="R7" s="354">
        <v>0</v>
      </c>
      <c r="S7" s="360">
        <v>0</v>
      </c>
      <c r="T7" s="360">
        <v>0</v>
      </c>
      <c r="U7" s="360">
        <v>0</v>
      </c>
      <c r="V7" s="361"/>
      <c r="W7" s="361"/>
      <c r="X7" s="361"/>
      <c r="Y7" s="361"/>
      <c r="Z7" s="360">
        <v>0</v>
      </c>
      <c r="AA7" s="360">
        <v>0</v>
      </c>
    </row>
    <row r="8" spans="1:27" ht="12.75">
      <c r="A8" s="352" t="s">
        <v>349</v>
      </c>
      <c r="B8" s="353">
        <v>52854926</v>
      </c>
      <c r="C8" s="353">
        <v>49769585</v>
      </c>
      <c r="D8" s="353">
        <v>52684208</v>
      </c>
      <c r="E8" s="353">
        <v>49680461</v>
      </c>
      <c r="F8" s="353">
        <v>-14918379</v>
      </c>
      <c r="G8" s="353">
        <v>-14485532</v>
      </c>
      <c r="H8" s="353">
        <v>-52521507</v>
      </c>
      <c r="I8" s="353">
        <v>-52098074</v>
      </c>
      <c r="J8" s="353">
        <v>-6930942</v>
      </c>
      <c r="K8" s="353">
        <v>871130</v>
      </c>
      <c r="L8" s="353">
        <v>-4735059</v>
      </c>
      <c r="M8" s="353">
        <v>-11503300</v>
      </c>
      <c r="N8" s="353">
        <v>-13212484</v>
      </c>
      <c r="O8" s="354">
        <v>0.997</v>
      </c>
      <c r="P8" s="354">
        <v>0.032</v>
      </c>
      <c r="Q8" s="354">
        <v>1.029</v>
      </c>
      <c r="R8" s="354">
        <v>0.132</v>
      </c>
      <c r="S8" s="360">
        <v>0.09</v>
      </c>
      <c r="T8" s="360">
        <v>1.218</v>
      </c>
      <c r="U8" s="360">
        <v>1.251</v>
      </c>
      <c r="V8" s="361">
        <v>15944208</v>
      </c>
      <c r="W8" s="361">
        <v>2731724</v>
      </c>
      <c r="X8" s="361">
        <v>-631986</v>
      </c>
      <c r="Y8" s="361">
        <v>2099738</v>
      </c>
      <c r="Z8" s="360">
        <v>0.012</v>
      </c>
      <c r="AA8" s="360">
        <v>0.04</v>
      </c>
    </row>
    <row r="9" spans="1:27" ht="12.75">
      <c r="A9" s="352" t="s">
        <v>474</v>
      </c>
      <c r="B9" s="353">
        <v>1054107</v>
      </c>
      <c r="C9" s="353">
        <v>608956</v>
      </c>
      <c r="D9" s="353">
        <v>887266</v>
      </c>
      <c r="E9" s="353">
        <v>581373</v>
      </c>
      <c r="F9" s="353">
        <v>-491008</v>
      </c>
      <c r="G9" s="353">
        <v>-263625</v>
      </c>
      <c r="H9" s="353">
        <v>-343167</v>
      </c>
      <c r="I9" s="353">
        <v>-266419</v>
      </c>
      <c r="J9" s="353">
        <v>-209578</v>
      </c>
      <c r="K9" s="353">
        <v>31900</v>
      </c>
      <c r="L9" s="353">
        <v>-149043</v>
      </c>
      <c r="M9" s="353">
        <v>185478</v>
      </c>
      <c r="N9" s="353">
        <v>-11767</v>
      </c>
      <c r="O9" s="354">
        <v>0.387</v>
      </c>
      <c r="P9" s="354">
        <v>0.222</v>
      </c>
      <c r="Q9" s="354">
        <v>0.609</v>
      </c>
      <c r="R9" s="354">
        <v>0.236</v>
      </c>
      <c r="S9" s="360">
        <v>0.168</v>
      </c>
      <c r="T9" s="360">
        <v>0.791</v>
      </c>
      <c r="U9" s="360">
        <v>1.013</v>
      </c>
      <c r="V9" s="361">
        <v>2329</v>
      </c>
      <c r="W9" s="361">
        <v>-9438</v>
      </c>
      <c r="X9" s="361">
        <v>-17071</v>
      </c>
      <c r="Y9" s="361">
        <v>-26510</v>
      </c>
      <c r="Z9" s="360">
        <v>0.016</v>
      </c>
      <c r="AA9" s="360">
        <v>-0.025</v>
      </c>
    </row>
    <row r="10" spans="1:27" ht="12.75">
      <c r="A10" s="352" t="s">
        <v>475</v>
      </c>
      <c r="B10" s="353">
        <v>113875</v>
      </c>
      <c r="C10" s="353">
        <v>69414</v>
      </c>
      <c r="D10" s="353">
        <v>120354</v>
      </c>
      <c r="E10" s="353">
        <v>73944</v>
      </c>
      <c r="F10" s="353">
        <v>-18280</v>
      </c>
      <c r="G10" s="353">
        <v>-4568</v>
      </c>
      <c r="H10" s="353">
        <v>7620</v>
      </c>
      <c r="I10" s="353">
        <v>75874</v>
      </c>
      <c r="J10" s="353">
        <v>-460</v>
      </c>
      <c r="K10" s="353">
        <v>12096</v>
      </c>
      <c r="L10" s="353">
        <v>-85692</v>
      </c>
      <c r="M10" s="353">
        <v>41822</v>
      </c>
      <c r="N10" s="353">
        <v>75762</v>
      </c>
      <c r="O10" s="354">
        <v>-0.063</v>
      </c>
      <c r="P10" s="354">
        <v>-0.282</v>
      </c>
      <c r="Q10" s="354">
        <v>-0.345</v>
      </c>
      <c r="R10" s="354">
        <v>0.004</v>
      </c>
      <c r="S10" s="360">
        <v>0.712</v>
      </c>
      <c r="T10" s="360">
        <v>0.653</v>
      </c>
      <c r="U10" s="360">
        <v>0.371</v>
      </c>
      <c r="V10" s="361">
        <v>8030</v>
      </c>
      <c r="W10" s="361">
        <v>83792</v>
      </c>
      <c r="X10" s="361">
        <v>-1026</v>
      </c>
      <c r="Y10" s="361">
        <v>82766</v>
      </c>
      <c r="Z10" s="360">
        <v>0.009</v>
      </c>
      <c r="AA10" s="360">
        <v>0.727</v>
      </c>
    </row>
    <row r="11" spans="1:27" ht="12.75">
      <c r="A11" s="352" t="s">
        <v>358</v>
      </c>
      <c r="B11" s="353">
        <v>408338</v>
      </c>
      <c r="C11" s="353">
        <v>344546</v>
      </c>
      <c r="D11" s="353">
        <v>371587</v>
      </c>
      <c r="E11" s="353">
        <v>314808</v>
      </c>
      <c r="F11" s="353">
        <v>-51522</v>
      </c>
      <c r="G11" s="353">
        <v>-51522</v>
      </c>
      <c r="H11" s="353">
        <v>-83859</v>
      </c>
      <c r="I11" s="353">
        <v>-76859</v>
      </c>
      <c r="J11" s="353">
        <v>-124561</v>
      </c>
      <c r="K11" s="353"/>
      <c r="L11" s="353">
        <v>-12667</v>
      </c>
      <c r="M11" s="353">
        <v>150500</v>
      </c>
      <c r="N11" s="353">
        <v>100721</v>
      </c>
      <c r="O11" s="354">
        <v>0.226</v>
      </c>
      <c r="P11" s="354">
        <v>0.134</v>
      </c>
      <c r="Q11" s="354">
        <v>0.36</v>
      </c>
      <c r="R11" s="354">
        <v>0.335</v>
      </c>
      <c r="S11" s="360">
        <v>0.034</v>
      </c>
      <c r="T11" s="360">
        <v>0.595</v>
      </c>
      <c r="U11" s="360">
        <v>0.729</v>
      </c>
      <c r="V11" s="361">
        <v>-6666</v>
      </c>
      <c r="W11" s="361">
        <v>94055</v>
      </c>
      <c r="X11" s="361">
        <v>-3153</v>
      </c>
      <c r="Y11" s="361">
        <v>90902</v>
      </c>
      <c r="Z11" s="360">
        <v>0.008</v>
      </c>
      <c r="AA11" s="360">
        <v>0.223</v>
      </c>
    </row>
    <row r="12" spans="1:27" ht="12.75">
      <c r="A12" s="352" t="s">
        <v>476</v>
      </c>
      <c r="B12" s="353">
        <v>2548779</v>
      </c>
      <c r="C12" s="353">
        <v>1931625</v>
      </c>
      <c r="D12" s="353">
        <v>2548779</v>
      </c>
      <c r="E12" s="353">
        <v>1931625</v>
      </c>
      <c r="F12" s="353">
        <v>-1126090</v>
      </c>
      <c r="G12" s="353">
        <v>-1081700</v>
      </c>
      <c r="H12" s="353">
        <v>-1199921</v>
      </c>
      <c r="I12" s="353">
        <v>-1167081</v>
      </c>
      <c r="J12" s="353">
        <v>-338581</v>
      </c>
      <c r="K12" s="353">
        <v>32503</v>
      </c>
      <c r="L12" s="353">
        <v>-510120</v>
      </c>
      <c r="M12" s="353">
        <v>500157</v>
      </c>
      <c r="N12" s="353">
        <v>-51654</v>
      </c>
      <c r="O12" s="354">
        <v>0.471</v>
      </c>
      <c r="P12" s="354">
        <v>0.217</v>
      </c>
      <c r="Q12" s="354">
        <v>0.687</v>
      </c>
      <c r="R12" s="354">
        <v>0.133</v>
      </c>
      <c r="S12" s="360">
        <v>0.2</v>
      </c>
      <c r="T12" s="360">
        <v>0.804</v>
      </c>
      <c r="U12" s="360">
        <v>1.02</v>
      </c>
      <c r="V12" s="361">
        <v>280330</v>
      </c>
      <c r="W12" s="361">
        <v>228676</v>
      </c>
      <c r="X12" s="361">
        <v>-28749</v>
      </c>
      <c r="Y12" s="361">
        <v>199927</v>
      </c>
      <c r="Z12" s="360">
        <v>0.011</v>
      </c>
      <c r="AA12" s="360">
        <v>0.078</v>
      </c>
    </row>
    <row r="13" spans="1:27" ht="12.75">
      <c r="A13" s="352" t="s">
        <v>477</v>
      </c>
      <c r="B13" s="353">
        <v>39510383</v>
      </c>
      <c r="C13" s="353">
        <v>34410089</v>
      </c>
      <c r="D13" s="353">
        <v>39502672</v>
      </c>
      <c r="E13" s="353">
        <v>34402378</v>
      </c>
      <c r="F13" s="353">
        <v>-29828213</v>
      </c>
      <c r="G13" s="353">
        <v>-28967259</v>
      </c>
      <c r="H13" s="353">
        <v>-31343932</v>
      </c>
      <c r="I13" s="353">
        <v>-29614444</v>
      </c>
      <c r="J13" s="353">
        <v>-1123853</v>
      </c>
      <c r="K13" s="353">
        <v>2605910</v>
      </c>
      <c r="L13" s="353">
        <v>-3116267</v>
      </c>
      <c r="M13" s="353">
        <v>3918620</v>
      </c>
      <c r="N13" s="353">
        <v>3153723</v>
      </c>
      <c r="O13" s="354">
        <v>0.793</v>
      </c>
      <c r="P13" s="354">
        <v>0.019</v>
      </c>
      <c r="Q13" s="354">
        <v>0.813</v>
      </c>
      <c r="R13" s="354">
        <v>0.028</v>
      </c>
      <c r="S13" s="360">
        <v>0.079</v>
      </c>
      <c r="T13" s="360">
        <v>0.901</v>
      </c>
      <c r="U13" s="360">
        <v>0.92</v>
      </c>
      <c r="V13" s="361">
        <v>1437443</v>
      </c>
      <c r="W13" s="361">
        <v>4591166</v>
      </c>
      <c r="X13" s="361">
        <v>-620321</v>
      </c>
      <c r="Y13" s="361">
        <v>3970845</v>
      </c>
      <c r="Z13" s="360">
        <v>0.016</v>
      </c>
      <c r="AA13" s="360">
        <v>0.101</v>
      </c>
    </row>
    <row r="14" spans="1:27" ht="12.75">
      <c r="A14" s="352" t="s">
        <v>478</v>
      </c>
      <c r="B14" s="353">
        <v>1898531</v>
      </c>
      <c r="C14" s="353">
        <v>1769683</v>
      </c>
      <c r="D14" s="353">
        <v>1898531</v>
      </c>
      <c r="E14" s="353">
        <v>1769683</v>
      </c>
      <c r="F14" s="353">
        <v>-710224</v>
      </c>
      <c r="G14" s="353">
        <v>-235043</v>
      </c>
      <c r="H14" s="353">
        <v>34450</v>
      </c>
      <c r="I14" s="353">
        <v>-346814</v>
      </c>
      <c r="J14" s="353">
        <v>-387195</v>
      </c>
      <c r="K14" s="353">
        <v>60373</v>
      </c>
      <c r="L14" s="353">
        <v>-212529</v>
      </c>
      <c r="M14" s="353">
        <v>1333257</v>
      </c>
      <c r="N14" s="353">
        <v>883518</v>
      </c>
      <c r="O14" s="354">
        <v>-0.018</v>
      </c>
      <c r="P14" s="354">
        <v>0.237</v>
      </c>
      <c r="Q14" s="354">
        <v>0.219</v>
      </c>
      <c r="R14" s="354">
        <v>0.204</v>
      </c>
      <c r="S14" s="360">
        <v>0.112</v>
      </c>
      <c r="T14" s="360">
        <v>0.298</v>
      </c>
      <c r="U14" s="360">
        <v>0.535</v>
      </c>
      <c r="V14" s="361">
        <v>61928</v>
      </c>
      <c r="W14" s="361">
        <v>945447</v>
      </c>
      <c r="X14" s="361">
        <v>-17859</v>
      </c>
      <c r="Y14" s="361">
        <v>927587</v>
      </c>
      <c r="Z14" s="360">
        <v>0.009</v>
      </c>
      <c r="AA14" s="360">
        <v>0.489</v>
      </c>
    </row>
    <row r="15" spans="1:27" ht="12.75">
      <c r="A15" s="352" t="s">
        <v>479</v>
      </c>
      <c r="B15" s="353">
        <v>5933058</v>
      </c>
      <c r="C15" s="353">
        <v>3961293</v>
      </c>
      <c r="D15" s="353">
        <v>5933058</v>
      </c>
      <c r="E15" s="353">
        <v>3961293</v>
      </c>
      <c r="F15" s="353">
        <v>-1052091</v>
      </c>
      <c r="G15" s="353">
        <v>-161925</v>
      </c>
      <c r="H15" s="353">
        <v>-480817</v>
      </c>
      <c r="I15" s="353">
        <v>-666956</v>
      </c>
      <c r="J15" s="353">
        <v>-1499450</v>
      </c>
      <c r="K15" s="353">
        <v>411598</v>
      </c>
      <c r="L15" s="353">
        <v>-704703</v>
      </c>
      <c r="M15" s="353">
        <v>3248088</v>
      </c>
      <c r="N15" s="353">
        <v>1501782</v>
      </c>
      <c r="O15" s="354">
        <v>0.081</v>
      </c>
      <c r="P15" s="354">
        <v>0.294</v>
      </c>
      <c r="Q15" s="354">
        <v>0.375</v>
      </c>
      <c r="R15" s="354">
        <v>0.253</v>
      </c>
      <c r="S15" s="360">
        <v>0.119</v>
      </c>
      <c r="T15" s="360">
        <v>0.453</v>
      </c>
      <c r="U15" s="360">
        <v>0.747</v>
      </c>
      <c r="V15" s="361">
        <v>414883</v>
      </c>
      <c r="W15" s="361">
        <v>1916665</v>
      </c>
      <c r="X15" s="361">
        <v>-48740</v>
      </c>
      <c r="Y15" s="361">
        <v>1867925</v>
      </c>
      <c r="Z15" s="360">
        <v>0.008</v>
      </c>
      <c r="AA15" s="360">
        <v>0.315</v>
      </c>
    </row>
    <row r="16" spans="1:27" ht="12.75">
      <c r="A16" s="352" t="s">
        <v>480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4">
        <v>0</v>
      </c>
      <c r="P16" s="354">
        <v>0</v>
      </c>
      <c r="Q16" s="354">
        <v>0</v>
      </c>
      <c r="R16" s="354">
        <v>0</v>
      </c>
      <c r="S16" s="360">
        <v>0</v>
      </c>
      <c r="T16" s="360">
        <v>0</v>
      </c>
      <c r="U16" s="360">
        <v>0</v>
      </c>
      <c r="V16" s="361"/>
      <c r="W16" s="361"/>
      <c r="X16" s="361"/>
      <c r="Y16" s="361"/>
      <c r="Z16" s="360">
        <v>0</v>
      </c>
      <c r="AA16" s="360">
        <v>0</v>
      </c>
    </row>
    <row r="17" spans="1:27" ht="12.75">
      <c r="A17" s="352" t="s">
        <v>481</v>
      </c>
      <c r="B17" s="353">
        <v>47035497</v>
      </c>
      <c r="C17" s="353">
        <v>44880125</v>
      </c>
      <c r="D17" s="353">
        <v>44106753</v>
      </c>
      <c r="E17" s="353">
        <v>41949642</v>
      </c>
      <c r="F17" s="353">
        <v>-20824087</v>
      </c>
      <c r="G17" s="353">
        <v>-20354269</v>
      </c>
      <c r="H17" s="353">
        <v>-42176929</v>
      </c>
      <c r="I17" s="353">
        <v>-41907895</v>
      </c>
      <c r="J17" s="353">
        <v>-2286416</v>
      </c>
      <c r="K17" s="353">
        <v>643474</v>
      </c>
      <c r="L17" s="353">
        <v>-2715913</v>
      </c>
      <c r="M17" s="353">
        <v>-3072505</v>
      </c>
      <c r="N17" s="353">
        <v>-4317107</v>
      </c>
      <c r="O17" s="354">
        <v>0.956</v>
      </c>
      <c r="P17" s="354">
        <v>0.028</v>
      </c>
      <c r="Q17" s="354">
        <v>0.984</v>
      </c>
      <c r="R17" s="354">
        <v>0.052</v>
      </c>
      <c r="S17" s="360">
        <v>0.062</v>
      </c>
      <c r="T17" s="360">
        <v>1.07</v>
      </c>
      <c r="U17" s="360">
        <v>1.098</v>
      </c>
      <c r="V17" s="361">
        <v>17456440</v>
      </c>
      <c r="W17" s="361">
        <v>13139333</v>
      </c>
      <c r="X17" s="361">
        <v>-447938</v>
      </c>
      <c r="Y17" s="361">
        <v>12691395</v>
      </c>
      <c r="Z17" s="360">
        <v>0.01</v>
      </c>
      <c r="AA17" s="360">
        <v>0.27</v>
      </c>
    </row>
    <row r="18" spans="1:27" ht="12.75">
      <c r="A18" s="352" t="s">
        <v>352</v>
      </c>
      <c r="B18" s="353">
        <v>7643596</v>
      </c>
      <c r="C18" s="353">
        <v>4612708</v>
      </c>
      <c r="D18" s="353">
        <v>7643596</v>
      </c>
      <c r="E18" s="353">
        <v>4612708</v>
      </c>
      <c r="F18" s="353">
        <v>-10580682</v>
      </c>
      <c r="G18" s="353">
        <v>-9122202</v>
      </c>
      <c r="H18" s="353">
        <v>-4340363</v>
      </c>
      <c r="I18" s="353">
        <v>-2971492</v>
      </c>
      <c r="J18" s="353">
        <v>-1160825</v>
      </c>
      <c r="K18" s="353">
        <v>404946</v>
      </c>
      <c r="L18" s="353">
        <v>-847196</v>
      </c>
      <c r="M18" s="353">
        <v>1295212</v>
      </c>
      <c r="N18" s="353">
        <v>38140</v>
      </c>
      <c r="O18" s="354">
        <v>0.568</v>
      </c>
      <c r="P18" s="354">
        <v>0.164</v>
      </c>
      <c r="Q18" s="354">
        <v>0.732</v>
      </c>
      <c r="R18" s="354">
        <v>0.152</v>
      </c>
      <c r="S18" s="360">
        <v>0.111</v>
      </c>
      <c r="T18" s="360">
        <v>0.831</v>
      </c>
      <c r="U18" s="360">
        <v>0.995</v>
      </c>
      <c r="V18" s="361">
        <v>1407740</v>
      </c>
      <c r="W18" s="361">
        <v>1445879</v>
      </c>
      <c r="X18" s="361">
        <v>-126389</v>
      </c>
      <c r="Y18" s="361">
        <v>1319490</v>
      </c>
      <c r="Z18" s="360">
        <v>0.017</v>
      </c>
      <c r="AA18" s="360">
        <v>0.173</v>
      </c>
    </row>
    <row r="19" spans="1:27" ht="12.75">
      <c r="A19" s="352" t="s">
        <v>482</v>
      </c>
      <c r="B19" s="353">
        <v>5811816</v>
      </c>
      <c r="C19" s="353">
        <v>5357146</v>
      </c>
      <c r="D19" s="353">
        <v>5811816</v>
      </c>
      <c r="E19" s="353">
        <v>5357146</v>
      </c>
      <c r="F19" s="353">
        <v>-250772</v>
      </c>
      <c r="G19" s="353">
        <v>-124142</v>
      </c>
      <c r="H19" s="353">
        <v>-1488527</v>
      </c>
      <c r="I19" s="353">
        <v>-1378938</v>
      </c>
      <c r="J19" s="353">
        <v>-2081399</v>
      </c>
      <c r="K19" s="353"/>
      <c r="L19" s="353">
        <v>-351939</v>
      </c>
      <c r="M19" s="353">
        <v>1889951</v>
      </c>
      <c r="N19" s="353">
        <v>1544870</v>
      </c>
      <c r="O19" s="354">
        <v>0.256</v>
      </c>
      <c r="P19" s="354">
        <v>0.059</v>
      </c>
      <c r="Q19" s="354">
        <v>0.315</v>
      </c>
      <c r="R19" s="354">
        <v>0.358</v>
      </c>
      <c r="S19" s="360">
        <v>0.061</v>
      </c>
      <c r="T19" s="360">
        <v>0.675</v>
      </c>
      <c r="U19" s="360">
        <v>0.734</v>
      </c>
      <c r="V19" s="361">
        <v>107659</v>
      </c>
      <c r="W19" s="361">
        <v>1652528</v>
      </c>
      <c r="X19" s="361">
        <v>-43589</v>
      </c>
      <c r="Y19" s="361">
        <v>1608939</v>
      </c>
      <c r="Z19" s="360">
        <v>0.008</v>
      </c>
      <c r="AA19" s="360">
        <v>0.277</v>
      </c>
    </row>
    <row r="20" spans="1:27" ht="12.75">
      <c r="A20" s="352" t="s">
        <v>351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4">
        <v>0</v>
      </c>
      <c r="P20" s="354">
        <v>0</v>
      </c>
      <c r="Q20" s="354">
        <v>0</v>
      </c>
      <c r="R20" s="354">
        <v>0</v>
      </c>
      <c r="S20" s="360">
        <v>0</v>
      </c>
      <c r="T20" s="360">
        <v>0</v>
      </c>
      <c r="U20" s="360">
        <v>0</v>
      </c>
      <c r="V20" s="361"/>
      <c r="W20" s="361"/>
      <c r="X20" s="361"/>
      <c r="Y20" s="361"/>
      <c r="Z20" s="360">
        <v>0</v>
      </c>
      <c r="AA20" s="360">
        <v>0</v>
      </c>
    </row>
    <row r="21" spans="1:27" ht="12.75">
      <c r="A21" s="352" t="s">
        <v>483</v>
      </c>
      <c r="B21" s="353">
        <v>1608090</v>
      </c>
      <c r="C21" s="353">
        <v>445047</v>
      </c>
      <c r="D21" s="353">
        <v>1608090</v>
      </c>
      <c r="E21" s="353">
        <v>448860</v>
      </c>
      <c r="F21" s="353">
        <v>-526420</v>
      </c>
      <c r="G21" s="353">
        <v>-39191</v>
      </c>
      <c r="H21" s="353">
        <v>-544551</v>
      </c>
      <c r="I21" s="353">
        <v>-57322</v>
      </c>
      <c r="J21" s="353">
        <v>-19913</v>
      </c>
      <c r="K21" s="353">
        <v>181257</v>
      </c>
      <c r="L21" s="353">
        <v>-390138</v>
      </c>
      <c r="M21" s="353">
        <v>653488</v>
      </c>
      <c r="N21" s="353">
        <v>162744</v>
      </c>
      <c r="O21" s="354">
        <v>0.339</v>
      </c>
      <c r="P21" s="354">
        <v>0.305</v>
      </c>
      <c r="Q21" s="354">
        <v>0.644</v>
      </c>
      <c r="R21" s="354">
        <v>0.012</v>
      </c>
      <c r="S21" s="360">
        <v>0.243</v>
      </c>
      <c r="T21" s="360">
        <v>0.594</v>
      </c>
      <c r="U21" s="360">
        <v>0.899</v>
      </c>
      <c r="V21" s="361">
        <v>-44</v>
      </c>
      <c r="W21" s="361">
        <v>162700</v>
      </c>
      <c r="X21" s="361">
        <v>-56385</v>
      </c>
      <c r="Y21" s="361">
        <v>106316</v>
      </c>
      <c r="Z21" s="360">
        <v>0.035</v>
      </c>
      <c r="AA21" s="360">
        <v>0.066</v>
      </c>
    </row>
    <row r="22" spans="1:27" ht="12.75">
      <c r="A22" s="352" t="s">
        <v>355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4">
        <v>0</v>
      </c>
      <c r="P22" s="354">
        <v>0</v>
      </c>
      <c r="Q22" s="354">
        <v>0</v>
      </c>
      <c r="R22" s="354">
        <v>0</v>
      </c>
      <c r="S22" s="360">
        <v>0</v>
      </c>
      <c r="T22" s="360">
        <v>0</v>
      </c>
      <c r="U22" s="360">
        <v>0</v>
      </c>
      <c r="V22" s="361"/>
      <c r="W22" s="361"/>
      <c r="X22" s="361"/>
      <c r="Y22" s="361"/>
      <c r="Z22" s="360">
        <v>0</v>
      </c>
      <c r="AA22" s="360">
        <v>0</v>
      </c>
    </row>
    <row r="23" spans="1:27" ht="12.75">
      <c r="A23" s="352" t="s">
        <v>484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4">
        <v>0</v>
      </c>
      <c r="P23" s="354">
        <v>0</v>
      </c>
      <c r="Q23" s="354">
        <v>0</v>
      </c>
      <c r="R23" s="354">
        <v>0</v>
      </c>
      <c r="S23" s="360">
        <v>0</v>
      </c>
      <c r="T23" s="360">
        <v>0</v>
      </c>
      <c r="U23" s="360">
        <v>0</v>
      </c>
      <c r="V23" s="361"/>
      <c r="W23" s="361"/>
      <c r="X23" s="361"/>
      <c r="Y23" s="361"/>
      <c r="Z23" s="360">
        <v>0</v>
      </c>
      <c r="AA23" s="360">
        <v>0</v>
      </c>
    </row>
    <row r="24" spans="1:27" ht="12.75">
      <c r="A24" s="352" t="s">
        <v>348</v>
      </c>
      <c r="B24" s="353">
        <v>400346</v>
      </c>
      <c r="C24" s="353">
        <v>332614</v>
      </c>
      <c r="D24" s="353">
        <v>400346</v>
      </c>
      <c r="E24" s="353">
        <v>332614</v>
      </c>
      <c r="F24" s="353">
        <v>-179629</v>
      </c>
      <c r="G24" s="353">
        <v>-104630</v>
      </c>
      <c r="H24" s="353">
        <v>-197778</v>
      </c>
      <c r="I24" s="353">
        <v>-81481</v>
      </c>
      <c r="J24" s="353">
        <v>-80882</v>
      </c>
      <c r="K24" s="353"/>
      <c r="L24" s="353"/>
      <c r="M24" s="353">
        <v>121686</v>
      </c>
      <c r="N24" s="353">
        <v>170251</v>
      </c>
      <c r="O24" s="354">
        <v>0.494</v>
      </c>
      <c r="P24" s="354">
        <v>-0.121</v>
      </c>
      <c r="Q24" s="354">
        <v>0.373</v>
      </c>
      <c r="R24" s="354">
        <v>0.202</v>
      </c>
      <c r="S24" s="360">
        <v>0</v>
      </c>
      <c r="T24" s="360">
        <v>0.696</v>
      </c>
      <c r="U24" s="360">
        <v>0.575</v>
      </c>
      <c r="V24" s="361"/>
      <c r="W24" s="361">
        <v>170251</v>
      </c>
      <c r="X24" s="361"/>
      <c r="Y24" s="361">
        <v>170251</v>
      </c>
      <c r="Z24" s="360">
        <v>0</v>
      </c>
      <c r="AA24" s="360">
        <v>0.425</v>
      </c>
    </row>
    <row r="25" spans="1:27" ht="12.75">
      <c r="A25" s="352" t="s">
        <v>485</v>
      </c>
      <c r="B25" s="353">
        <v>1325877</v>
      </c>
      <c r="C25" s="353">
        <v>734452</v>
      </c>
      <c r="D25" s="353">
        <v>1325877</v>
      </c>
      <c r="E25" s="353">
        <v>734452</v>
      </c>
      <c r="F25" s="353">
        <v>-96137</v>
      </c>
      <c r="G25" s="353">
        <v>18848</v>
      </c>
      <c r="H25" s="353">
        <v>-223815</v>
      </c>
      <c r="I25" s="353">
        <v>41529</v>
      </c>
      <c r="J25" s="353">
        <v>-199836</v>
      </c>
      <c r="K25" s="353">
        <v>101091</v>
      </c>
      <c r="L25" s="353">
        <v>-215209</v>
      </c>
      <c r="M25" s="353">
        <v>687017</v>
      </c>
      <c r="N25" s="353">
        <v>462027</v>
      </c>
      <c r="O25" s="354">
        <v>0.169</v>
      </c>
      <c r="P25" s="354">
        <v>0.17</v>
      </c>
      <c r="Q25" s="354">
        <v>0.338</v>
      </c>
      <c r="R25" s="354">
        <v>0.151</v>
      </c>
      <c r="S25" s="360">
        <v>0.162</v>
      </c>
      <c r="T25" s="360">
        <v>0.482</v>
      </c>
      <c r="U25" s="360">
        <v>0.652</v>
      </c>
      <c r="V25" s="361">
        <v>38943</v>
      </c>
      <c r="W25" s="361">
        <v>500970</v>
      </c>
      <c r="X25" s="361">
        <v>-21596</v>
      </c>
      <c r="Y25" s="361">
        <v>479374</v>
      </c>
      <c r="Z25" s="360">
        <v>0.016</v>
      </c>
      <c r="AA25" s="360">
        <v>0.362</v>
      </c>
    </row>
    <row r="26" spans="1:27" ht="12.75">
      <c r="A26" s="352" t="s">
        <v>486</v>
      </c>
      <c r="B26" s="353">
        <v>3313052</v>
      </c>
      <c r="C26" s="353">
        <v>2357738</v>
      </c>
      <c r="D26" s="353">
        <v>3313052</v>
      </c>
      <c r="E26" s="353">
        <v>2357738</v>
      </c>
      <c r="F26" s="353">
        <v>-975653</v>
      </c>
      <c r="G26" s="353">
        <v>-757179</v>
      </c>
      <c r="H26" s="353">
        <v>-324171</v>
      </c>
      <c r="I26" s="353">
        <v>-100652</v>
      </c>
      <c r="J26" s="353">
        <v>-2298709</v>
      </c>
      <c r="K26" s="353">
        <v>177846</v>
      </c>
      <c r="L26" s="353">
        <v>-356583</v>
      </c>
      <c r="M26" s="353">
        <v>333589</v>
      </c>
      <c r="N26" s="353">
        <v>-220359</v>
      </c>
      <c r="O26" s="354">
        <v>0.098</v>
      </c>
      <c r="P26" s="354">
        <v>0.167</v>
      </c>
      <c r="Q26" s="354">
        <v>0.265</v>
      </c>
      <c r="R26" s="354">
        <v>0.694</v>
      </c>
      <c r="S26" s="360">
        <v>0.108</v>
      </c>
      <c r="T26" s="360">
        <v>0.899</v>
      </c>
      <c r="U26" s="360">
        <v>1.067</v>
      </c>
      <c r="V26" s="361">
        <v>49636</v>
      </c>
      <c r="W26" s="361">
        <v>-170724</v>
      </c>
      <c r="X26" s="361">
        <v>-26484</v>
      </c>
      <c r="Y26" s="361">
        <v>-197207</v>
      </c>
      <c r="Z26" s="360">
        <v>0.008</v>
      </c>
      <c r="AA26" s="360">
        <v>-0.06</v>
      </c>
    </row>
    <row r="27" spans="1:27" ht="12.75">
      <c r="A27" s="352" t="s">
        <v>487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4">
        <v>0</v>
      </c>
      <c r="P27" s="354">
        <v>0</v>
      </c>
      <c r="Q27" s="354">
        <v>0</v>
      </c>
      <c r="R27" s="354">
        <v>0</v>
      </c>
      <c r="S27" s="360">
        <v>0</v>
      </c>
      <c r="T27" s="360">
        <v>0</v>
      </c>
      <c r="U27" s="360">
        <v>0</v>
      </c>
      <c r="V27" s="361"/>
      <c r="W27" s="361"/>
      <c r="X27" s="361"/>
      <c r="Y27" s="361"/>
      <c r="Z27" s="360">
        <v>0</v>
      </c>
      <c r="AA27" s="360">
        <v>0</v>
      </c>
    </row>
    <row r="28" spans="1:27" ht="12.75">
      <c r="A28" s="352" t="s">
        <v>488</v>
      </c>
      <c r="B28" s="353">
        <v>9999909</v>
      </c>
      <c r="C28" s="353">
        <v>6695581</v>
      </c>
      <c r="D28" s="353">
        <v>9999909</v>
      </c>
      <c r="E28" s="353">
        <v>6695581</v>
      </c>
      <c r="F28" s="353">
        <v>-1065537</v>
      </c>
      <c r="G28" s="353">
        <v>-198565</v>
      </c>
      <c r="H28" s="353">
        <v>5979711</v>
      </c>
      <c r="I28" s="353">
        <v>-4969916</v>
      </c>
      <c r="J28" s="353">
        <v>-459698</v>
      </c>
      <c r="K28" s="353">
        <v>808206</v>
      </c>
      <c r="L28" s="353">
        <v>-1354883</v>
      </c>
      <c r="M28" s="353">
        <v>14165040</v>
      </c>
      <c r="N28" s="353">
        <v>719290</v>
      </c>
      <c r="O28" s="354">
        <v>-0.598</v>
      </c>
      <c r="P28" s="354">
        <v>1.345</v>
      </c>
      <c r="Q28" s="354">
        <v>0.747</v>
      </c>
      <c r="R28" s="354">
        <v>0.046</v>
      </c>
      <c r="S28" s="360">
        <v>0.135</v>
      </c>
      <c r="T28" s="360">
        <v>-0.417</v>
      </c>
      <c r="U28" s="360">
        <v>0.928</v>
      </c>
      <c r="V28" s="361">
        <v>3685911</v>
      </c>
      <c r="W28" s="361">
        <v>4405201</v>
      </c>
      <c r="X28" s="361">
        <v>-84665</v>
      </c>
      <c r="Y28" s="361">
        <v>4320537</v>
      </c>
      <c r="Z28" s="360">
        <v>0.008</v>
      </c>
      <c r="AA28" s="360">
        <v>0.432</v>
      </c>
    </row>
    <row r="29" spans="1:27" ht="12.75">
      <c r="A29" s="352" t="s">
        <v>489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4">
        <v>0</v>
      </c>
      <c r="P29" s="354">
        <v>0</v>
      </c>
      <c r="Q29" s="354">
        <v>0</v>
      </c>
      <c r="R29" s="354">
        <v>0</v>
      </c>
      <c r="S29" s="360">
        <v>0</v>
      </c>
      <c r="T29" s="360">
        <v>0</v>
      </c>
      <c r="U29" s="360">
        <v>0</v>
      </c>
      <c r="V29" s="361"/>
      <c r="W29" s="361"/>
      <c r="X29" s="361"/>
      <c r="Y29" s="361"/>
      <c r="Z29" s="360">
        <v>0</v>
      </c>
      <c r="AA29" s="360">
        <v>0</v>
      </c>
    </row>
    <row r="30" spans="1:27" ht="12.75">
      <c r="A30" s="352" t="s">
        <v>490</v>
      </c>
      <c r="B30" s="353">
        <v>435727</v>
      </c>
      <c r="C30" s="353">
        <v>179508</v>
      </c>
      <c r="D30" s="353">
        <v>405673</v>
      </c>
      <c r="E30" s="353">
        <v>-161177</v>
      </c>
      <c r="F30" s="353">
        <v>-111881</v>
      </c>
      <c r="G30" s="353">
        <v>-20414</v>
      </c>
      <c r="H30" s="353">
        <v>256783</v>
      </c>
      <c r="I30" s="353">
        <v>325573</v>
      </c>
      <c r="J30" s="353">
        <v>-53246</v>
      </c>
      <c r="K30" s="353">
        <v>56086</v>
      </c>
      <c r="L30" s="353">
        <v>-161319</v>
      </c>
      <c r="M30" s="353">
        <v>447891</v>
      </c>
      <c r="N30" s="353">
        <v>5918</v>
      </c>
      <c r="O30" s="354">
        <v>-0.633</v>
      </c>
      <c r="P30" s="354">
        <v>1.089</v>
      </c>
      <c r="Q30" s="354">
        <v>0.457</v>
      </c>
      <c r="R30" s="354">
        <v>0.131</v>
      </c>
      <c r="S30" s="360">
        <v>0.398</v>
      </c>
      <c r="T30" s="360">
        <v>-0.104</v>
      </c>
      <c r="U30" s="360">
        <v>0.985</v>
      </c>
      <c r="V30" s="361">
        <v>24632</v>
      </c>
      <c r="W30" s="361">
        <v>30549</v>
      </c>
      <c r="X30" s="361">
        <v>-9713</v>
      </c>
      <c r="Y30" s="361">
        <v>20836</v>
      </c>
      <c r="Z30" s="360">
        <v>0.022</v>
      </c>
      <c r="AA30" s="360">
        <v>0.048</v>
      </c>
    </row>
    <row r="31" spans="1:27" ht="12.75">
      <c r="A31" s="352" t="s">
        <v>350</v>
      </c>
      <c r="B31" s="353">
        <v>5240410</v>
      </c>
      <c r="C31" s="353">
        <v>4130513</v>
      </c>
      <c r="D31" s="353">
        <v>5240410</v>
      </c>
      <c r="E31" s="353">
        <v>4130513</v>
      </c>
      <c r="F31" s="353">
        <v>-326596</v>
      </c>
      <c r="G31" s="353">
        <v>-108709</v>
      </c>
      <c r="H31" s="353">
        <v>-1560453</v>
      </c>
      <c r="I31" s="353">
        <v>-1229118</v>
      </c>
      <c r="J31" s="353">
        <v>-1455257</v>
      </c>
      <c r="K31" s="353">
        <v>308868</v>
      </c>
      <c r="L31" s="353">
        <v>-1006294</v>
      </c>
      <c r="M31" s="353">
        <v>1218406</v>
      </c>
      <c r="N31" s="353">
        <v>748712</v>
      </c>
      <c r="O31" s="354">
        <v>0.298</v>
      </c>
      <c r="P31" s="354">
        <v>0.09</v>
      </c>
      <c r="Q31" s="354">
        <v>0.387</v>
      </c>
      <c r="R31" s="354">
        <v>0.278</v>
      </c>
      <c r="S31" s="360">
        <v>0.192</v>
      </c>
      <c r="T31" s="360">
        <v>0.767</v>
      </c>
      <c r="U31" s="360">
        <v>0.857</v>
      </c>
      <c r="V31" s="361">
        <v>508606</v>
      </c>
      <c r="W31" s="361">
        <v>1257319</v>
      </c>
      <c r="X31" s="361">
        <v>-43628</v>
      </c>
      <c r="Y31" s="361">
        <v>1213691</v>
      </c>
      <c r="Z31" s="360">
        <v>0.008</v>
      </c>
      <c r="AA31" s="360">
        <v>0.232</v>
      </c>
    </row>
    <row r="32" spans="1:27" ht="12.75">
      <c r="A32" s="352" t="s">
        <v>491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4">
        <v>0</v>
      </c>
      <c r="P32" s="354">
        <v>0</v>
      </c>
      <c r="Q32" s="354">
        <v>0</v>
      </c>
      <c r="R32" s="354">
        <v>0</v>
      </c>
      <c r="S32" s="360">
        <v>0</v>
      </c>
      <c r="T32" s="360">
        <v>0</v>
      </c>
      <c r="U32" s="360">
        <v>0</v>
      </c>
      <c r="V32" s="361"/>
      <c r="W32" s="361"/>
      <c r="X32" s="361"/>
      <c r="Y32" s="361"/>
      <c r="Z32" s="360">
        <v>0</v>
      </c>
      <c r="AA32" s="360">
        <v>0</v>
      </c>
    </row>
    <row r="33" spans="1:27" ht="12.75">
      <c r="A33" s="352" t="s">
        <v>492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4">
        <v>0</v>
      </c>
      <c r="P33" s="354">
        <v>0</v>
      </c>
      <c r="Q33" s="354">
        <v>0</v>
      </c>
      <c r="R33" s="354">
        <v>0</v>
      </c>
      <c r="S33" s="360">
        <v>0</v>
      </c>
      <c r="T33" s="360">
        <v>0</v>
      </c>
      <c r="U33" s="360">
        <v>0</v>
      </c>
      <c r="V33" s="361"/>
      <c r="W33" s="361"/>
      <c r="X33" s="361"/>
      <c r="Y33" s="361"/>
      <c r="Z33" s="360">
        <v>0</v>
      </c>
      <c r="AA33" s="360">
        <v>0</v>
      </c>
    </row>
    <row r="34" spans="1:27" ht="12.75">
      <c r="A34" s="352" t="s">
        <v>493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4">
        <v>0</v>
      </c>
      <c r="P34" s="354">
        <v>0</v>
      </c>
      <c r="Q34" s="354">
        <v>0</v>
      </c>
      <c r="R34" s="354">
        <v>0</v>
      </c>
      <c r="S34" s="360">
        <v>0</v>
      </c>
      <c r="T34" s="360">
        <v>0</v>
      </c>
      <c r="U34" s="360">
        <v>0</v>
      </c>
      <c r="V34" s="361"/>
      <c r="W34" s="361"/>
      <c r="X34" s="361"/>
      <c r="Y34" s="361"/>
      <c r="Z34" s="360">
        <v>0</v>
      </c>
      <c r="AA34" s="360">
        <v>0</v>
      </c>
    </row>
    <row r="35" spans="1:27" ht="12.75">
      <c r="A35" s="352" t="s">
        <v>494</v>
      </c>
      <c r="B35" s="353">
        <v>41191778</v>
      </c>
      <c r="C35" s="353">
        <v>36433198</v>
      </c>
      <c r="D35" s="353">
        <v>41191778</v>
      </c>
      <c r="E35" s="353">
        <v>36433198</v>
      </c>
      <c r="F35" s="353">
        <v>-6754452</v>
      </c>
      <c r="G35" s="353">
        <v>-6472766</v>
      </c>
      <c r="H35" s="353">
        <v>-40807215</v>
      </c>
      <c r="I35" s="353">
        <v>-36398330</v>
      </c>
      <c r="J35" s="353">
        <v>-1807747</v>
      </c>
      <c r="K35" s="353">
        <v>1142212</v>
      </c>
      <c r="L35" s="353">
        <v>-3515120</v>
      </c>
      <c r="M35" s="353">
        <v>-4938304</v>
      </c>
      <c r="N35" s="353">
        <v>-4145786</v>
      </c>
      <c r="O35" s="354">
        <v>0.991</v>
      </c>
      <c r="P35" s="354">
        <v>-0.019</v>
      </c>
      <c r="Q35" s="354">
        <v>0.971</v>
      </c>
      <c r="R35" s="354">
        <v>0.044</v>
      </c>
      <c r="S35" s="360">
        <v>0.085</v>
      </c>
      <c r="T35" s="360">
        <v>1.12</v>
      </c>
      <c r="U35" s="360">
        <v>1.101</v>
      </c>
      <c r="V35" s="361">
        <v>11359465</v>
      </c>
      <c r="W35" s="361">
        <v>7213678</v>
      </c>
      <c r="X35" s="361">
        <v>-427580</v>
      </c>
      <c r="Y35" s="361">
        <v>6786098</v>
      </c>
      <c r="Z35" s="360">
        <v>0.01</v>
      </c>
      <c r="AA35" s="360">
        <v>0.165</v>
      </c>
    </row>
    <row r="36" spans="1:27" ht="12.75">
      <c r="A36" s="352" t="s">
        <v>495</v>
      </c>
      <c r="B36" s="353">
        <v>5457446</v>
      </c>
      <c r="C36" s="353">
        <v>3456126</v>
      </c>
      <c r="D36" s="353">
        <v>5457446</v>
      </c>
      <c r="E36" s="353">
        <v>3456126</v>
      </c>
      <c r="F36" s="353">
        <v>-1428181</v>
      </c>
      <c r="G36" s="353">
        <v>-1130092</v>
      </c>
      <c r="H36" s="353">
        <v>-3321103</v>
      </c>
      <c r="I36" s="353">
        <v>-2253572</v>
      </c>
      <c r="J36" s="353">
        <v>-539611</v>
      </c>
      <c r="K36" s="353">
        <v>111289</v>
      </c>
      <c r="L36" s="353">
        <v>-1094590</v>
      </c>
      <c r="M36" s="353">
        <v>502142</v>
      </c>
      <c r="N36" s="353">
        <v>-320358</v>
      </c>
      <c r="O36" s="354">
        <v>0.609</v>
      </c>
      <c r="P36" s="354">
        <v>0.151</v>
      </c>
      <c r="Q36" s="354">
        <v>0.759</v>
      </c>
      <c r="R36" s="354">
        <v>0.099</v>
      </c>
      <c r="S36" s="360">
        <v>0.201</v>
      </c>
      <c r="T36" s="360">
        <v>0.908</v>
      </c>
      <c r="U36" s="360">
        <v>1.059</v>
      </c>
      <c r="V36" s="361">
        <v>502746</v>
      </c>
      <c r="W36" s="361">
        <v>182388</v>
      </c>
      <c r="X36" s="361">
        <v>-108451</v>
      </c>
      <c r="Y36" s="361">
        <v>73937</v>
      </c>
      <c r="Z36" s="360">
        <v>0.02</v>
      </c>
      <c r="AA36" s="360">
        <v>0.014</v>
      </c>
    </row>
    <row r="37" spans="1:27" ht="12.75">
      <c r="A37" s="352" t="s">
        <v>496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4">
        <v>0</v>
      </c>
      <c r="P37" s="354">
        <v>0</v>
      </c>
      <c r="Q37" s="354">
        <v>0</v>
      </c>
      <c r="R37" s="354">
        <v>0</v>
      </c>
      <c r="S37" s="360">
        <v>0</v>
      </c>
      <c r="T37" s="360">
        <v>0</v>
      </c>
      <c r="U37" s="360">
        <v>0</v>
      </c>
      <c r="V37" s="361"/>
      <c r="W37" s="361"/>
      <c r="X37" s="361"/>
      <c r="Y37" s="361"/>
      <c r="Z37" s="360">
        <v>0</v>
      </c>
      <c r="AA37" s="360">
        <v>0</v>
      </c>
    </row>
    <row r="38" spans="1:27" ht="12.75">
      <c r="A38" s="352" t="s">
        <v>497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4">
        <v>0</v>
      </c>
      <c r="P38" s="354">
        <v>0</v>
      </c>
      <c r="Q38" s="354">
        <v>0</v>
      </c>
      <c r="R38" s="354">
        <v>0</v>
      </c>
      <c r="S38" s="360">
        <v>0</v>
      </c>
      <c r="T38" s="360">
        <v>0</v>
      </c>
      <c r="U38" s="360">
        <v>0</v>
      </c>
      <c r="V38" s="361"/>
      <c r="W38" s="361"/>
      <c r="X38" s="361"/>
      <c r="Y38" s="361"/>
      <c r="Z38" s="360">
        <v>0</v>
      </c>
      <c r="AA38" s="360">
        <v>0</v>
      </c>
    </row>
    <row r="39" spans="1:27" ht="12.75">
      <c r="A39" s="352" t="s">
        <v>347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4">
        <v>0</v>
      </c>
      <c r="P39" s="354">
        <v>0</v>
      </c>
      <c r="Q39" s="354">
        <v>0</v>
      </c>
      <c r="R39" s="354">
        <v>0</v>
      </c>
      <c r="S39" s="360">
        <v>0</v>
      </c>
      <c r="T39" s="360">
        <v>0</v>
      </c>
      <c r="U39" s="360">
        <v>0</v>
      </c>
      <c r="V39" s="361"/>
      <c r="W39" s="361"/>
      <c r="X39" s="361"/>
      <c r="Y39" s="361"/>
      <c r="Z39" s="360">
        <v>0</v>
      </c>
      <c r="AA39" s="360">
        <v>0</v>
      </c>
    </row>
    <row r="40" spans="1:27" ht="12.75">
      <c r="A40" s="352" t="s">
        <v>357</v>
      </c>
      <c r="B40" s="353">
        <v>13115550</v>
      </c>
      <c r="C40" s="353">
        <v>10552926</v>
      </c>
      <c r="D40" s="353">
        <v>13031012</v>
      </c>
      <c r="E40" s="353">
        <v>11045691</v>
      </c>
      <c r="F40" s="353">
        <v>-18524875</v>
      </c>
      <c r="G40" s="353">
        <v>-17595335</v>
      </c>
      <c r="H40" s="353">
        <v>-10098241</v>
      </c>
      <c r="I40" s="353">
        <v>-9051820</v>
      </c>
      <c r="J40" s="353">
        <v>-574794</v>
      </c>
      <c r="K40" s="353">
        <v>246682</v>
      </c>
      <c r="L40" s="353">
        <v>-1274672</v>
      </c>
      <c r="M40" s="353">
        <v>1083305</v>
      </c>
      <c r="N40" s="353">
        <v>391087</v>
      </c>
      <c r="O40" s="354">
        <v>0.775</v>
      </c>
      <c r="P40" s="354">
        <v>0.053</v>
      </c>
      <c r="Q40" s="354">
        <v>0.828</v>
      </c>
      <c r="R40" s="354">
        <v>0.044</v>
      </c>
      <c r="S40" s="360">
        <v>0.098</v>
      </c>
      <c r="T40" s="360">
        <v>0.917</v>
      </c>
      <c r="U40" s="360">
        <v>0.97</v>
      </c>
      <c r="V40" s="361">
        <v>1554813</v>
      </c>
      <c r="W40" s="361">
        <v>1945900</v>
      </c>
      <c r="X40" s="361">
        <v>-235838</v>
      </c>
      <c r="Y40" s="361">
        <v>1710062</v>
      </c>
      <c r="Z40" s="360">
        <v>0.018</v>
      </c>
      <c r="AA40" s="360">
        <v>0.13</v>
      </c>
    </row>
    <row r="41" spans="1:27" ht="12.75">
      <c r="A41" s="352" t="s">
        <v>356</v>
      </c>
      <c r="B41" s="353">
        <v>284332</v>
      </c>
      <c r="C41" s="353">
        <v>150293</v>
      </c>
      <c r="D41" s="353">
        <v>284332</v>
      </c>
      <c r="E41" s="353">
        <v>150293</v>
      </c>
      <c r="F41" s="353">
        <v>-14205</v>
      </c>
      <c r="G41" s="353">
        <v>-14205</v>
      </c>
      <c r="H41" s="353">
        <v>-40555</v>
      </c>
      <c r="I41" s="353">
        <v>1104</v>
      </c>
      <c r="J41" s="353">
        <v>-23811</v>
      </c>
      <c r="K41" s="353">
        <v>7159</v>
      </c>
      <c r="L41" s="353">
        <v>-59376</v>
      </c>
      <c r="M41" s="353">
        <v>160590</v>
      </c>
      <c r="N41" s="353">
        <v>75369</v>
      </c>
      <c r="O41" s="354">
        <v>0.143</v>
      </c>
      <c r="P41" s="354">
        <v>0.3</v>
      </c>
      <c r="Q41" s="354">
        <v>0.442</v>
      </c>
      <c r="R41" s="354">
        <v>0.084</v>
      </c>
      <c r="S41" s="360">
        <v>0.209</v>
      </c>
      <c r="T41" s="360">
        <v>0.435</v>
      </c>
      <c r="U41" s="360">
        <v>0.735</v>
      </c>
      <c r="V41" s="361">
        <v>9473</v>
      </c>
      <c r="W41" s="361">
        <v>84842</v>
      </c>
      <c r="X41" s="361">
        <v>-5240</v>
      </c>
      <c r="Y41" s="361">
        <v>79603</v>
      </c>
      <c r="Z41" s="360">
        <v>0.018</v>
      </c>
      <c r="AA41" s="360">
        <v>0.28</v>
      </c>
    </row>
    <row r="42" spans="1:27" ht="12.75">
      <c r="A42" s="352" t="s">
        <v>353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4">
        <v>0</v>
      </c>
      <c r="P42" s="354">
        <v>0</v>
      </c>
      <c r="Q42" s="354">
        <v>0</v>
      </c>
      <c r="R42" s="354">
        <v>0</v>
      </c>
      <c r="S42" s="360">
        <v>0</v>
      </c>
      <c r="T42" s="360">
        <v>0</v>
      </c>
      <c r="U42" s="360">
        <v>0</v>
      </c>
      <c r="V42" s="361"/>
      <c r="W42" s="361"/>
      <c r="X42" s="361"/>
      <c r="Y42" s="361"/>
      <c r="Z42" s="360">
        <v>0</v>
      </c>
      <c r="AA42" s="360">
        <v>0</v>
      </c>
    </row>
    <row r="43" spans="1:27" ht="12.75">
      <c r="A43" s="352" t="s">
        <v>498</v>
      </c>
      <c r="B43" s="353">
        <v>540322</v>
      </c>
      <c r="C43" s="353">
        <v>424448</v>
      </c>
      <c r="D43" s="353">
        <v>540322</v>
      </c>
      <c r="E43" s="353">
        <v>424448</v>
      </c>
      <c r="F43" s="353">
        <v>-8250</v>
      </c>
      <c r="G43" s="353">
        <v>-8250</v>
      </c>
      <c r="H43" s="353">
        <v>-115768</v>
      </c>
      <c r="I43" s="353">
        <v>-67420</v>
      </c>
      <c r="J43" s="353">
        <v>-264517</v>
      </c>
      <c r="K43" s="353">
        <v>30296</v>
      </c>
      <c r="L43" s="353">
        <v>-3500</v>
      </c>
      <c r="M43" s="353">
        <v>156537</v>
      </c>
      <c r="N43" s="353">
        <v>119307</v>
      </c>
      <c r="O43" s="354">
        <v>0.214</v>
      </c>
      <c r="P43" s="354">
        <v>0.069</v>
      </c>
      <c r="Q43" s="354">
        <v>0.283</v>
      </c>
      <c r="R43" s="354">
        <v>0.49</v>
      </c>
      <c r="S43" s="360">
        <v>0.006</v>
      </c>
      <c r="T43" s="360">
        <v>0.71</v>
      </c>
      <c r="U43" s="360">
        <v>0.779</v>
      </c>
      <c r="V43" s="361">
        <v>-16</v>
      </c>
      <c r="W43" s="361">
        <v>119292</v>
      </c>
      <c r="X43" s="361">
        <v>-6017</v>
      </c>
      <c r="Y43" s="361">
        <v>113274</v>
      </c>
      <c r="Z43" s="360">
        <v>0.011</v>
      </c>
      <c r="AA43" s="360">
        <v>0.21</v>
      </c>
    </row>
    <row r="44" spans="1:27" ht="12.75">
      <c r="A44" s="352" t="s">
        <v>362</v>
      </c>
      <c r="B44" s="353">
        <v>3243123</v>
      </c>
      <c r="C44" s="353">
        <v>2749002</v>
      </c>
      <c r="D44" s="353">
        <v>3243123</v>
      </c>
      <c r="E44" s="353">
        <v>2749002</v>
      </c>
      <c r="F44" s="353"/>
      <c r="G44" s="353"/>
      <c r="H44" s="353">
        <v>-1305847</v>
      </c>
      <c r="I44" s="353">
        <v>-1305847</v>
      </c>
      <c r="J44" s="353">
        <v>-606965</v>
      </c>
      <c r="K44" s="353"/>
      <c r="L44" s="353">
        <v>-287118</v>
      </c>
      <c r="M44" s="353">
        <v>1043193</v>
      </c>
      <c r="N44" s="353">
        <v>549072</v>
      </c>
      <c r="O44" s="354">
        <v>0.403</v>
      </c>
      <c r="P44" s="354">
        <v>0.152</v>
      </c>
      <c r="Q44" s="354">
        <v>0.555</v>
      </c>
      <c r="R44" s="354">
        <v>0.187</v>
      </c>
      <c r="S44" s="360">
        <v>0.089</v>
      </c>
      <c r="T44" s="360">
        <v>0.678</v>
      </c>
      <c r="U44" s="360">
        <v>0.831</v>
      </c>
      <c r="V44" s="361">
        <v>-172852</v>
      </c>
      <c r="W44" s="361">
        <v>376220</v>
      </c>
      <c r="X44" s="361">
        <v>-49227</v>
      </c>
      <c r="Y44" s="361">
        <v>326994</v>
      </c>
      <c r="Z44" s="360">
        <v>0.015</v>
      </c>
      <c r="AA44" s="360">
        <v>0.101</v>
      </c>
    </row>
    <row r="45" spans="1:27" ht="12.75">
      <c r="A45" s="352" t="s">
        <v>499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4">
        <v>0</v>
      </c>
      <c r="P45" s="354">
        <v>0</v>
      </c>
      <c r="Q45" s="354">
        <v>0</v>
      </c>
      <c r="R45" s="354">
        <v>0</v>
      </c>
      <c r="S45" s="360">
        <v>0</v>
      </c>
      <c r="T45" s="360">
        <v>0</v>
      </c>
      <c r="U45" s="360">
        <v>0</v>
      </c>
      <c r="V45" s="361"/>
      <c r="W45" s="361"/>
      <c r="X45" s="361"/>
      <c r="Y45" s="361"/>
      <c r="Z45" s="360">
        <v>0</v>
      </c>
      <c r="AA45" s="360">
        <v>0</v>
      </c>
    </row>
    <row r="46" spans="1:27" ht="12.75">
      <c r="A46" s="352" t="s">
        <v>359</v>
      </c>
      <c r="B46" s="353">
        <v>4487294</v>
      </c>
      <c r="C46" s="353">
        <v>4314261</v>
      </c>
      <c r="D46" s="353">
        <v>4487294</v>
      </c>
      <c r="E46" s="353">
        <v>4506766</v>
      </c>
      <c r="F46" s="353">
        <v>-184354</v>
      </c>
      <c r="G46" s="353">
        <v>-67170</v>
      </c>
      <c r="H46" s="353">
        <v>-583164</v>
      </c>
      <c r="I46" s="353">
        <v>-372936</v>
      </c>
      <c r="J46" s="353">
        <v>-2470512</v>
      </c>
      <c r="K46" s="353"/>
      <c r="L46" s="353">
        <v>-1266223</v>
      </c>
      <c r="M46" s="353">
        <v>167396</v>
      </c>
      <c r="N46" s="353">
        <v>397095</v>
      </c>
      <c r="O46" s="354">
        <v>0.13</v>
      </c>
      <c r="P46" s="354">
        <v>-0.051</v>
      </c>
      <c r="Q46" s="354">
        <v>0.079</v>
      </c>
      <c r="R46" s="354">
        <v>0.551</v>
      </c>
      <c r="S46" s="360">
        <v>0.282</v>
      </c>
      <c r="T46" s="360">
        <v>0.963</v>
      </c>
      <c r="U46" s="360">
        <v>0.912</v>
      </c>
      <c r="V46" s="361">
        <v>176595</v>
      </c>
      <c r="W46" s="361">
        <v>573690</v>
      </c>
      <c r="X46" s="361">
        <v>-40279</v>
      </c>
      <c r="Y46" s="361">
        <v>533410</v>
      </c>
      <c r="Z46" s="360">
        <v>0.009</v>
      </c>
      <c r="AA46" s="360">
        <v>0.119</v>
      </c>
    </row>
    <row r="47" spans="1:27" ht="12.75">
      <c r="A47" s="352" t="s">
        <v>500</v>
      </c>
      <c r="B47" s="353">
        <v>11706365</v>
      </c>
      <c r="C47" s="353">
        <v>10226726</v>
      </c>
      <c r="D47" s="353">
        <v>11706365</v>
      </c>
      <c r="E47" s="353">
        <v>10226726</v>
      </c>
      <c r="F47" s="353">
        <v>-1117163</v>
      </c>
      <c r="G47" s="353">
        <v>-590529</v>
      </c>
      <c r="H47" s="353">
        <v>-5388184</v>
      </c>
      <c r="I47" s="353">
        <v>-4964598</v>
      </c>
      <c r="J47" s="353">
        <v>-1588220</v>
      </c>
      <c r="K47" s="353">
        <v>411446</v>
      </c>
      <c r="L47" s="353">
        <v>-2376757</v>
      </c>
      <c r="M47" s="353">
        <v>2353203</v>
      </c>
      <c r="N47" s="353">
        <v>1708597</v>
      </c>
      <c r="O47" s="354">
        <v>0.46</v>
      </c>
      <c r="P47" s="354">
        <v>0.055</v>
      </c>
      <c r="Q47" s="354">
        <v>0.515</v>
      </c>
      <c r="R47" s="354">
        <v>0.136</v>
      </c>
      <c r="S47" s="360">
        <v>0.203</v>
      </c>
      <c r="T47" s="360">
        <v>0.799</v>
      </c>
      <c r="U47" s="360">
        <v>0.854</v>
      </c>
      <c r="V47" s="361">
        <v>4632548</v>
      </c>
      <c r="W47" s="361">
        <v>6341145</v>
      </c>
      <c r="X47" s="361">
        <v>-231981</v>
      </c>
      <c r="Y47" s="361">
        <v>6109164</v>
      </c>
      <c r="Z47" s="360">
        <v>0.02</v>
      </c>
      <c r="AA47" s="360">
        <v>0.522</v>
      </c>
    </row>
    <row r="48" spans="1:27" ht="12.75">
      <c r="A48" s="352" t="s">
        <v>501</v>
      </c>
      <c r="B48" s="353">
        <v>3696781</v>
      </c>
      <c r="C48" s="353">
        <v>1894711</v>
      </c>
      <c r="D48" s="353">
        <v>3698251</v>
      </c>
      <c r="E48" s="353">
        <v>1902417</v>
      </c>
      <c r="F48" s="353">
        <v>-385338</v>
      </c>
      <c r="G48" s="353">
        <v>-158343</v>
      </c>
      <c r="H48" s="353">
        <v>-1208582</v>
      </c>
      <c r="I48" s="353">
        <v>-302071</v>
      </c>
      <c r="J48" s="353">
        <v>-709078</v>
      </c>
      <c r="K48" s="353">
        <v>459191</v>
      </c>
      <c r="L48" s="353">
        <v>-575097</v>
      </c>
      <c r="M48" s="353">
        <v>1205494</v>
      </c>
      <c r="N48" s="353">
        <v>775362</v>
      </c>
      <c r="O48" s="354">
        <v>0.327</v>
      </c>
      <c r="P48" s="354">
        <v>0.116</v>
      </c>
      <c r="Q48" s="354">
        <v>0.443</v>
      </c>
      <c r="R48" s="354">
        <v>0.192</v>
      </c>
      <c r="S48" s="360">
        <v>0.156</v>
      </c>
      <c r="T48" s="360">
        <v>0.674</v>
      </c>
      <c r="U48" s="360">
        <v>0.79</v>
      </c>
      <c r="V48" s="361">
        <v>175961</v>
      </c>
      <c r="W48" s="361">
        <v>951323</v>
      </c>
      <c r="X48" s="361"/>
      <c r="Y48" s="361">
        <v>951323</v>
      </c>
      <c r="Z48" s="360">
        <v>0</v>
      </c>
      <c r="AA48" s="360">
        <v>0.257</v>
      </c>
    </row>
    <row r="49" spans="1:27" ht="12.75">
      <c r="A49" s="352" t="s">
        <v>360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4">
        <v>0</v>
      </c>
      <c r="P49" s="354">
        <v>0</v>
      </c>
      <c r="Q49" s="354">
        <v>0</v>
      </c>
      <c r="R49" s="354">
        <v>0</v>
      </c>
      <c r="S49" s="360">
        <v>0</v>
      </c>
      <c r="T49" s="360">
        <v>0</v>
      </c>
      <c r="U49" s="360">
        <v>0</v>
      </c>
      <c r="V49" s="361"/>
      <c r="W49" s="361"/>
      <c r="X49" s="361"/>
      <c r="Y49" s="361"/>
      <c r="Z49" s="360">
        <v>0</v>
      </c>
      <c r="AA49" s="360">
        <v>0</v>
      </c>
    </row>
    <row r="50" spans="1:27" ht="12.75">
      <c r="A50" s="352" t="s">
        <v>361</v>
      </c>
      <c r="B50" s="353">
        <v>558947</v>
      </c>
      <c r="C50" s="353">
        <v>505231</v>
      </c>
      <c r="D50" s="353">
        <v>558947</v>
      </c>
      <c r="E50" s="353">
        <v>505231</v>
      </c>
      <c r="F50" s="353">
        <v>-25402</v>
      </c>
      <c r="G50" s="353">
        <v>-8858</v>
      </c>
      <c r="H50" s="353">
        <v>18768</v>
      </c>
      <c r="I50" s="353">
        <v>-180052</v>
      </c>
      <c r="J50" s="353">
        <v>-167</v>
      </c>
      <c r="K50" s="353">
        <v>58112</v>
      </c>
      <c r="L50" s="353">
        <v>-300090</v>
      </c>
      <c r="M50" s="353">
        <v>277458</v>
      </c>
      <c r="N50" s="353">
        <v>83034</v>
      </c>
      <c r="O50" s="354">
        <v>-0.034</v>
      </c>
      <c r="P50" s="354">
        <v>0.348</v>
      </c>
      <c r="Q50" s="354">
        <v>0.314</v>
      </c>
      <c r="R50" s="354">
        <v>0</v>
      </c>
      <c r="S50" s="360">
        <v>0.537</v>
      </c>
      <c r="T50" s="360">
        <v>0.504</v>
      </c>
      <c r="U50" s="360">
        <v>0.851</v>
      </c>
      <c r="V50" s="361">
        <v>37213</v>
      </c>
      <c r="W50" s="361">
        <v>120247</v>
      </c>
      <c r="X50" s="361">
        <v>-5842</v>
      </c>
      <c r="Y50" s="361">
        <v>114405</v>
      </c>
      <c r="Z50" s="360">
        <v>0.01</v>
      </c>
      <c r="AA50" s="360">
        <v>0.205</v>
      </c>
    </row>
    <row r="51" spans="1:27" ht="12.75">
      <c r="A51" s="352" t="s">
        <v>354</v>
      </c>
      <c r="B51" s="353">
        <v>890722</v>
      </c>
      <c r="C51" s="353">
        <v>606726</v>
      </c>
      <c r="D51" s="353">
        <v>932790</v>
      </c>
      <c r="E51" s="353">
        <v>633757</v>
      </c>
      <c r="F51" s="353">
        <v>-141146</v>
      </c>
      <c r="G51" s="353">
        <v>-39570</v>
      </c>
      <c r="H51" s="353">
        <v>-147600</v>
      </c>
      <c r="I51" s="353">
        <v>-42447</v>
      </c>
      <c r="J51" s="353">
        <v>-89877</v>
      </c>
      <c r="K51" s="353">
        <v>7038</v>
      </c>
      <c r="L51" s="353">
        <v>-139755</v>
      </c>
      <c r="M51" s="353">
        <v>555559</v>
      </c>
      <c r="N51" s="353">
        <v>368716</v>
      </c>
      <c r="O51" s="354">
        <v>0.158</v>
      </c>
      <c r="P51" s="354">
        <v>0.2</v>
      </c>
      <c r="Q51" s="354">
        <v>0.359</v>
      </c>
      <c r="R51" s="354">
        <v>0.096</v>
      </c>
      <c r="S51" s="360">
        <v>0.15</v>
      </c>
      <c r="T51" s="360">
        <v>0.404</v>
      </c>
      <c r="U51" s="360">
        <v>0.605</v>
      </c>
      <c r="V51" s="361">
        <v>31675</v>
      </c>
      <c r="W51" s="361">
        <v>400391</v>
      </c>
      <c r="X51" s="361">
        <v>-7030</v>
      </c>
      <c r="Y51" s="361">
        <v>393361</v>
      </c>
      <c r="Z51" s="360">
        <v>0.008</v>
      </c>
      <c r="AA51" s="360">
        <v>0.442</v>
      </c>
    </row>
    <row r="52" spans="1:27" ht="12.75">
      <c r="A52" s="352" t="s">
        <v>363</v>
      </c>
      <c r="B52" s="353">
        <v>454591</v>
      </c>
      <c r="C52" s="353">
        <v>333295</v>
      </c>
      <c r="D52" s="353">
        <v>454395</v>
      </c>
      <c r="E52" s="353">
        <v>334622</v>
      </c>
      <c r="F52" s="353">
        <v>-100955</v>
      </c>
      <c r="G52" s="353">
        <v>-100955</v>
      </c>
      <c r="H52" s="353">
        <v>-103616</v>
      </c>
      <c r="I52" s="353">
        <v>-103616</v>
      </c>
      <c r="J52" s="353">
        <v>-36781</v>
      </c>
      <c r="K52" s="353" t="s">
        <v>525</v>
      </c>
      <c r="L52" s="353">
        <v>-106662</v>
      </c>
      <c r="M52" s="353">
        <v>207336</v>
      </c>
      <c r="N52" s="353">
        <v>87562</v>
      </c>
      <c r="O52" s="354">
        <v>0.228</v>
      </c>
      <c r="P52" s="354">
        <v>0.264</v>
      </c>
      <c r="Q52" s="354">
        <v>0.492</v>
      </c>
      <c r="R52" s="354">
        <v>0.081</v>
      </c>
      <c r="S52" s="360">
        <v>0.235</v>
      </c>
      <c r="T52" s="360">
        <v>0.544</v>
      </c>
      <c r="U52" s="360">
        <v>0.807</v>
      </c>
      <c r="V52" s="361">
        <v>2291</v>
      </c>
      <c r="W52" s="361">
        <v>89853</v>
      </c>
      <c r="X52" s="361"/>
      <c r="Y52" s="361">
        <v>89853</v>
      </c>
      <c r="Z52" s="360">
        <v>0</v>
      </c>
      <c r="AA52" s="360">
        <v>0.198</v>
      </c>
    </row>
    <row r="53" spans="1:27" ht="12.75">
      <c r="A53" s="352" t="s">
        <v>502</v>
      </c>
      <c r="B53" s="353">
        <v>887119</v>
      </c>
      <c r="C53" s="353">
        <v>560357</v>
      </c>
      <c r="D53" s="353">
        <v>870747</v>
      </c>
      <c r="E53" s="353">
        <v>559969</v>
      </c>
      <c r="F53" s="353">
        <v>-201197</v>
      </c>
      <c r="G53" s="353">
        <v>-20452</v>
      </c>
      <c r="H53" s="353">
        <v>-350328</v>
      </c>
      <c r="I53" s="353">
        <v>-58287</v>
      </c>
      <c r="J53" s="353">
        <v>-122034</v>
      </c>
      <c r="K53" s="353">
        <v>9707</v>
      </c>
      <c r="L53" s="353">
        <v>-150457</v>
      </c>
      <c r="M53" s="353">
        <v>247927</v>
      </c>
      <c r="N53" s="353">
        <v>238898</v>
      </c>
      <c r="O53" s="354">
        <v>0.402</v>
      </c>
      <c r="P53" s="354">
        <v>0.01</v>
      </c>
      <c r="Q53" s="354">
        <v>0.413</v>
      </c>
      <c r="R53" s="354">
        <v>0.14</v>
      </c>
      <c r="S53" s="360">
        <v>0.173</v>
      </c>
      <c r="T53" s="360">
        <v>0.715</v>
      </c>
      <c r="U53" s="360">
        <v>0.726</v>
      </c>
      <c r="V53" s="361">
        <v>1</v>
      </c>
      <c r="W53" s="361">
        <v>238898</v>
      </c>
      <c r="X53" s="361">
        <v>-11536</v>
      </c>
      <c r="Y53" s="361">
        <v>227363</v>
      </c>
      <c r="Z53" s="360">
        <v>0.013</v>
      </c>
      <c r="AA53" s="360">
        <v>0.256</v>
      </c>
    </row>
    <row r="54" spans="1:27" ht="12.75">
      <c r="A54" s="352" t="s">
        <v>503</v>
      </c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4">
        <v>0</v>
      </c>
      <c r="P54" s="354">
        <v>0</v>
      </c>
      <c r="Q54" s="354">
        <v>0</v>
      </c>
      <c r="R54" s="354">
        <v>0</v>
      </c>
      <c r="S54" s="360">
        <v>0</v>
      </c>
      <c r="T54" s="360">
        <v>0</v>
      </c>
      <c r="U54" s="360">
        <v>0</v>
      </c>
      <c r="V54" s="361"/>
      <c r="W54" s="361"/>
      <c r="X54" s="361"/>
      <c r="Y54" s="361"/>
      <c r="Z54" s="360">
        <v>0</v>
      </c>
      <c r="AA54" s="360">
        <v>0</v>
      </c>
    </row>
    <row r="55" spans="1:27" ht="12.75">
      <c r="A55" s="352" t="s">
        <v>504</v>
      </c>
      <c r="B55" s="353">
        <v>589849</v>
      </c>
      <c r="C55" s="353">
        <v>482351</v>
      </c>
      <c r="D55" s="353">
        <v>589849</v>
      </c>
      <c r="E55" s="353">
        <v>481353</v>
      </c>
      <c r="F55" s="353" t="s">
        <v>364</v>
      </c>
      <c r="G55" s="353" t="s">
        <v>364</v>
      </c>
      <c r="H55" s="353">
        <v>-61678</v>
      </c>
      <c r="I55" s="353">
        <v>-61678</v>
      </c>
      <c r="J55" s="353">
        <v>-45043</v>
      </c>
      <c r="K55" s="353">
        <v>8717</v>
      </c>
      <c r="L55" s="353">
        <v>-42608</v>
      </c>
      <c r="M55" s="353">
        <v>440519</v>
      </c>
      <c r="N55" s="353">
        <v>340740</v>
      </c>
      <c r="O55" s="354">
        <v>0.105</v>
      </c>
      <c r="P55" s="354">
        <v>0.169</v>
      </c>
      <c r="Q55" s="354">
        <v>0.274</v>
      </c>
      <c r="R55" s="354">
        <v>0.076</v>
      </c>
      <c r="S55" s="360">
        <v>0.072</v>
      </c>
      <c r="T55" s="360">
        <v>0.253</v>
      </c>
      <c r="U55" s="360">
        <v>0.422</v>
      </c>
      <c r="V55" s="361">
        <v>3873</v>
      </c>
      <c r="W55" s="361">
        <v>344613</v>
      </c>
      <c r="X55" s="361">
        <v>-6937</v>
      </c>
      <c r="Y55" s="361">
        <v>337676</v>
      </c>
      <c r="Z55" s="360">
        <v>0.012</v>
      </c>
      <c r="AA55" s="360">
        <v>0.572</v>
      </c>
    </row>
    <row r="56" spans="1:27" ht="13.5" thickBot="1">
      <c r="A56" s="355" t="s">
        <v>505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7">
        <v>0</v>
      </c>
      <c r="P56" s="357">
        <v>0</v>
      </c>
      <c r="Q56" s="357">
        <v>0</v>
      </c>
      <c r="R56" s="357">
        <v>0</v>
      </c>
      <c r="S56" s="362">
        <v>0</v>
      </c>
      <c r="T56" s="362">
        <v>0</v>
      </c>
      <c r="U56" s="362">
        <v>0</v>
      </c>
      <c r="V56" s="363"/>
      <c r="W56" s="363"/>
      <c r="X56" s="363"/>
      <c r="Y56" s="363"/>
      <c r="Z56" s="362">
        <v>0</v>
      </c>
      <c r="AA56" s="362">
        <v>0</v>
      </c>
    </row>
    <row r="57" spans="1:27" ht="13.5" thickBot="1">
      <c r="A57" s="221" t="s">
        <v>0</v>
      </c>
      <c r="B57" s="326">
        <f>SUM(B5:B56)</f>
        <v>380295259</v>
      </c>
      <c r="C57" s="326">
        <f aca="true" t="shared" si="0" ref="C57:R57">SUM(C5:C56)</f>
        <v>327408462</v>
      </c>
      <c r="D57" s="326">
        <f t="shared" si="0"/>
        <v>375280805</v>
      </c>
      <c r="E57" s="326">
        <f t="shared" si="0"/>
        <v>324145293</v>
      </c>
      <c r="F57" s="326">
        <f t="shared" si="0"/>
        <v>-157279819</v>
      </c>
      <c r="G57" s="326">
        <f t="shared" si="0"/>
        <v>-145300584</v>
      </c>
      <c r="H57" s="326">
        <f t="shared" si="0"/>
        <v>-278889221</v>
      </c>
      <c r="I57" s="326">
        <f t="shared" si="0"/>
        <v>-271962386</v>
      </c>
      <c r="J57" s="326">
        <f t="shared" si="0"/>
        <v>-44150181</v>
      </c>
      <c r="K57" s="326">
        <f t="shared" si="0"/>
        <v>13467613</v>
      </c>
      <c r="L57" s="326">
        <f t="shared" si="0"/>
        <v>-38466538</v>
      </c>
      <c r="M57" s="326">
        <f t="shared" si="0"/>
        <v>13774865</v>
      </c>
      <c r="N57" s="326">
        <f t="shared" si="0"/>
        <v>-16966200</v>
      </c>
      <c r="O57" s="327">
        <v>0.743</v>
      </c>
      <c r="P57" s="327">
        <v>0.082</v>
      </c>
      <c r="Q57" s="327">
        <v>0.825</v>
      </c>
      <c r="R57" s="327">
        <v>0.118</v>
      </c>
      <c r="S57" s="327">
        <v>0.103</v>
      </c>
      <c r="T57" s="327">
        <v>0.963</v>
      </c>
      <c r="U57" s="327">
        <v>1.045</v>
      </c>
      <c r="V57" s="326">
        <f>SUM(V5:V56)</f>
        <v>99389397</v>
      </c>
      <c r="W57" s="326">
        <f>SUM(W5:W56)</f>
        <v>82423193</v>
      </c>
      <c r="X57" s="326">
        <f>SUM(X5:X56)</f>
        <v>-6159839</v>
      </c>
      <c r="Y57" s="326">
        <f>SUM(Y5:Y56)</f>
        <v>76263357</v>
      </c>
      <c r="Z57" s="327">
        <v>0.016</v>
      </c>
      <c r="AA57" s="327">
        <v>0.201</v>
      </c>
    </row>
    <row r="58" spans="1:9" s="7" customFormat="1" ht="12.75">
      <c r="A58" s="13" t="s">
        <v>36</v>
      </c>
      <c r="I58" s="34"/>
    </row>
  </sheetData>
  <sheetProtection/>
  <mergeCells count="1">
    <mergeCell ref="B3:A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AA58"/>
  <sheetViews>
    <sheetView zoomScalePageLayoutView="0" workbookViewId="0" topLeftCell="A1">
      <pane ySplit="4" topLeftCell="A5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17.8515625" style="367" customWidth="1"/>
    <col min="2" max="2" width="12.8515625" style="367" bestFit="1" customWidth="1"/>
    <col min="3" max="3" width="10.8515625" style="367" bestFit="1" customWidth="1"/>
    <col min="4" max="4" width="21.00390625" style="367" customWidth="1"/>
    <col min="5" max="5" width="15.00390625" style="367" customWidth="1"/>
    <col min="6" max="6" width="11.421875" style="367" customWidth="1"/>
    <col min="7" max="7" width="10.7109375" style="367" bestFit="1" customWidth="1"/>
    <col min="8" max="8" width="11.00390625" style="367" bestFit="1" customWidth="1"/>
    <col min="9" max="9" width="9.8515625" style="367" bestFit="1" customWidth="1"/>
    <col min="10" max="10" width="12.28125" style="367" customWidth="1"/>
    <col min="11" max="11" width="11.28125" style="367" customWidth="1"/>
    <col min="12" max="12" width="10.421875" style="367" bestFit="1" customWidth="1"/>
    <col min="13" max="13" width="12.00390625" style="367" customWidth="1"/>
    <col min="14" max="15" width="11.28125" style="367" customWidth="1"/>
    <col min="16" max="16" width="10.8515625" style="367" customWidth="1"/>
    <col min="17" max="17" width="10.7109375" style="367" customWidth="1"/>
    <col min="18" max="18" width="11.8515625" style="367" customWidth="1"/>
    <col min="19" max="19" width="9.140625" style="367" customWidth="1"/>
    <col min="20" max="20" width="12.00390625" style="367" customWidth="1"/>
    <col min="21" max="21" width="10.8515625" style="367" customWidth="1"/>
    <col min="22" max="23" width="9.28125" style="367" bestFit="1" customWidth="1"/>
    <col min="24" max="24" width="9.8515625" style="367" bestFit="1" customWidth="1"/>
    <col min="25" max="25" width="9.57421875" style="367" bestFit="1" customWidth="1"/>
    <col min="26" max="26" width="9.140625" style="367" customWidth="1"/>
    <col min="27" max="27" width="11.8515625" style="367" customWidth="1"/>
    <col min="28" max="16384" width="9.140625" style="367" customWidth="1"/>
  </cols>
  <sheetData>
    <row r="1" spans="1:9" s="217" customFormat="1" ht="19.5" customHeight="1">
      <c r="A1" s="140" t="s">
        <v>578</v>
      </c>
      <c r="B1" s="215"/>
      <c r="C1" s="215"/>
      <c r="D1" s="215"/>
      <c r="E1" s="215"/>
      <c r="F1" s="215"/>
      <c r="G1" s="215"/>
      <c r="H1" s="215"/>
      <c r="I1" s="215"/>
    </row>
    <row r="2" spans="2:9" s="217" customFormat="1" ht="6.75" customHeight="1" thickBot="1">
      <c r="B2" s="218"/>
      <c r="C2" s="215"/>
      <c r="D2" s="215"/>
      <c r="E2" s="215"/>
      <c r="F2" s="215"/>
      <c r="G2" s="215"/>
      <c r="H2" s="215"/>
      <c r="I2" s="215"/>
    </row>
    <row r="3" spans="2:27" s="217" customFormat="1" ht="13.5" customHeight="1" thickBo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</row>
    <row r="4" spans="1:27" s="222" customFormat="1" ht="77.25" thickBot="1">
      <c r="A4" s="336" t="s">
        <v>552</v>
      </c>
      <c r="B4" s="335" t="s">
        <v>513</v>
      </c>
      <c r="C4" s="335" t="s">
        <v>514</v>
      </c>
      <c r="D4" s="335" t="s">
        <v>526</v>
      </c>
      <c r="E4" s="335" t="s">
        <v>527</v>
      </c>
      <c r="F4" s="335" t="s">
        <v>515</v>
      </c>
      <c r="G4" s="335" t="s">
        <v>528</v>
      </c>
      <c r="H4" s="335" t="s">
        <v>516</v>
      </c>
      <c r="I4" s="335" t="s">
        <v>517</v>
      </c>
      <c r="J4" s="335" t="s">
        <v>518</v>
      </c>
      <c r="K4" s="335" t="s">
        <v>519</v>
      </c>
      <c r="L4" s="335" t="s">
        <v>520</v>
      </c>
      <c r="M4" s="335" t="s">
        <v>529</v>
      </c>
      <c r="N4" s="335" t="s">
        <v>521</v>
      </c>
      <c r="O4" s="335" t="s">
        <v>530</v>
      </c>
      <c r="P4" s="335" t="s">
        <v>522</v>
      </c>
      <c r="Q4" s="335" t="s">
        <v>523</v>
      </c>
      <c r="R4" s="335" t="s">
        <v>524</v>
      </c>
      <c r="S4" s="335" t="s">
        <v>565</v>
      </c>
      <c r="T4" s="335" t="s">
        <v>566</v>
      </c>
      <c r="U4" s="335" t="s">
        <v>579</v>
      </c>
      <c r="V4" s="335" t="s">
        <v>568</v>
      </c>
      <c r="W4" s="335" t="s">
        <v>569</v>
      </c>
      <c r="X4" s="335" t="s">
        <v>570</v>
      </c>
      <c r="Y4" s="335" t="s">
        <v>571</v>
      </c>
      <c r="Z4" s="335" t="s">
        <v>572</v>
      </c>
      <c r="AA4" s="335" t="s">
        <v>573</v>
      </c>
    </row>
    <row r="5" spans="1:27" ht="12.75">
      <c r="A5" s="337" t="s">
        <v>471</v>
      </c>
      <c r="B5" s="359">
        <v>19518669</v>
      </c>
      <c r="C5" s="359">
        <v>14712316</v>
      </c>
      <c r="D5" s="359">
        <v>19274983</v>
      </c>
      <c r="E5" s="359">
        <v>14520363</v>
      </c>
      <c r="F5" s="359">
        <v>-9357112</v>
      </c>
      <c r="G5" s="359">
        <v>-7298578</v>
      </c>
      <c r="H5" s="359">
        <v>-9826084</v>
      </c>
      <c r="I5" s="359">
        <v>-7697057</v>
      </c>
      <c r="J5" s="359">
        <v>-2742033</v>
      </c>
      <c r="K5" s="359">
        <v>786957</v>
      </c>
      <c r="L5" s="359">
        <v>-2561890</v>
      </c>
      <c r="M5" s="359">
        <v>4144976</v>
      </c>
      <c r="N5" s="359">
        <v>2306340</v>
      </c>
      <c r="O5" s="358">
        <v>0.51</v>
      </c>
      <c r="P5" s="358">
        <v>0.095</v>
      </c>
      <c r="Q5" s="358">
        <v>0.605</v>
      </c>
      <c r="R5" s="358">
        <v>0.142</v>
      </c>
      <c r="S5" s="358">
        <v>0.133</v>
      </c>
      <c r="T5" s="358">
        <v>0.785</v>
      </c>
      <c r="U5" s="358">
        <v>0.88</v>
      </c>
      <c r="V5" s="359">
        <v>1202014</v>
      </c>
      <c r="W5" s="359">
        <v>3508354</v>
      </c>
      <c r="X5" s="359">
        <v>-556123</v>
      </c>
      <c r="Y5" s="359">
        <v>2952231</v>
      </c>
      <c r="Z5" s="358">
        <v>0.028</v>
      </c>
      <c r="AA5" s="358">
        <v>0.151</v>
      </c>
    </row>
    <row r="6" spans="1:27" ht="12.75">
      <c r="A6" s="341" t="s">
        <v>472</v>
      </c>
      <c r="B6" s="361">
        <v>26348350</v>
      </c>
      <c r="C6" s="361">
        <v>22784554</v>
      </c>
      <c r="D6" s="361">
        <v>24720587</v>
      </c>
      <c r="E6" s="361">
        <v>20709834</v>
      </c>
      <c r="F6" s="361">
        <v>-6971715</v>
      </c>
      <c r="G6" s="361">
        <v>-6549506</v>
      </c>
      <c r="H6" s="361">
        <v>-9120251</v>
      </c>
      <c r="I6" s="361">
        <v>-7835647</v>
      </c>
      <c r="J6" s="361">
        <v>-7438007</v>
      </c>
      <c r="K6" s="361">
        <v>1696840</v>
      </c>
      <c r="L6" s="361">
        <v>-2546368</v>
      </c>
      <c r="M6" s="361">
        <v>5615961</v>
      </c>
      <c r="N6" s="361">
        <v>4586652</v>
      </c>
      <c r="O6" s="360">
        <v>0.369</v>
      </c>
      <c r="P6" s="360">
        <v>0.042</v>
      </c>
      <c r="Q6" s="360">
        <v>0.411</v>
      </c>
      <c r="R6" s="360">
        <v>0.301</v>
      </c>
      <c r="S6" s="360">
        <v>0.103</v>
      </c>
      <c r="T6" s="360">
        <v>0.773</v>
      </c>
      <c r="U6" s="360">
        <v>0.814</v>
      </c>
      <c r="V6" s="361">
        <v>2648422</v>
      </c>
      <c r="W6" s="361">
        <v>7235074</v>
      </c>
      <c r="X6" s="361">
        <v>-759442</v>
      </c>
      <c r="Y6" s="361">
        <v>6475632</v>
      </c>
      <c r="Z6" s="360">
        <v>0.029</v>
      </c>
      <c r="AA6" s="360">
        <v>0.246</v>
      </c>
    </row>
    <row r="7" spans="1:27" ht="12.75">
      <c r="A7" s="341" t="s">
        <v>473</v>
      </c>
      <c r="B7" s="361">
        <v>17802619</v>
      </c>
      <c r="C7" s="361">
        <v>12569109</v>
      </c>
      <c r="D7" s="361">
        <v>17040902</v>
      </c>
      <c r="E7" s="361">
        <v>11887677</v>
      </c>
      <c r="F7" s="361">
        <v>-6675610</v>
      </c>
      <c r="G7" s="361">
        <v>-4586062</v>
      </c>
      <c r="H7" s="361">
        <v>-7233251</v>
      </c>
      <c r="I7" s="361">
        <v>-4950064</v>
      </c>
      <c r="J7" s="361">
        <v>-4778483</v>
      </c>
      <c r="K7" s="361">
        <v>313827</v>
      </c>
      <c r="L7" s="361">
        <v>-1949477</v>
      </c>
      <c r="M7" s="361">
        <v>3079691</v>
      </c>
      <c r="N7" s="361">
        <v>523480</v>
      </c>
      <c r="O7" s="360">
        <v>0.424</v>
      </c>
      <c r="P7" s="360">
        <v>0.15</v>
      </c>
      <c r="Q7" s="360">
        <v>0.574</v>
      </c>
      <c r="R7" s="360">
        <v>0.28</v>
      </c>
      <c r="S7" s="360">
        <v>0.114</v>
      </c>
      <c r="T7" s="360">
        <v>0.819</v>
      </c>
      <c r="U7" s="360">
        <v>0.969</v>
      </c>
      <c r="V7" s="361">
        <v>453372</v>
      </c>
      <c r="W7" s="361">
        <v>976853</v>
      </c>
      <c r="X7" s="361">
        <v>-288171</v>
      </c>
      <c r="Y7" s="361">
        <v>688681</v>
      </c>
      <c r="Z7" s="360">
        <v>0.016</v>
      </c>
      <c r="AA7" s="360">
        <v>0.039</v>
      </c>
    </row>
    <row r="8" spans="1:27" ht="12.75">
      <c r="A8" s="341" t="s">
        <v>349</v>
      </c>
      <c r="B8" s="361">
        <v>50825116</v>
      </c>
      <c r="C8" s="361">
        <v>37069379</v>
      </c>
      <c r="D8" s="361">
        <v>57787957</v>
      </c>
      <c r="E8" s="361">
        <v>44289617</v>
      </c>
      <c r="F8" s="361">
        <v>-32693124</v>
      </c>
      <c r="G8" s="361">
        <v>-25744636</v>
      </c>
      <c r="H8" s="361">
        <v>-35518443</v>
      </c>
      <c r="I8" s="361">
        <v>-28344459</v>
      </c>
      <c r="J8" s="361">
        <v>-11590272</v>
      </c>
      <c r="K8" s="361">
        <v>1810329</v>
      </c>
      <c r="L8" s="361">
        <v>-4553216</v>
      </c>
      <c r="M8" s="361">
        <v>6126026</v>
      </c>
      <c r="N8" s="361">
        <v>1611999</v>
      </c>
      <c r="O8" s="360">
        <v>0.615</v>
      </c>
      <c r="P8" s="360">
        <v>0.078</v>
      </c>
      <c r="Q8" s="360">
        <v>0.693</v>
      </c>
      <c r="R8" s="360">
        <v>0.201</v>
      </c>
      <c r="S8" s="360">
        <v>0.079</v>
      </c>
      <c r="T8" s="360">
        <v>0.894</v>
      </c>
      <c r="U8" s="360">
        <v>0.972</v>
      </c>
      <c r="V8" s="361">
        <v>2032375</v>
      </c>
      <c r="W8" s="361">
        <v>3644374</v>
      </c>
      <c r="X8" s="361">
        <v>-829610</v>
      </c>
      <c r="Y8" s="361">
        <v>2814764</v>
      </c>
      <c r="Z8" s="360">
        <v>0.016</v>
      </c>
      <c r="AA8" s="360">
        <v>0.055</v>
      </c>
    </row>
    <row r="9" spans="1:27" ht="12.75">
      <c r="A9" s="341" t="s">
        <v>474</v>
      </c>
      <c r="B9" s="361">
        <v>34202899</v>
      </c>
      <c r="C9" s="361">
        <v>29898755</v>
      </c>
      <c r="D9" s="361">
        <v>30797764</v>
      </c>
      <c r="E9" s="361">
        <v>27338583</v>
      </c>
      <c r="F9" s="361">
        <v>-15885255</v>
      </c>
      <c r="G9" s="361">
        <v>-13980766</v>
      </c>
      <c r="H9" s="361">
        <v>-17614549</v>
      </c>
      <c r="I9" s="361">
        <v>-14712136</v>
      </c>
      <c r="J9" s="361">
        <v>-7407101</v>
      </c>
      <c r="K9" s="361">
        <v>226377</v>
      </c>
      <c r="L9" s="361">
        <v>-4836052</v>
      </c>
      <c r="M9" s="361">
        <v>940062</v>
      </c>
      <c r="N9" s="361">
        <v>609672</v>
      </c>
      <c r="O9" s="360">
        <v>0.572</v>
      </c>
      <c r="P9" s="360">
        <v>0.011</v>
      </c>
      <c r="Q9" s="360">
        <v>0.583</v>
      </c>
      <c r="R9" s="360">
        <v>0.241</v>
      </c>
      <c r="S9" s="360">
        <v>0.157</v>
      </c>
      <c r="T9" s="360">
        <v>0.969</v>
      </c>
      <c r="U9" s="360">
        <v>0.98</v>
      </c>
      <c r="V9" s="361">
        <v>75572</v>
      </c>
      <c r="W9" s="361">
        <v>685244</v>
      </c>
      <c r="X9" s="361">
        <v>-553928</v>
      </c>
      <c r="Y9" s="361">
        <v>131316</v>
      </c>
      <c r="Z9" s="360">
        <v>0.016</v>
      </c>
      <c r="AA9" s="360">
        <v>0.004</v>
      </c>
    </row>
    <row r="10" spans="1:27" ht="12.75">
      <c r="A10" s="341" t="s">
        <v>475</v>
      </c>
      <c r="B10" s="361">
        <v>966726</v>
      </c>
      <c r="C10" s="361">
        <v>657692</v>
      </c>
      <c r="D10" s="361">
        <v>728062</v>
      </c>
      <c r="E10" s="361">
        <v>340874</v>
      </c>
      <c r="F10" s="361">
        <v>-456344</v>
      </c>
      <c r="G10" s="361">
        <v>-320983</v>
      </c>
      <c r="H10" s="361">
        <v>-405784</v>
      </c>
      <c r="I10" s="361">
        <v>-238796</v>
      </c>
      <c r="J10" s="361">
        <v>-33390</v>
      </c>
      <c r="K10" s="361">
        <v>31469</v>
      </c>
      <c r="L10" s="361">
        <v>-690137</v>
      </c>
      <c r="M10" s="361">
        <v>-401249</v>
      </c>
      <c r="N10" s="361">
        <v>-589980</v>
      </c>
      <c r="O10" s="360">
        <v>0.557</v>
      </c>
      <c r="P10" s="360">
        <v>0.259</v>
      </c>
      <c r="Q10" s="360">
        <v>0.817</v>
      </c>
      <c r="R10" s="360">
        <v>0.046</v>
      </c>
      <c r="S10" s="360">
        <v>0.948</v>
      </c>
      <c r="T10" s="360">
        <v>1.551</v>
      </c>
      <c r="U10" s="360">
        <v>1.81</v>
      </c>
      <c r="V10" s="361">
        <v>44492</v>
      </c>
      <c r="W10" s="361">
        <v>-545489</v>
      </c>
      <c r="X10" s="361">
        <v>-11583</v>
      </c>
      <c r="Y10" s="361">
        <v>-557071</v>
      </c>
      <c r="Z10" s="360">
        <v>0.012</v>
      </c>
      <c r="AA10" s="360">
        <v>-0.576</v>
      </c>
    </row>
    <row r="11" spans="1:27" ht="12.75">
      <c r="A11" s="341" t="s">
        <v>358</v>
      </c>
      <c r="B11" s="361">
        <v>5646136</v>
      </c>
      <c r="C11" s="361">
        <v>5193356</v>
      </c>
      <c r="D11" s="361">
        <v>4706898</v>
      </c>
      <c r="E11" s="361">
        <v>4284810</v>
      </c>
      <c r="F11" s="361">
        <v>-1686927</v>
      </c>
      <c r="G11" s="361">
        <v>-1570374</v>
      </c>
      <c r="H11" s="361">
        <v>-1989309</v>
      </c>
      <c r="I11" s="361">
        <v>-1797918</v>
      </c>
      <c r="J11" s="361">
        <v>-1806614</v>
      </c>
      <c r="K11" s="361">
        <v>79629</v>
      </c>
      <c r="L11" s="361">
        <v>-1337915</v>
      </c>
      <c r="M11" s="361">
        <v>-426941</v>
      </c>
      <c r="N11" s="361">
        <v>-578009</v>
      </c>
      <c r="O11" s="360">
        <v>0.423</v>
      </c>
      <c r="P11" s="360">
        <v>0.032</v>
      </c>
      <c r="Q11" s="360">
        <v>0.455</v>
      </c>
      <c r="R11" s="360">
        <v>0.384</v>
      </c>
      <c r="S11" s="360">
        <v>0.284</v>
      </c>
      <c r="T11" s="360">
        <v>1.091</v>
      </c>
      <c r="U11" s="360">
        <v>1.123</v>
      </c>
      <c r="V11" s="361">
        <v>25189</v>
      </c>
      <c r="W11" s="361">
        <v>-552819</v>
      </c>
      <c r="X11" s="361">
        <v>-66679</v>
      </c>
      <c r="Y11" s="361">
        <v>-619499</v>
      </c>
      <c r="Z11" s="360">
        <v>0.012</v>
      </c>
      <c r="AA11" s="360">
        <v>-0.11</v>
      </c>
    </row>
    <row r="12" spans="1:27" ht="12.75">
      <c r="A12" s="341" t="s">
        <v>476</v>
      </c>
      <c r="B12" s="361">
        <v>28497780</v>
      </c>
      <c r="C12" s="361">
        <v>21576433</v>
      </c>
      <c r="D12" s="361">
        <v>23751383</v>
      </c>
      <c r="E12" s="361">
        <v>17920576</v>
      </c>
      <c r="F12" s="361">
        <v>-15676393</v>
      </c>
      <c r="G12" s="361">
        <v>-11247129</v>
      </c>
      <c r="H12" s="361">
        <v>-17066582</v>
      </c>
      <c r="I12" s="361">
        <v>-12260532</v>
      </c>
      <c r="J12" s="361">
        <v>-4632388</v>
      </c>
      <c r="K12" s="361">
        <v>1303030</v>
      </c>
      <c r="L12" s="361">
        <v>-3580752</v>
      </c>
      <c r="M12" s="361">
        <v>-1528338</v>
      </c>
      <c r="N12" s="361">
        <v>-1250066</v>
      </c>
      <c r="O12" s="360">
        <v>0.719</v>
      </c>
      <c r="P12" s="360">
        <v>-0.012</v>
      </c>
      <c r="Q12" s="360">
        <v>0.707</v>
      </c>
      <c r="R12" s="360">
        <v>0.195</v>
      </c>
      <c r="S12" s="360">
        <v>0.151</v>
      </c>
      <c r="T12" s="360">
        <v>1.064</v>
      </c>
      <c r="U12" s="360">
        <v>1.053</v>
      </c>
      <c r="V12" s="361">
        <v>-906275</v>
      </c>
      <c r="W12" s="361">
        <v>-2156341</v>
      </c>
      <c r="X12" s="361">
        <v>-489255</v>
      </c>
      <c r="Y12" s="361">
        <v>-2645596</v>
      </c>
      <c r="Z12" s="360">
        <v>0.017</v>
      </c>
      <c r="AA12" s="360">
        <v>-0.093</v>
      </c>
    </row>
    <row r="13" spans="1:27" ht="12.75">
      <c r="A13" s="341" t="s">
        <v>477</v>
      </c>
      <c r="B13" s="361">
        <v>53394454</v>
      </c>
      <c r="C13" s="361">
        <v>41556394</v>
      </c>
      <c r="D13" s="361">
        <v>51417588</v>
      </c>
      <c r="E13" s="361">
        <v>40072865</v>
      </c>
      <c r="F13" s="361">
        <v>-27641444</v>
      </c>
      <c r="G13" s="361">
        <v>-19374419</v>
      </c>
      <c r="H13" s="361">
        <v>-27553846</v>
      </c>
      <c r="I13" s="361">
        <v>-19721672</v>
      </c>
      <c r="J13" s="361">
        <v>-7649953</v>
      </c>
      <c r="K13" s="361">
        <v>1299073</v>
      </c>
      <c r="L13" s="361">
        <v>-7296586</v>
      </c>
      <c r="M13" s="361">
        <v>8917203</v>
      </c>
      <c r="N13" s="361">
        <v>6703727</v>
      </c>
      <c r="O13" s="360">
        <v>0.536</v>
      </c>
      <c r="P13" s="360">
        <v>0.043</v>
      </c>
      <c r="Q13" s="360">
        <v>0.579</v>
      </c>
      <c r="R13" s="360">
        <v>0.149</v>
      </c>
      <c r="S13" s="360">
        <v>0.142</v>
      </c>
      <c r="T13" s="360">
        <v>0.827</v>
      </c>
      <c r="U13" s="360">
        <v>0.87</v>
      </c>
      <c r="V13" s="361">
        <v>5710601</v>
      </c>
      <c r="W13" s="361">
        <v>12414328</v>
      </c>
      <c r="X13" s="361">
        <v>-1107516</v>
      </c>
      <c r="Y13" s="361">
        <v>11306812</v>
      </c>
      <c r="Z13" s="360">
        <v>0.021</v>
      </c>
      <c r="AA13" s="360">
        <v>0.212</v>
      </c>
    </row>
    <row r="14" spans="1:27" ht="12.75">
      <c r="A14" s="341" t="s">
        <v>478</v>
      </c>
      <c r="B14" s="361">
        <v>27822053</v>
      </c>
      <c r="C14" s="361">
        <v>17394927</v>
      </c>
      <c r="D14" s="361">
        <v>27625546</v>
      </c>
      <c r="E14" s="361">
        <v>18465887</v>
      </c>
      <c r="F14" s="361">
        <v>-17170618</v>
      </c>
      <c r="G14" s="361">
        <v>-9259347</v>
      </c>
      <c r="H14" s="361">
        <v>-18321797</v>
      </c>
      <c r="I14" s="361">
        <v>-9904181</v>
      </c>
      <c r="J14" s="361">
        <v>-5925040</v>
      </c>
      <c r="K14" s="361">
        <v>820957</v>
      </c>
      <c r="L14" s="361">
        <v>-3593567</v>
      </c>
      <c r="M14" s="361">
        <v>-214859</v>
      </c>
      <c r="N14" s="361">
        <v>-135946</v>
      </c>
      <c r="O14" s="360">
        <v>0.663</v>
      </c>
      <c r="P14" s="360">
        <v>-0.003</v>
      </c>
      <c r="Q14" s="360">
        <v>0.66</v>
      </c>
      <c r="R14" s="360">
        <v>0.214</v>
      </c>
      <c r="S14" s="360">
        <v>0.13</v>
      </c>
      <c r="T14" s="360">
        <v>1.008</v>
      </c>
      <c r="U14" s="360">
        <v>1.005</v>
      </c>
      <c r="V14" s="361">
        <v>907522</v>
      </c>
      <c r="W14" s="361">
        <v>771577</v>
      </c>
      <c r="X14" s="361">
        <v>-545174</v>
      </c>
      <c r="Y14" s="361">
        <v>226403</v>
      </c>
      <c r="Z14" s="360">
        <v>0.02</v>
      </c>
      <c r="AA14" s="360">
        <v>0.008</v>
      </c>
    </row>
    <row r="15" spans="1:27" ht="12.75">
      <c r="A15" s="341" t="s">
        <v>479</v>
      </c>
      <c r="B15" s="361">
        <v>79193705</v>
      </c>
      <c r="C15" s="361">
        <v>52450342</v>
      </c>
      <c r="D15" s="361">
        <v>80191602</v>
      </c>
      <c r="E15" s="361">
        <v>53372017</v>
      </c>
      <c r="F15" s="361">
        <v>-48155128</v>
      </c>
      <c r="G15" s="361">
        <v>-30601555</v>
      </c>
      <c r="H15" s="361">
        <v>-48002980</v>
      </c>
      <c r="I15" s="361">
        <v>-30159526</v>
      </c>
      <c r="J15" s="361">
        <v>-15080802</v>
      </c>
      <c r="K15" s="361">
        <v>2660952</v>
      </c>
      <c r="L15" s="361">
        <v>-9339960</v>
      </c>
      <c r="M15" s="361">
        <v>7767860</v>
      </c>
      <c r="N15" s="361">
        <v>1452681</v>
      </c>
      <c r="O15" s="360">
        <v>0.599</v>
      </c>
      <c r="P15" s="360">
        <v>0.079</v>
      </c>
      <c r="Q15" s="360">
        <v>0.677</v>
      </c>
      <c r="R15" s="360">
        <v>0.188</v>
      </c>
      <c r="S15" s="360">
        <v>0.116</v>
      </c>
      <c r="T15" s="360">
        <v>0.903</v>
      </c>
      <c r="U15" s="360">
        <v>0.982</v>
      </c>
      <c r="V15" s="361">
        <v>1573721</v>
      </c>
      <c r="W15" s="361">
        <v>3026402</v>
      </c>
      <c r="X15" s="361">
        <v>-832568</v>
      </c>
      <c r="Y15" s="361">
        <v>2193833</v>
      </c>
      <c r="Z15" s="360">
        <v>0.011</v>
      </c>
      <c r="AA15" s="360">
        <v>0.028</v>
      </c>
    </row>
    <row r="16" spans="1:27" ht="12.75">
      <c r="A16" s="341" t="s">
        <v>480</v>
      </c>
      <c r="B16" s="361">
        <v>8931889</v>
      </c>
      <c r="C16" s="361">
        <v>6317817</v>
      </c>
      <c r="D16" s="361">
        <v>7778174</v>
      </c>
      <c r="E16" s="361">
        <v>5164102</v>
      </c>
      <c r="F16" s="361">
        <v>-2559822</v>
      </c>
      <c r="G16" s="361">
        <v>-824797</v>
      </c>
      <c r="H16" s="361">
        <v>-2291816</v>
      </c>
      <c r="I16" s="361">
        <v>-556791</v>
      </c>
      <c r="J16" s="361">
        <v>-785431</v>
      </c>
      <c r="K16" s="361">
        <v>110416</v>
      </c>
      <c r="L16" s="361">
        <v>-465020</v>
      </c>
      <c r="M16" s="361">
        <v>4235908</v>
      </c>
      <c r="N16" s="361">
        <v>3467276</v>
      </c>
      <c r="O16" s="360">
        <v>0.295</v>
      </c>
      <c r="P16" s="360">
        <v>0.099</v>
      </c>
      <c r="Q16" s="360">
        <v>0.393</v>
      </c>
      <c r="R16" s="360">
        <v>0.101</v>
      </c>
      <c r="S16" s="360">
        <v>0.06</v>
      </c>
      <c r="T16" s="360">
        <v>0.455</v>
      </c>
      <c r="U16" s="360">
        <v>0.554</v>
      </c>
      <c r="V16" s="361">
        <v>280902</v>
      </c>
      <c r="W16" s="361">
        <v>3748178</v>
      </c>
      <c r="X16" s="361">
        <v>-130141</v>
      </c>
      <c r="Y16" s="361">
        <v>3618038</v>
      </c>
      <c r="Z16" s="360">
        <v>0.015</v>
      </c>
      <c r="AA16" s="360">
        <v>0.405</v>
      </c>
    </row>
    <row r="17" spans="1:27" ht="12.75">
      <c r="A17" s="341" t="s">
        <v>481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0">
        <v>0</v>
      </c>
      <c r="P17" s="360">
        <v>0</v>
      </c>
      <c r="Q17" s="360">
        <v>0</v>
      </c>
      <c r="R17" s="360">
        <v>0</v>
      </c>
      <c r="S17" s="360">
        <v>0</v>
      </c>
      <c r="T17" s="360">
        <v>0</v>
      </c>
      <c r="U17" s="360">
        <v>0</v>
      </c>
      <c r="V17" s="361"/>
      <c r="W17" s="361"/>
      <c r="X17" s="361"/>
      <c r="Y17" s="361"/>
      <c r="Z17" s="360">
        <v>0</v>
      </c>
      <c r="AA17" s="360">
        <v>0</v>
      </c>
    </row>
    <row r="18" spans="1:27" ht="12.75">
      <c r="A18" s="341" t="s">
        <v>352</v>
      </c>
      <c r="B18" s="361">
        <v>82145752</v>
      </c>
      <c r="C18" s="361">
        <v>70805146</v>
      </c>
      <c r="D18" s="361">
        <v>79454882</v>
      </c>
      <c r="E18" s="361">
        <v>68695595</v>
      </c>
      <c r="F18" s="361">
        <v>-43020575</v>
      </c>
      <c r="G18" s="361">
        <v>-37454641</v>
      </c>
      <c r="H18" s="361">
        <v>-59820997</v>
      </c>
      <c r="I18" s="361">
        <v>-40384628</v>
      </c>
      <c r="J18" s="361">
        <v>-14314372</v>
      </c>
      <c r="K18" s="361">
        <v>1515710</v>
      </c>
      <c r="L18" s="361">
        <v>-10954574</v>
      </c>
      <c r="M18" s="361">
        <v>-5635061</v>
      </c>
      <c r="N18" s="361">
        <v>4557730</v>
      </c>
      <c r="O18" s="360">
        <v>0.753</v>
      </c>
      <c r="P18" s="360">
        <v>-0.128</v>
      </c>
      <c r="Q18" s="360">
        <v>0.625</v>
      </c>
      <c r="R18" s="360">
        <v>0.18</v>
      </c>
      <c r="S18" s="360">
        <v>0.138</v>
      </c>
      <c r="T18" s="360">
        <v>1.071</v>
      </c>
      <c r="U18" s="360">
        <v>0.943</v>
      </c>
      <c r="V18" s="361">
        <v>1560777</v>
      </c>
      <c r="W18" s="361">
        <v>6118507</v>
      </c>
      <c r="X18" s="361">
        <v>-1086743</v>
      </c>
      <c r="Y18" s="361">
        <v>5031764</v>
      </c>
      <c r="Z18" s="360">
        <v>0.013</v>
      </c>
      <c r="AA18" s="360">
        <v>0.061</v>
      </c>
    </row>
    <row r="19" spans="1:27" ht="12.75">
      <c r="A19" s="341" t="s">
        <v>482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0">
        <v>0</v>
      </c>
      <c r="P19" s="360">
        <v>0</v>
      </c>
      <c r="Q19" s="360">
        <v>0</v>
      </c>
      <c r="R19" s="360">
        <v>0</v>
      </c>
      <c r="S19" s="360">
        <v>0</v>
      </c>
      <c r="T19" s="360">
        <v>0</v>
      </c>
      <c r="U19" s="360">
        <v>0</v>
      </c>
      <c r="V19" s="361"/>
      <c r="W19" s="361"/>
      <c r="X19" s="361"/>
      <c r="Y19" s="361"/>
      <c r="Z19" s="360">
        <v>0</v>
      </c>
      <c r="AA19" s="360">
        <v>0</v>
      </c>
    </row>
    <row r="20" spans="1:27" ht="12.75">
      <c r="A20" s="341" t="s">
        <v>351</v>
      </c>
      <c r="B20" s="361">
        <v>9712530</v>
      </c>
      <c r="C20" s="361">
        <v>8348143</v>
      </c>
      <c r="D20" s="361">
        <v>9454240</v>
      </c>
      <c r="E20" s="361">
        <v>8151833</v>
      </c>
      <c r="F20" s="361">
        <v>-5229842</v>
      </c>
      <c r="G20" s="361">
        <v>-4390096</v>
      </c>
      <c r="H20" s="361">
        <v>-5012698</v>
      </c>
      <c r="I20" s="361">
        <v>-4204778</v>
      </c>
      <c r="J20" s="361">
        <v>-3098865</v>
      </c>
      <c r="K20" s="361">
        <v>125590</v>
      </c>
      <c r="L20" s="361">
        <v>-1336493</v>
      </c>
      <c r="M20" s="361">
        <v>6184</v>
      </c>
      <c r="N20" s="361">
        <v>-362714</v>
      </c>
      <c r="O20" s="360">
        <v>0.53</v>
      </c>
      <c r="P20" s="360">
        <v>0.039</v>
      </c>
      <c r="Q20" s="360">
        <v>0.569</v>
      </c>
      <c r="R20" s="360">
        <v>0.328</v>
      </c>
      <c r="S20" s="360">
        <v>0.141</v>
      </c>
      <c r="T20" s="360">
        <v>0.999</v>
      </c>
      <c r="U20" s="360">
        <v>1.038</v>
      </c>
      <c r="V20" s="361">
        <v>159439</v>
      </c>
      <c r="W20" s="361">
        <v>-203275</v>
      </c>
      <c r="X20" s="361">
        <v>-128979</v>
      </c>
      <c r="Y20" s="361">
        <v>-332254</v>
      </c>
      <c r="Z20" s="360">
        <v>0.013</v>
      </c>
      <c r="AA20" s="360">
        <v>-0.034</v>
      </c>
    </row>
    <row r="21" spans="1:27" ht="12.75">
      <c r="A21" s="341" t="s">
        <v>483</v>
      </c>
      <c r="B21" s="361">
        <v>5200316</v>
      </c>
      <c r="C21" s="361">
        <v>3812136</v>
      </c>
      <c r="D21" s="361">
        <v>5045433</v>
      </c>
      <c r="E21" s="361">
        <v>3646287</v>
      </c>
      <c r="F21" s="361">
        <v>-3174783</v>
      </c>
      <c r="G21" s="361">
        <v>-2463924</v>
      </c>
      <c r="H21" s="361">
        <v>-2930552</v>
      </c>
      <c r="I21" s="361">
        <v>-2608580</v>
      </c>
      <c r="J21" s="361">
        <v>-248651</v>
      </c>
      <c r="K21" s="361">
        <v>165076</v>
      </c>
      <c r="L21" s="361">
        <v>-1051247</v>
      </c>
      <c r="M21" s="361">
        <v>814983</v>
      </c>
      <c r="N21" s="361">
        <v>-97115</v>
      </c>
      <c r="O21" s="360">
        <v>0.581</v>
      </c>
      <c r="P21" s="360">
        <v>0.181</v>
      </c>
      <c r="Q21" s="360">
        <v>0.762</v>
      </c>
      <c r="R21" s="360">
        <v>0.049</v>
      </c>
      <c r="S21" s="360">
        <v>0.208</v>
      </c>
      <c r="T21" s="360">
        <v>0.838</v>
      </c>
      <c r="U21" s="360">
        <v>1.019</v>
      </c>
      <c r="V21" s="361">
        <v>40152</v>
      </c>
      <c r="W21" s="361">
        <v>-56963</v>
      </c>
      <c r="X21" s="361">
        <v>-79602</v>
      </c>
      <c r="Y21" s="361">
        <v>-136565</v>
      </c>
      <c r="Z21" s="360">
        <v>0.015</v>
      </c>
      <c r="AA21" s="360">
        <v>-0.026</v>
      </c>
    </row>
    <row r="22" spans="1:27" ht="12.75">
      <c r="A22" s="341" t="s">
        <v>355</v>
      </c>
      <c r="B22" s="361">
        <v>525956</v>
      </c>
      <c r="C22" s="361">
        <v>297128</v>
      </c>
      <c r="D22" s="361">
        <v>703349</v>
      </c>
      <c r="E22" s="361">
        <v>384234</v>
      </c>
      <c r="F22" s="361">
        <v>-110618</v>
      </c>
      <c r="G22" s="361">
        <v>-109936</v>
      </c>
      <c r="H22" s="361">
        <v>-20490</v>
      </c>
      <c r="I22" s="361">
        <v>-21613</v>
      </c>
      <c r="J22" s="361">
        <v>-55000</v>
      </c>
      <c r="K22" s="361">
        <v>18817</v>
      </c>
      <c r="L22" s="361">
        <v>-171487</v>
      </c>
      <c r="M22" s="361">
        <v>456371</v>
      </c>
      <c r="N22" s="361">
        <v>154951</v>
      </c>
      <c r="O22" s="360">
        <v>0.029</v>
      </c>
      <c r="P22" s="360">
        <v>0.429</v>
      </c>
      <c r="Q22" s="360">
        <v>0.458</v>
      </c>
      <c r="R22" s="360">
        <v>0.078</v>
      </c>
      <c r="S22" s="360">
        <v>0.244</v>
      </c>
      <c r="T22" s="360">
        <v>0.351</v>
      </c>
      <c r="U22" s="360">
        <v>0.78</v>
      </c>
      <c r="V22" s="361">
        <v>87134</v>
      </c>
      <c r="W22" s="361">
        <v>242085</v>
      </c>
      <c r="X22" s="361">
        <v>-9141</v>
      </c>
      <c r="Y22" s="361">
        <v>232944</v>
      </c>
      <c r="Z22" s="360">
        <v>0.017</v>
      </c>
      <c r="AA22" s="360">
        <v>0.443</v>
      </c>
    </row>
    <row r="23" spans="1:27" ht="12.75">
      <c r="A23" s="341" t="s">
        <v>484</v>
      </c>
      <c r="B23" s="361">
        <v>3358110</v>
      </c>
      <c r="C23" s="361">
        <v>706488</v>
      </c>
      <c r="D23" s="361">
        <v>3021976</v>
      </c>
      <c r="E23" s="361">
        <v>496049</v>
      </c>
      <c r="F23" s="361">
        <v>-1711565</v>
      </c>
      <c r="G23" s="361">
        <v>-145944</v>
      </c>
      <c r="H23" s="361">
        <v>-697802</v>
      </c>
      <c r="I23" s="361">
        <v>5941</v>
      </c>
      <c r="J23" s="361">
        <v>-615917</v>
      </c>
      <c r="K23" s="361">
        <v>669089</v>
      </c>
      <c r="L23" s="361">
        <v>-1293083</v>
      </c>
      <c r="M23" s="361">
        <v>415175</v>
      </c>
      <c r="N23" s="361">
        <v>-737920</v>
      </c>
      <c r="O23" s="360">
        <v>0.231</v>
      </c>
      <c r="P23" s="360">
        <v>0.382</v>
      </c>
      <c r="Q23" s="360">
        <v>0.612</v>
      </c>
      <c r="R23" s="360">
        <v>0.204</v>
      </c>
      <c r="S23" s="360">
        <v>0.428</v>
      </c>
      <c r="T23" s="360">
        <v>0.863</v>
      </c>
      <c r="U23" s="360">
        <v>1.244</v>
      </c>
      <c r="V23" s="361">
        <v>37417</v>
      </c>
      <c r="W23" s="361">
        <v>-700503</v>
      </c>
      <c r="X23" s="361">
        <v>-114245</v>
      </c>
      <c r="Y23" s="361">
        <v>-814748</v>
      </c>
      <c r="Z23" s="360">
        <v>0.034</v>
      </c>
      <c r="AA23" s="360">
        <v>-0.243</v>
      </c>
    </row>
    <row r="24" spans="1:27" ht="12.75">
      <c r="A24" s="341" t="s">
        <v>348</v>
      </c>
      <c r="B24" s="361">
        <v>9634233</v>
      </c>
      <c r="C24" s="361">
        <v>8415437</v>
      </c>
      <c r="D24" s="361">
        <v>9731568</v>
      </c>
      <c r="E24" s="361">
        <v>8545410</v>
      </c>
      <c r="F24" s="361">
        <v>-4203089</v>
      </c>
      <c r="G24" s="361">
        <v>-3797471</v>
      </c>
      <c r="H24" s="361">
        <v>-4491758</v>
      </c>
      <c r="I24" s="361">
        <v>-4121134</v>
      </c>
      <c r="J24" s="361">
        <v>-2773272</v>
      </c>
      <c r="K24" s="361">
        <v>324507</v>
      </c>
      <c r="L24" s="361">
        <v>-1951975</v>
      </c>
      <c r="M24" s="361">
        <v>514563</v>
      </c>
      <c r="N24" s="361">
        <v>23534</v>
      </c>
      <c r="O24" s="360">
        <v>0.462</v>
      </c>
      <c r="P24" s="360">
        <v>0.05</v>
      </c>
      <c r="Q24" s="360">
        <v>0.512</v>
      </c>
      <c r="R24" s="360">
        <v>0.285</v>
      </c>
      <c r="S24" s="360">
        <v>0.201</v>
      </c>
      <c r="T24" s="360">
        <v>0.947</v>
      </c>
      <c r="U24" s="360">
        <v>0.998</v>
      </c>
      <c r="V24" s="361">
        <v>329912</v>
      </c>
      <c r="W24" s="361">
        <v>353446</v>
      </c>
      <c r="X24" s="361">
        <v>-94031</v>
      </c>
      <c r="Y24" s="361">
        <v>259415</v>
      </c>
      <c r="Z24" s="360">
        <v>0.01</v>
      </c>
      <c r="AA24" s="360">
        <v>0.027</v>
      </c>
    </row>
    <row r="25" spans="1:27" ht="12.75">
      <c r="A25" s="341" t="s">
        <v>485</v>
      </c>
      <c r="B25" s="361">
        <v>14468702</v>
      </c>
      <c r="C25" s="361">
        <v>9601939</v>
      </c>
      <c r="D25" s="361">
        <v>14177313</v>
      </c>
      <c r="E25" s="361">
        <v>9746784</v>
      </c>
      <c r="F25" s="361">
        <v>-9005598</v>
      </c>
      <c r="G25" s="361">
        <v>-5701131</v>
      </c>
      <c r="H25" s="361">
        <v>-9040388</v>
      </c>
      <c r="I25" s="361">
        <v>-5991582</v>
      </c>
      <c r="J25" s="361">
        <v>-3364031</v>
      </c>
      <c r="K25" s="361">
        <v>452356</v>
      </c>
      <c r="L25" s="361">
        <v>-1429118</v>
      </c>
      <c r="M25" s="361">
        <v>343777</v>
      </c>
      <c r="N25" s="361">
        <v>-585590</v>
      </c>
      <c r="O25" s="360">
        <v>0.638</v>
      </c>
      <c r="P25" s="360">
        <v>0.066</v>
      </c>
      <c r="Q25" s="360">
        <v>0.703</v>
      </c>
      <c r="R25" s="360">
        <v>0.237</v>
      </c>
      <c r="S25" s="360">
        <v>0.101</v>
      </c>
      <c r="T25" s="360">
        <v>0.976</v>
      </c>
      <c r="U25" s="360">
        <v>1.041</v>
      </c>
      <c r="V25" s="361">
        <v>199075</v>
      </c>
      <c r="W25" s="361">
        <v>-386516</v>
      </c>
      <c r="X25" s="361">
        <v>-150703</v>
      </c>
      <c r="Y25" s="361">
        <v>-537219</v>
      </c>
      <c r="Z25" s="360">
        <v>0.01</v>
      </c>
      <c r="AA25" s="360">
        <v>-0.037</v>
      </c>
    </row>
    <row r="26" spans="1:27" ht="12.75">
      <c r="A26" s="341" t="s">
        <v>486</v>
      </c>
      <c r="B26" s="361">
        <v>3592639</v>
      </c>
      <c r="C26" s="361">
        <v>2795332</v>
      </c>
      <c r="D26" s="361">
        <v>2807984</v>
      </c>
      <c r="E26" s="361">
        <v>1907340</v>
      </c>
      <c r="F26" s="361">
        <v>-1795893</v>
      </c>
      <c r="G26" s="361">
        <v>-982016</v>
      </c>
      <c r="H26" s="361">
        <v>-1896597</v>
      </c>
      <c r="I26" s="361">
        <v>-1007517</v>
      </c>
      <c r="J26" s="361">
        <v>-598607</v>
      </c>
      <c r="K26" s="361">
        <v>168929</v>
      </c>
      <c r="L26" s="361">
        <v>-528158</v>
      </c>
      <c r="M26" s="361">
        <v>-215377</v>
      </c>
      <c r="N26" s="361">
        <v>-58012</v>
      </c>
      <c r="O26" s="360">
        <v>0.675</v>
      </c>
      <c r="P26" s="360">
        <v>-0.056</v>
      </c>
      <c r="Q26" s="360">
        <v>0.619</v>
      </c>
      <c r="R26" s="360">
        <v>0.213</v>
      </c>
      <c r="S26" s="360">
        <v>0.188</v>
      </c>
      <c r="T26" s="360">
        <v>1.077</v>
      </c>
      <c r="U26" s="360">
        <v>1.021</v>
      </c>
      <c r="V26" s="361">
        <v>18490</v>
      </c>
      <c r="W26" s="361">
        <v>-39523</v>
      </c>
      <c r="X26" s="361">
        <v>-68026</v>
      </c>
      <c r="Y26" s="361">
        <v>-107549</v>
      </c>
      <c r="Z26" s="360">
        <v>0.019</v>
      </c>
      <c r="AA26" s="360">
        <v>-0.03</v>
      </c>
    </row>
    <row r="27" spans="1:27" ht="12.75">
      <c r="A27" s="341" t="s">
        <v>487</v>
      </c>
      <c r="B27" s="361">
        <v>357615</v>
      </c>
      <c r="C27" s="361">
        <v>172327</v>
      </c>
      <c r="D27" s="361">
        <v>434614</v>
      </c>
      <c r="E27" s="361">
        <v>204554</v>
      </c>
      <c r="F27" s="361">
        <v>-229671</v>
      </c>
      <c r="G27" s="361">
        <v>-57621</v>
      </c>
      <c r="H27" s="361">
        <v>-228698</v>
      </c>
      <c r="I27" s="361">
        <v>-58070</v>
      </c>
      <c r="J27" s="361">
        <v>-12485</v>
      </c>
      <c r="K27" s="361">
        <v>20527</v>
      </c>
      <c r="L27" s="361">
        <v>-313617</v>
      </c>
      <c r="M27" s="361">
        <v>-120186</v>
      </c>
      <c r="N27" s="361">
        <v>-159092</v>
      </c>
      <c r="O27" s="360">
        <v>0.526</v>
      </c>
      <c r="P27" s="360">
        <v>0.09</v>
      </c>
      <c r="Q27" s="360">
        <v>0.616</v>
      </c>
      <c r="R27" s="360">
        <v>0.029</v>
      </c>
      <c r="S27" s="360">
        <v>0.722</v>
      </c>
      <c r="T27" s="360">
        <v>1.277</v>
      </c>
      <c r="U27" s="360">
        <v>1.366</v>
      </c>
      <c r="V27" s="361">
        <v>284311</v>
      </c>
      <c r="W27" s="361">
        <v>125219</v>
      </c>
      <c r="X27" s="361">
        <v>-7771</v>
      </c>
      <c r="Y27" s="361">
        <v>117448</v>
      </c>
      <c r="Z27" s="360">
        <v>0.022</v>
      </c>
      <c r="AA27" s="360">
        <v>0.328</v>
      </c>
    </row>
    <row r="28" spans="1:27" ht="12.75">
      <c r="A28" s="341" t="s">
        <v>488</v>
      </c>
      <c r="B28" s="361">
        <v>8289827</v>
      </c>
      <c r="C28" s="361">
        <v>6056500</v>
      </c>
      <c r="D28" s="361">
        <v>9376561</v>
      </c>
      <c r="E28" s="361">
        <v>8146417</v>
      </c>
      <c r="F28" s="361">
        <v>-3823877</v>
      </c>
      <c r="G28" s="361">
        <v>-2704359</v>
      </c>
      <c r="H28" s="361">
        <v>-4056812</v>
      </c>
      <c r="I28" s="361">
        <v>-2690564</v>
      </c>
      <c r="J28" s="361">
        <v>-2027987</v>
      </c>
      <c r="K28" s="361">
        <v>-155532</v>
      </c>
      <c r="L28" s="361">
        <v>-1442387</v>
      </c>
      <c r="M28" s="361">
        <v>1849375</v>
      </c>
      <c r="N28" s="361">
        <v>1829947</v>
      </c>
      <c r="O28" s="360">
        <v>0.433</v>
      </c>
      <c r="P28" s="360">
        <v>0.002</v>
      </c>
      <c r="Q28" s="360">
        <v>0.435</v>
      </c>
      <c r="R28" s="360">
        <v>0.216</v>
      </c>
      <c r="S28" s="360">
        <v>0.154</v>
      </c>
      <c r="T28" s="360">
        <v>0.803</v>
      </c>
      <c r="U28" s="360">
        <v>0.805</v>
      </c>
      <c r="V28" s="361">
        <v>1521795</v>
      </c>
      <c r="W28" s="361">
        <v>3351742</v>
      </c>
      <c r="X28" s="361">
        <v>-115454</v>
      </c>
      <c r="Y28" s="361">
        <v>3236288</v>
      </c>
      <c r="Z28" s="360">
        <v>0.014</v>
      </c>
      <c r="AA28" s="360">
        <v>0.39</v>
      </c>
    </row>
    <row r="29" spans="1:27" ht="12.75">
      <c r="A29" s="341" t="s">
        <v>489</v>
      </c>
      <c r="B29" s="361">
        <v>21163437</v>
      </c>
      <c r="C29" s="361">
        <v>13325183</v>
      </c>
      <c r="D29" s="361">
        <v>21465848</v>
      </c>
      <c r="E29" s="361">
        <v>13570649</v>
      </c>
      <c r="F29" s="361">
        <v>-13047555</v>
      </c>
      <c r="G29" s="361">
        <v>-7044507</v>
      </c>
      <c r="H29" s="361">
        <v>-13372595</v>
      </c>
      <c r="I29" s="361">
        <v>-7110308</v>
      </c>
      <c r="J29" s="361">
        <v>-4236187</v>
      </c>
      <c r="K29" s="361">
        <v>1057821</v>
      </c>
      <c r="L29" s="361">
        <v>-3128042</v>
      </c>
      <c r="M29" s="361">
        <v>729024</v>
      </c>
      <c r="N29" s="361">
        <v>153932</v>
      </c>
      <c r="O29" s="360">
        <v>0.623</v>
      </c>
      <c r="P29" s="360">
        <v>0.027</v>
      </c>
      <c r="Q29" s="360">
        <v>0.65</v>
      </c>
      <c r="R29" s="360">
        <v>0.197</v>
      </c>
      <c r="S29" s="360">
        <v>0.146</v>
      </c>
      <c r="T29" s="360">
        <v>0.966</v>
      </c>
      <c r="U29" s="360">
        <v>0.993</v>
      </c>
      <c r="V29" s="361">
        <v>564156</v>
      </c>
      <c r="W29" s="361">
        <v>718088</v>
      </c>
      <c r="X29" s="361">
        <v>-367725</v>
      </c>
      <c r="Y29" s="361">
        <v>350363</v>
      </c>
      <c r="Z29" s="360">
        <v>0.017</v>
      </c>
      <c r="AA29" s="360">
        <v>0.017</v>
      </c>
    </row>
    <row r="30" spans="1:27" ht="12.75">
      <c r="A30" s="341" t="s">
        <v>490</v>
      </c>
      <c r="B30" s="361">
        <v>16282579</v>
      </c>
      <c r="C30" s="361">
        <v>11639438</v>
      </c>
      <c r="D30" s="361">
        <v>14933353</v>
      </c>
      <c r="E30" s="361">
        <v>10821156</v>
      </c>
      <c r="F30" s="361">
        <v>-9750090</v>
      </c>
      <c r="G30" s="361">
        <v>-6359899</v>
      </c>
      <c r="H30" s="361">
        <v>-10704217</v>
      </c>
      <c r="I30" s="361">
        <v>-6311067</v>
      </c>
      <c r="J30" s="361">
        <v>-2735577</v>
      </c>
      <c r="K30" s="361">
        <v>405658</v>
      </c>
      <c r="L30" s="361">
        <v>-4073193</v>
      </c>
      <c r="M30" s="361">
        <v>-2579634</v>
      </c>
      <c r="N30" s="361">
        <v>-1893023</v>
      </c>
      <c r="O30" s="360">
        <v>0.717</v>
      </c>
      <c r="P30" s="360">
        <v>-0.046</v>
      </c>
      <c r="Q30" s="360">
        <v>0.671</v>
      </c>
      <c r="R30" s="360">
        <v>0.183</v>
      </c>
      <c r="S30" s="360">
        <v>0.273</v>
      </c>
      <c r="T30" s="360">
        <v>1.173</v>
      </c>
      <c r="U30" s="360">
        <v>1.127</v>
      </c>
      <c r="V30" s="361">
        <v>604327</v>
      </c>
      <c r="W30" s="361">
        <v>-1288696</v>
      </c>
      <c r="X30" s="361">
        <v>-293267</v>
      </c>
      <c r="Y30" s="361">
        <v>-1581963</v>
      </c>
      <c r="Z30" s="360">
        <v>0.018</v>
      </c>
      <c r="AA30" s="360">
        <v>-0.097</v>
      </c>
    </row>
    <row r="31" spans="1:27" ht="12.75">
      <c r="A31" s="341" t="s">
        <v>350</v>
      </c>
      <c r="B31" s="361">
        <v>49093235</v>
      </c>
      <c r="C31" s="361">
        <v>45843991</v>
      </c>
      <c r="D31" s="361">
        <v>48301664</v>
      </c>
      <c r="E31" s="361">
        <v>45060842</v>
      </c>
      <c r="F31" s="361">
        <v>-25088033</v>
      </c>
      <c r="G31" s="361">
        <v>-23330309</v>
      </c>
      <c r="H31" s="361">
        <v>-26354942</v>
      </c>
      <c r="I31" s="361">
        <v>-24335227</v>
      </c>
      <c r="J31" s="361">
        <v>-11129510</v>
      </c>
      <c r="K31" s="361">
        <v>575516</v>
      </c>
      <c r="L31" s="361">
        <v>-6951106</v>
      </c>
      <c r="M31" s="361">
        <v>3866107</v>
      </c>
      <c r="N31" s="361">
        <v>3220516</v>
      </c>
      <c r="O31" s="360">
        <v>0.546</v>
      </c>
      <c r="P31" s="360">
        <v>0.013</v>
      </c>
      <c r="Q31" s="360">
        <v>0.559</v>
      </c>
      <c r="R31" s="360">
        <v>0.23</v>
      </c>
      <c r="S31" s="360">
        <v>0.144</v>
      </c>
      <c r="T31" s="360">
        <v>0.92</v>
      </c>
      <c r="U31" s="360">
        <v>0.933</v>
      </c>
      <c r="V31" s="361">
        <v>-19622</v>
      </c>
      <c r="W31" s="361">
        <v>3200894</v>
      </c>
      <c r="X31" s="361">
        <v>-497008</v>
      </c>
      <c r="Y31" s="361">
        <v>2703887</v>
      </c>
      <c r="Z31" s="360">
        <v>0.01</v>
      </c>
      <c r="AA31" s="360">
        <v>0.055</v>
      </c>
    </row>
    <row r="32" spans="1:27" ht="12.75">
      <c r="A32" s="341" t="s">
        <v>491</v>
      </c>
      <c r="B32" s="361"/>
      <c r="C32" s="361"/>
      <c r="D32" s="361"/>
      <c r="E32" s="361"/>
      <c r="F32" s="361">
        <v>-51583</v>
      </c>
      <c r="G32" s="361">
        <v>-51583</v>
      </c>
      <c r="H32" s="361">
        <v>115887</v>
      </c>
      <c r="I32" s="361">
        <v>115887</v>
      </c>
      <c r="J32" s="361"/>
      <c r="K32" s="361"/>
      <c r="L32" s="361">
        <v>-20653</v>
      </c>
      <c r="M32" s="361">
        <v>95235</v>
      </c>
      <c r="N32" s="361">
        <v>95235</v>
      </c>
      <c r="O32" s="360">
        <v>0</v>
      </c>
      <c r="P32" s="360">
        <v>0</v>
      </c>
      <c r="Q32" s="360">
        <v>0</v>
      </c>
      <c r="R32" s="360">
        <v>0</v>
      </c>
      <c r="S32" s="360">
        <v>0</v>
      </c>
      <c r="T32" s="360">
        <v>0</v>
      </c>
      <c r="U32" s="360">
        <v>0</v>
      </c>
      <c r="V32" s="361">
        <v>157364</v>
      </c>
      <c r="W32" s="361">
        <v>252599</v>
      </c>
      <c r="X32" s="361">
        <v>-5942</v>
      </c>
      <c r="Y32" s="361">
        <v>246657</v>
      </c>
      <c r="Z32" s="360">
        <v>0</v>
      </c>
      <c r="AA32" s="360">
        <v>0</v>
      </c>
    </row>
    <row r="33" spans="1:27" ht="12.75">
      <c r="A33" s="341" t="s">
        <v>492</v>
      </c>
      <c r="B33" s="361">
        <v>4667279</v>
      </c>
      <c r="C33" s="361">
        <v>2013334</v>
      </c>
      <c r="D33" s="361">
        <v>4604587</v>
      </c>
      <c r="E33" s="361">
        <v>1978866</v>
      </c>
      <c r="F33" s="361">
        <v>-350320</v>
      </c>
      <c r="G33" s="361">
        <v>-121652</v>
      </c>
      <c r="H33" s="361">
        <v>-1187346</v>
      </c>
      <c r="I33" s="361">
        <v>-314055</v>
      </c>
      <c r="J33" s="361">
        <v>-801443</v>
      </c>
      <c r="K33" s="361">
        <v>1139684</v>
      </c>
      <c r="L33" s="361">
        <v>-1551195</v>
      </c>
      <c r="M33" s="361">
        <v>1064603</v>
      </c>
      <c r="N33" s="361">
        <v>451858</v>
      </c>
      <c r="O33" s="360">
        <v>0.258</v>
      </c>
      <c r="P33" s="360">
        <v>0.133</v>
      </c>
      <c r="Q33" s="360">
        <v>0.391</v>
      </c>
      <c r="R33" s="360">
        <v>0.174</v>
      </c>
      <c r="S33" s="360">
        <v>0.337</v>
      </c>
      <c r="T33" s="360">
        <v>0.769</v>
      </c>
      <c r="U33" s="360">
        <v>0.902</v>
      </c>
      <c r="V33" s="361">
        <v>517571</v>
      </c>
      <c r="W33" s="361">
        <v>969429</v>
      </c>
      <c r="X33" s="361">
        <v>-61305</v>
      </c>
      <c r="Y33" s="361">
        <v>908123</v>
      </c>
      <c r="Z33" s="360">
        <v>0.013</v>
      </c>
      <c r="AA33" s="360">
        <v>0.195</v>
      </c>
    </row>
    <row r="34" spans="1:27" ht="12.75">
      <c r="A34" s="341" t="s">
        <v>493</v>
      </c>
      <c r="B34" s="361">
        <v>1643893</v>
      </c>
      <c r="C34" s="361">
        <v>1456003</v>
      </c>
      <c r="D34" s="361">
        <v>2807829</v>
      </c>
      <c r="E34" s="361">
        <v>2629376</v>
      </c>
      <c r="F34" s="361">
        <v>-2148045</v>
      </c>
      <c r="G34" s="361">
        <v>-1759631</v>
      </c>
      <c r="H34" s="361">
        <v>-2054902</v>
      </c>
      <c r="I34" s="361">
        <v>-1682683</v>
      </c>
      <c r="J34" s="361">
        <v>-254929</v>
      </c>
      <c r="K34" s="361">
        <v>15729</v>
      </c>
      <c r="L34" s="361">
        <v>-975051</v>
      </c>
      <c r="M34" s="361">
        <v>-477053</v>
      </c>
      <c r="N34" s="361">
        <v>-267559</v>
      </c>
      <c r="O34" s="360">
        <v>0.732</v>
      </c>
      <c r="P34" s="360">
        <v>-0.075</v>
      </c>
      <c r="Q34" s="360">
        <v>0.657</v>
      </c>
      <c r="R34" s="360">
        <v>0.091</v>
      </c>
      <c r="S34" s="360">
        <v>0.347</v>
      </c>
      <c r="T34" s="360">
        <v>1.17</v>
      </c>
      <c r="U34" s="360">
        <v>1.095</v>
      </c>
      <c r="V34" s="361">
        <v>177285</v>
      </c>
      <c r="W34" s="361">
        <v>-90274</v>
      </c>
      <c r="X34" s="361">
        <v>-17077</v>
      </c>
      <c r="Y34" s="361">
        <v>-107351</v>
      </c>
      <c r="Z34" s="360">
        <v>0.01</v>
      </c>
      <c r="AA34" s="360">
        <v>-0.065</v>
      </c>
    </row>
    <row r="35" spans="1:27" ht="12.75">
      <c r="A35" s="341" t="s">
        <v>494</v>
      </c>
      <c r="B35" s="361">
        <v>40032866</v>
      </c>
      <c r="C35" s="361">
        <v>25791871</v>
      </c>
      <c r="D35" s="361">
        <v>37893947</v>
      </c>
      <c r="E35" s="361">
        <v>23979715</v>
      </c>
      <c r="F35" s="361">
        <v>-18247841</v>
      </c>
      <c r="G35" s="361">
        <v>-11399813</v>
      </c>
      <c r="H35" s="361">
        <v>-19125757</v>
      </c>
      <c r="I35" s="361">
        <v>-11831231</v>
      </c>
      <c r="J35" s="361">
        <v>-6603066</v>
      </c>
      <c r="K35" s="361">
        <v>2141780</v>
      </c>
      <c r="L35" s="361">
        <v>-4170832</v>
      </c>
      <c r="M35" s="361">
        <v>7994292</v>
      </c>
      <c r="N35" s="361">
        <v>3516366</v>
      </c>
      <c r="O35" s="360">
        <v>0.505</v>
      </c>
      <c r="P35" s="360">
        <v>0.118</v>
      </c>
      <c r="Q35" s="360">
        <v>0.623</v>
      </c>
      <c r="R35" s="360">
        <v>0.174</v>
      </c>
      <c r="S35" s="360">
        <v>0.11</v>
      </c>
      <c r="T35" s="360">
        <v>0.789</v>
      </c>
      <c r="U35" s="360">
        <v>0.907</v>
      </c>
      <c r="V35" s="361">
        <v>3383847</v>
      </c>
      <c r="W35" s="361">
        <v>6900212</v>
      </c>
      <c r="X35" s="361">
        <v>-810913</v>
      </c>
      <c r="Y35" s="361">
        <v>6089299</v>
      </c>
      <c r="Z35" s="360">
        <v>0.02</v>
      </c>
      <c r="AA35" s="360">
        <v>0.152</v>
      </c>
    </row>
    <row r="36" spans="1:27" ht="12.75">
      <c r="A36" s="341" t="s">
        <v>495</v>
      </c>
      <c r="B36" s="361">
        <v>63327585</v>
      </c>
      <c r="C36" s="361">
        <v>50614005</v>
      </c>
      <c r="D36" s="361">
        <v>56869313</v>
      </c>
      <c r="E36" s="361">
        <v>44753212</v>
      </c>
      <c r="F36" s="361">
        <v>-25452740</v>
      </c>
      <c r="G36" s="361">
        <v>-20201712</v>
      </c>
      <c r="H36" s="361">
        <v>-29647036</v>
      </c>
      <c r="I36" s="361">
        <v>-22431989</v>
      </c>
      <c r="J36" s="361">
        <v>-11070478</v>
      </c>
      <c r="K36" s="361">
        <v>436972</v>
      </c>
      <c r="L36" s="361">
        <v>-8011575</v>
      </c>
      <c r="M36" s="361">
        <v>8140224</v>
      </c>
      <c r="N36" s="361">
        <v>3676142</v>
      </c>
      <c r="O36" s="360">
        <v>0.521</v>
      </c>
      <c r="P36" s="360">
        <v>0.078</v>
      </c>
      <c r="Q36" s="360">
        <v>0.6</v>
      </c>
      <c r="R36" s="360">
        <v>0.195</v>
      </c>
      <c r="S36" s="360">
        <v>0.141</v>
      </c>
      <c r="T36" s="360">
        <v>0.857</v>
      </c>
      <c r="U36" s="360">
        <v>0.935</v>
      </c>
      <c r="V36" s="361">
        <v>1398260</v>
      </c>
      <c r="W36" s="361">
        <v>5074402</v>
      </c>
      <c r="X36" s="361">
        <v>-1156444</v>
      </c>
      <c r="Y36" s="361">
        <v>3917958</v>
      </c>
      <c r="Z36" s="360">
        <v>0.018</v>
      </c>
      <c r="AA36" s="360">
        <v>0.062</v>
      </c>
    </row>
    <row r="37" spans="1:27" ht="12.75">
      <c r="A37" s="341" t="s">
        <v>496</v>
      </c>
      <c r="B37" s="361">
        <v>6790876</v>
      </c>
      <c r="C37" s="361">
        <v>6691867</v>
      </c>
      <c r="D37" s="361">
        <v>7802498</v>
      </c>
      <c r="E37" s="361">
        <v>7718662</v>
      </c>
      <c r="F37" s="361">
        <v>-1484470</v>
      </c>
      <c r="G37" s="361">
        <v>-1429587</v>
      </c>
      <c r="H37" s="361">
        <v>-1642785</v>
      </c>
      <c r="I37" s="361">
        <v>-1413836</v>
      </c>
      <c r="J37" s="361">
        <v>-5161764</v>
      </c>
      <c r="K37" s="361">
        <v>6800</v>
      </c>
      <c r="L37" s="361">
        <v>-804248</v>
      </c>
      <c r="M37" s="361">
        <v>193702</v>
      </c>
      <c r="N37" s="361">
        <v>345615</v>
      </c>
      <c r="O37" s="360">
        <v>0.211</v>
      </c>
      <c r="P37" s="360">
        <v>-0.019</v>
      </c>
      <c r="Q37" s="360">
        <v>0.191</v>
      </c>
      <c r="R37" s="360">
        <v>0.662</v>
      </c>
      <c r="S37" s="360">
        <v>0.103</v>
      </c>
      <c r="T37" s="360">
        <v>0.975</v>
      </c>
      <c r="U37" s="360">
        <v>0.956</v>
      </c>
      <c r="V37" s="361">
        <v>-682817</v>
      </c>
      <c r="W37" s="361">
        <v>-337202</v>
      </c>
      <c r="X37" s="361">
        <v>-72990</v>
      </c>
      <c r="Y37" s="361">
        <v>-410193</v>
      </c>
      <c r="Z37" s="360">
        <v>0.011</v>
      </c>
      <c r="AA37" s="360">
        <v>-0.06</v>
      </c>
    </row>
    <row r="38" spans="1:27" ht="12.75">
      <c r="A38" s="341" t="s">
        <v>497</v>
      </c>
      <c r="B38" s="361">
        <v>2736192</v>
      </c>
      <c r="C38" s="361">
        <v>2447571</v>
      </c>
      <c r="D38" s="361">
        <v>2352008</v>
      </c>
      <c r="E38" s="361">
        <v>2004053</v>
      </c>
      <c r="F38" s="361">
        <v>-630065</v>
      </c>
      <c r="G38" s="361">
        <v>-630065</v>
      </c>
      <c r="H38" s="361">
        <v>-1086802</v>
      </c>
      <c r="I38" s="361">
        <v>-1102887</v>
      </c>
      <c r="J38" s="361">
        <v>-983692</v>
      </c>
      <c r="K38" s="361">
        <v>125839</v>
      </c>
      <c r="L38" s="361">
        <v>-866693</v>
      </c>
      <c r="M38" s="361">
        <v>-585179</v>
      </c>
      <c r="N38" s="361">
        <v>-823380</v>
      </c>
      <c r="O38" s="360">
        <v>0.462</v>
      </c>
      <c r="P38" s="360">
        <v>0.101</v>
      </c>
      <c r="Q38" s="360">
        <v>0.563</v>
      </c>
      <c r="R38" s="360">
        <v>0.418</v>
      </c>
      <c r="S38" s="360">
        <v>0.368</v>
      </c>
      <c r="T38" s="360">
        <v>1.249</v>
      </c>
      <c r="U38" s="360">
        <v>1.35</v>
      </c>
      <c r="V38" s="361">
        <v>-212383</v>
      </c>
      <c r="W38" s="361">
        <v>-1035763</v>
      </c>
      <c r="X38" s="361">
        <v>-29334</v>
      </c>
      <c r="Y38" s="361">
        <v>-1065097</v>
      </c>
      <c r="Z38" s="360">
        <v>0.011</v>
      </c>
      <c r="AA38" s="360">
        <v>-0.389</v>
      </c>
    </row>
    <row r="39" spans="1:27" ht="12.75">
      <c r="A39" s="341" t="s">
        <v>347</v>
      </c>
      <c r="B39" s="361">
        <v>3851889</v>
      </c>
      <c r="C39" s="361">
        <v>2855686</v>
      </c>
      <c r="D39" s="361">
        <v>3361630</v>
      </c>
      <c r="E39" s="361">
        <v>2394529</v>
      </c>
      <c r="F39" s="361">
        <v>-984729</v>
      </c>
      <c r="G39" s="361">
        <v>-803895</v>
      </c>
      <c r="H39" s="361">
        <v>-1219323</v>
      </c>
      <c r="I39" s="361">
        <v>-775822</v>
      </c>
      <c r="J39" s="361">
        <v>-747091</v>
      </c>
      <c r="K39" s="361">
        <v>250245</v>
      </c>
      <c r="L39" s="361">
        <v>-984990</v>
      </c>
      <c r="M39" s="361">
        <v>410226</v>
      </c>
      <c r="N39" s="361">
        <v>136872</v>
      </c>
      <c r="O39" s="360">
        <v>0.363</v>
      </c>
      <c r="P39" s="360">
        <v>0.081</v>
      </c>
      <c r="Q39" s="360">
        <v>0.444</v>
      </c>
      <c r="R39" s="360">
        <v>0.222</v>
      </c>
      <c r="S39" s="360">
        <v>0.293</v>
      </c>
      <c r="T39" s="360">
        <v>0.878</v>
      </c>
      <c r="U39" s="360">
        <v>0.959</v>
      </c>
      <c r="V39" s="361">
        <v>322839</v>
      </c>
      <c r="W39" s="361">
        <v>459711</v>
      </c>
      <c r="X39" s="361">
        <v>-68415</v>
      </c>
      <c r="Y39" s="361">
        <v>391297</v>
      </c>
      <c r="Z39" s="360">
        <v>0.018</v>
      </c>
      <c r="AA39" s="360">
        <v>0.102</v>
      </c>
    </row>
    <row r="40" spans="1:27" ht="12.75">
      <c r="A40" s="341" t="s">
        <v>357</v>
      </c>
      <c r="B40" s="361">
        <v>106637467</v>
      </c>
      <c r="C40" s="361">
        <v>96317286</v>
      </c>
      <c r="D40" s="361">
        <v>106514050</v>
      </c>
      <c r="E40" s="361">
        <v>96729452</v>
      </c>
      <c r="F40" s="361">
        <v>-91136444</v>
      </c>
      <c r="G40" s="361">
        <v>-89287513</v>
      </c>
      <c r="H40" s="361">
        <v>-83971418</v>
      </c>
      <c r="I40" s="361">
        <v>-83500922</v>
      </c>
      <c r="J40" s="361">
        <v>-6353638</v>
      </c>
      <c r="K40" s="361">
        <v>1295932</v>
      </c>
      <c r="L40" s="361">
        <v>-9756982</v>
      </c>
      <c r="M40" s="361">
        <v>6432012</v>
      </c>
      <c r="N40" s="361">
        <v>-1586159</v>
      </c>
      <c r="O40" s="360">
        <v>0.788</v>
      </c>
      <c r="P40" s="360">
        <v>0.075</v>
      </c>
      <c r="Q40" s="360">
        <v>0.864</v>
      </c>
      <c r="R40" s="360">
        <v>0.06</v>
      </c>
      <c r="S40" s="360">
        <v>0.092</v>
      </c>
      <c r="T40" s="360">
        <v>0.94</v>
      </c>
      <c r="U40" s="360">
        <v>1.015</v>
      </c>
      <c r="V40" s="361">
        <v>5210822</v>
      </c>
      <c r="W40" s="361">
        <v>3624663</v>
      </c>
      <c r="X40" s="361">
        <v>-1318905</v>
      </c>
      <c r="Y40" s="361">
        <v>2305759</v>
      </c>
      <c r="Z40" s="360">
        <v>0.012</v>
      </c>
      <c r="AA40" s="360">
        <v>0.022</v>
      </c>
    </row>
    <row r="41" spans="1:27" ht="12.75">
      <c r="A41" s="341" t="s">
        <v>356</v>
      </c>
      <c r="B41" s="361">
        <v>10581552</v>
      </c>
      <c r="C41" s="361">
        <v>8974220</v>
      </c>
      <c r="D41" s="361">
        <v>11021404</v>
      </c>
      <c r="E41" s="361">
        <v>9385092</v>
      </c>
      <c r="F41" s="361">
        <v>-4745724</v>
      </c>
      <c r="G41" s="361">
        <v>-3872245</v>
      </c>
      <c r="H41" s="361">
        <v>-5399890</v>
      </c>
      <c r="I41" s="361">
        <v>-4294669</v>
      </c>
      <c r="J41" s="361">
        <v>-2620564</v>
      </c>
      <c r="K41" s="361">
        <v>233843</v>
      </c>
      <c r="L41" s="361">
        <v>-2140490</v>
      </c>
      <c r="M41" s="361">
        <v>860460</v>
      </c>
      <c r="N41" s="361">
        <v>563213</v>
      </c>
      <c r="O41" s="360">
        <v>0.49</v>
      </c>
      <c r="P41" s="360">
        <v>0.027</v>
      </c>
      <c r="Q41" s="360">
        <v>0.517</v>
      </c>
      <c r="R41" s="360">
        <v>0.238</v>
      </c>
      <c r="S41" s="360">
        <v>0.194</v>
      </c>
      <c r="T41" s="360">
        <v>0.922</v>
      </c>
      <c r="U41" s="360">
        <v>0.949</v>
      </c>
      <c r="V41" s="361">
        <v>227370</v>
      </c>
      <c r="W41" s="361">
        <v>790582</v>
      </c>
      <c r="X41" s="361">
        <v>-138060</v>
      </c>
      <c r="Y41" s="361">
        <v>652523</v>
      </c>
      <c r="Z41" s="360">
        <v>0.013</v>
      </c>
      <c r="AA41" s="360">
        <v>0.062</v>
      </c>
    </row>
    <row r="42" spans="1:27" ht="12.75">
      <c r="A42" s="341" t="s">
        <v>353</v>
      </c>
      <c r="B42" s="361">
        <v>2261106</v>
      </c>
      <c r="C42" s="361">
        <v>1398835</v>
      </c>
      <c r="D42" s="361">
        <v>2478883</v>
      </c>
      <c r="E42" s="361">
        <v>1554702</v>
      </c>
      <c r="F42" s="361">
        <v>-628118</v>
      </c>
      <c r="G42" s="361">
        <v>-562999</v>
      </c>
      <c r="H42" s="361">
        <v>-603581</v>
      </c>
      <c r="I42" s="361">
        <v>-522638</v>
      </c>
      <c r="J42" s="361">
        <v>-318357</v>
      </c>
      <c r="K42" s="361">
        <v>42978</v>
      </c>
      <c r="L42" s="361">
        <v>-436428</v>
      </c>
      <c r="M42" s="361">
        <v>1120518</v>
      </c>
      <c r="N42" s="361">
        <v>320257</v>
      </c>
      <c r="O42" s="360">
        <v>0.243</v>
      </c>
      <c r="P42" s="360">
        <v>0.323</v>
      </c>
      <c r="Q42" s="360">
        <v>0.566</v>
      </c>
      <c r="R42" s="360">
        <v>0.128</v>
      </c>
      <c r="S42" s="360">
        <v>0.176</v>
      </c>
      <c r="T42" s="360">
        <v>0.548</v>
      </c>
      <c r="U42" s="360">
        <v>0.871</v>
      </c>
      <c r="V42" s="361">
        <v>-89388</v>
      </c>
      <c r="W42" s="361">
        <v>230869</v>
      </c>
      <c r="X42" s="361">
        <v>-30647</v>
      </c>
      <c r="Y42" s="361">
        <v>200222</v>
      </c>
      <c r="Z42" s="360">
        <v>0.014</v>
      </c>
      <c r="AA42" s="360">
        <v>0.089</v>
      </c>
    </row>
    <row r="43" spans="1:27" ht="12.75">
      <c r="A43" s="341" t="s">
        <v>498</v>
      </c>
      <c r="B43" s="361">
        <v>12229740</v>
      </c>
      <c r="C43" s="361">
        <v>10836515</v>
      </c>
      <c r="D43" s="361">
        <v>10908884</v>
      </c>
      <c r="E43" s="361">
        <v>9470799</v>
      </c>
      <c r="F43" s="361">
        <v>-6716593</v>
      </c>
      <c r="G43" s="361">
        <v>-5968977</v>
      </c>
      <c r="H43" s="361">
        <v>-7523152</v>
      </c>
      <c r="I43" s="361">
        <v>-6354195</v>
      </c>
      <c r="J43" s="361">
        <v>-2036857</v>
      </c>
      <c r="K43" s="361">
        <v>91562</v>
      </c>
      <c r="L43" s="361">
        <v>-1616867</v>
      </c>
      <c r="M43" s="361">
        <v>-267993</v>
      </c>
      <c r="N43" s="361">
        <v>-445558</v>
      </c>
      <c r="O43" s="360">
        <v>0.69</v>
      </c>
      <c r="P43" s="360">
        <v>0.016</v>
      </c>
      <c r="Q43" s="360">
        <v>0.706</v>
      </c>
      <c r="R43" s="360">
        <v>0.187</v>
      </c>
      <c r="S43" s="360">
        <v>0.148</v>
      </c>
      <c r="T43" s="360">
        <v>1.025</v>
      </c>
      <c r="U43" s="360">
        <v>1.041</v>
      </c>
      <c r="V43" s="361">
        <v>257757</v>
      </c>
      <c r="W43" s="361">
        <v>-187802</v>
      </c>
      <c r="X43" s="361">
        <v>-131598</v>
      </c>
      <c r="Y43" s="361">
        <v>-319400</v>
      </c>
      <c r="Z43" s="360">
        <v>0.011</v>
      </c>
      <c r="AA43" s="360">
        <v>-0.026</v>
      </c>
    </row>
    <row r="44" spans="1:27" ht="12.75">
      <c r="A44" s="341" t="s">
        <v>362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0">
        <v>0</v>
      </c>
      <c r="P44" s="360">
        <v>0</v>
      </c>
      <c r="Q44" s="360">
        <v>0</v>
      </c>
      <c r="R44" s="360">
        <v>0</v>
      </c>
      <c r="S44" s="360">
        <v>0</v>
      </c>
      <c r="T44" s="360">
        <v>0</v>
      </c>
      <c r="U44" s="360">
        <v>0</v>
      </c>
      <c r="V44" s="361"/>
      <c r="W44" s="361"/>
      <c r="X44" s="361"/>
      <c r="Y44" s="361"/>
      <c r="Z44" s="360">
        <v>0</v>
      </c>
      <c r="AA44" s="360">
        <v>0</v>
      </c>
    </row>
    <row r="45" spans="1:27" ht="12.75">
      <c r="A45" s="341" t="s">
        <v>499</v>
      </c>
      <c r="B45" s="361">
        <v>4960542</v>
      </c>
      <c r="C45" s="361">
        <v>2446064</v>
      </c>
      <c r="D45" s="361">
        <v>4649561</v>
      </c>
      <c r="E45" s="361">
        <v>2299408</v>
      </c>
      <c r="F45" s="361">
        <v>-1565662</v>
      </c>
      <c r="G45" s="361">
        <v>-752779</v>
      </c>
      <c r="H45" s="361">
        <v>-1848620</v>
      </c>
      <c r="I45" s="361">
        <v>-880579</v>
      </c>
      <c r="J45" s="361">
        <v>-665185</v>
      </c>
      <c r="K45" s="361">
        <v>116364</v>
      </c>
      <c r="L45" s="361">
        <v>-959974</v>
      </c>
      <c r="M45" s="361">
        <v>1175782</v>
      </c>
      <c r="N45" s="361">
        <v>-89966</v>
      </c>
      <c r="O45" s="360">
        <v>0.398</v>
      </c>
      <c r="P45" s="360">
        <v>0.272</v>
      </c>
      <c r="Q45" s="360">
        <v>0.67</v>
      </c>
      <c r="R45" s="360">
        <v>0.143</v>
      </c>
      <c r="S45" s="360">
        <v>0.206</v>
      </c>
      <c r="T45" s="360">
        <v>0.747</v>
      </c>
      <c r="U45" s="360">
        <v>1.019</v>
      </c>
      <c r="V45" s="361">
        <v>333959</v>
      </c>
      <c r="W45" s="361">
        <v>243993</v>
      </c>
      <c r="X45" s="361">
        <v>-53477</v>
      </c>
      <c r="Y45" s="361">
        <v>190517</v>
      </c>
      <c r="Z45" s="360">
        <v>0.011</v>
      </c>
      <c r="AA45" s="360">
        <v>0.038</v>
      </c>
    </row>
    <row r="46" spans="1:27" ht="12.75">
      <c r="A46" s="341" t="s">
        <v>359</v>
      </c>
      <c r="B46" s="361">
        <v>25702379</v>
      </c>
      <c r="C46" s="361">
        <v>22986538</v>
      </c>
      <c r="D46" s="361">
        <v>26879891</v>
      </c>
      <c r="E46" s="361">
        <v>24182312</v>
      </c>
      <c r="F46" s="361">
        <v>-12129851</v>
      </c>
      <c r="G46" s="361">
        <v>-10528809</v>
      </c>
      <c r="H46" s="361">
        <v>-13239287</v>
      </c>
      <c r="I46" s="361">
        <v>-11540119</v>
      </c>
      <c r="J46" s="361">
        <v>-11315314</v>
      </c>
      <c r="K46" s="361">
        <v>406352</v>
      </c>
      <c r="L46" s="361">
        <v>-2258980</v>
      </c>
      <c r="M46" s="361">
        <v>66310</v>
      </c>
      <c r="N46" s="361">
        <v>-525749</v>
      </c>
      <c r="O46" s="360">
        <v>0.493</v>
      </c>
      <c r="P46" s="360">
        <v>0.022</v>
      </c>
      <c r="Q46" s="360">
        <v>0.515</v>
      </c>
      <c r="R46" s="360">
        <v>0.421</v>
      </c>
      <c r="S46" s="360">
        <v>0.084</v>
      </c>
      <c r="T46" s="360">
        <v>0.998</v>
      </c>
      <c r="U46" s="360">
        <v>1.02</v>
      </c>
      <c r="V46" s="361">
        <v>921033</v>
      </c>
      <c r="W46" s="361">
        <v>395284</v>
      </c>
      <c r="X46" s="361">
        <v>-232295</v>
      </c>
      <c r="Y46" s="361">
        <v>162989</v>
      </c>
      <c r="Z46" s="360">
        <v>0.009</v>
      </c>
      <c r="AA46" s="360">
        <v>0.006</v>
      </c>
    </row>
    <row r="47" spans="1:27" ht="12.75">
      <c r="A47" s="341" t="s">
        <v>500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0">
        <v>0</v>
      </c>
      <c r="P47" s="360">
        <v>0</v>
      </c>
      <c r="Q47" s="360">
        <v>0</v>
      </c>
      <c r="R47" s="360">
        <v>0</v>
      </c>
      <c r="S47" s="360">
        <v>0</v>
      </c>
      <c r="T47" s="360">
        <v>0</v>
      </c>
      <c r="U47" s="360">
        <v>0</v>
      </c>
      <c r="V47" s="361"/>
      <c r="W47" s="361"/>
      <c r="X47" s="361"/>
      <c r="Y47" s="361"/>
      <c r="Z47" s="360">
        <v>0</v>
      </c>
      <c r="AA47" s="360">
        <v>0</v>
      </c>
    </row>
    <row r="48" spans="1:27" ht="12.75">
      <c r="A48" s="341" t="s">
        <v>501</v>
      </c>
      <c r="B48" s="361">
        <v>14024659</v>
      </c>
      <c r="C48" s="361">
        <v>10960912</v>
      </c>
      <c r="D48" s="361">
        <v>13681553</v>
      </c>
      <c r="E48" s="361">
        <v>10781957</v>
      </c>
      <c r="F48" s="361">
        <v>-6750643</v>
      </c>
      <c r="G48" s="361">
        <v>-5137659</v>
      </c>
      <c r="H48" s="361">
        <v>-4378281</v>
      </c>
      <c r="I48" s="361">
        <v>-5619448</v>
      </c>
      <c r="J48" s="361">
        <v>-2850979</v>
      </c>
      <c r="K48" s="361">
        <v>645499</v>
      </c>
      <c r="L48" s="361">
        <v>-2169826</v>
      </c>
      <c r="M48" s="361">
        <v>4282467</v>
      </c>
      <c r="N48" s="361">
        <v>787203</v>
      </c>
      <c r="O48" s="360">
        <v>0.32</v>
      </c>
      <c r="P48" s="360">
        <v>0.255</v>
      </c>
      <c r="Q48" s="360">
        <v>0.575</v>
      </c>
      <c r="R48" s="360">
        <v>0.208</v>
      </c>
      <c r="S48" s="360">
        <v>0.159</v>
      </c>
      <c r="T48" s="360">
        <v>0.687</v>
      </c>
      <c r="U48" s="360">
        <v>0.942</v>
      </c>
      <c r="V48" s="361">
        <v>290518</v>
      </c>
      <c r="W48" s="361">
        <v>1077721</v>
      </c>
      <c r="X48" s="361"/>
      <c r="Y48" s="361">
        <v>1077721</v>
      </c>
      <c r="Z48" s="360">
        <v>0</v>
      </c>
      <c r="AA48" s="360">
        <v>0.077</v>
      </c>
    </row>
    <row r="49" spans="1:27" ht="12.75">
      <c r="A49" s="341" t="s">
        <v>360</v>
      </c>
      <c r="B49" s="361">
        <v>639759</v>
      </c>
      <c r="C49" s="361">
        <v>389794</v>
      </c>
      <c r="D49" s="361">
        <v>596452</v>
      </c>
      <c r="E49" s="361">
        <v>334409</v>
      </c>
      <c r="F49" s="361">
        <v>-215769</v>
      </c>
      <c r="G49" s="361">
        <v>-174261</v>
      </c>
      <c r="H49" s="361">
        <v>-193314</v>
      </c>
      <c r="I49" s="361">
        <v>-175650</v>
      </c>
      <c r="J49" s="361">
        <v>-27214</v>
      </c>
      <c r="K49" s="361">
        <v>50149</v>
      </c>
      <c r="L49" s="361">
        <v>-305290</v>
      </c>
      <c r="M49" s="361">
        <v>70634</v>
      </c>
      <c r="N49" s="361">
        <v>-123595</v>
      </c>
      <c r="O49" s="360">
        <v>0.324</v>
      </c>
      <c r="P49" s="360">
        <v>0.326</v>
      </c>
      <c r="Q49" s="360">
        <v>0.65</v>
      </c>
      <c r="R49" s="360">
        <v>0.046</v>
      </c>
      <c r="S49" s="360">
        <v>0.512</v>
      </c>
      <c r="T49" s="360">
        <v>0.882</v>
      </c>
      <c r="U49" s="360">
        <v>1.207</v>
      </c>
      <c r="V49" s="361">
        <v>47451</v>
      </c>
      <c r="W49" s="361">
        <v>-76144</v>
      </c>
      <c r="X49" s="361">
        <v>-12968</v>
      </c>
      <c r="Y49" s="361">
        <v>-89112</v>
      </c>
      <c r="Z49" s="360">
        <v>0.02</v>
      </c>
      <c r="AA49" s="360">
        <v>-0.139</v>
      </c>
    </row>
    <row r="50" spans="1:27" ht="12.75">
      <c r="A50" s="341" t="s">
        <v>361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0">
        <v>0</v>
      </c>
      <c r="P50" s="360">
        <v>0</v>
      </c>
      <c r="Q50" s="360">
        <v>0</v>
      </c>
      <c r="R50" s="360">
        <v>0</v>
      </c>
      <c r="S50" s="360">
        <v>0</v>
      </c>
      <c r="T50" s="360">
        <v>0</v>
      </c>
      <c r="U50" s="360">
        <v>0</v>
      </c>
      <c r="V50" s="361"/>
      <c r="W50" s="361"/>
      <c r="X50" s="361"/>
      <c r="Y50" s="361"/>
      <c r="Z50" s="360">
        <v>0</v>
      </c>
      <c r="AA50" s="360">
        <v>0</v>
      </c>
    </row>
    <row r="51" spans="1:27" ht="12.75">
      <c r="A51" s="341" t="s">
        <v>354</v>
      </c>
      <c r="B51" s="361">
        <v>17708639</v>
      </c>
      <c r="C51" s="361">
        <v>10052660</v>
      </c>
      <c r="D51" s="361">
        <v>17059196</v>
      </c>
      <c r="E51" s="361">
        <v>9401191</v>
      </c>
      <c r="F51" s="361">
        <v>-5146758</v>
      </c>
      <c r="G51" s="361">
        <v>-3856440</v>
      </c>
      <c r="H51" s="361">
        <v>-6085201</v>
      </c>
      <c r="I51" s="361">
        <v>-4279497</v>
      </c>
      <c r="J51" s="361">
        <v>-2092910</v>
      </c>
      <c r="K51" s="361">
        <v>1199968</v>
      </c>
      <c r="L51" s="361">
        <v>-2478994</v>
      </c>
      <c r="M51" s="361">
        <v>6402091</v>
      </c>
      <c r="N51" s="361">
        <v>1749758</v>
      </c>
      <c r="O51" s="360">
        <v>0.357</v>
      </c>
      <c r="P51" s="360">
        <v>0.273</v>
      </c>
      <c r="Q51" s="360">
        <v>0.629</v>
      </c>
      <c r="R51" s="360">
        <v>0.123</v>
      </c>
      <c r="S51" s="360">
        <v>0.145</v>
      </c>
      <c r="T51" s="360">
        <v>0.625</v>
      </c>
      <c r="U51" s="360">
        <v>0.897</v>
      </c>
      <c r="V51" s="361">
        <v>873024</v>
      </c>
      <c r="W51" s="361">
        <v>2622782</v>
      </c>
      <c r="X51" s="361">
        <v>-260970</v>
      </c>
      <c r="Y51" s="361">
        <v>2361812</v>
      </c>
      <c r="Z51" s="360">
        <v>0.015</v>
      </c>
      <c r="AA51" s="360">
        <v>0.133</v>
      </c>
    </row>
    <row r="52" spans="1:27" ht="12.75">
      <c r="A52" s="341" t="s">
        <v>363</v>
      </c>
      <c r="B52" s="361">
        <v>13362444</v>
      </c>
      <c r="C52" s="361">
        <v>11318202</v>
      </c>
      <c r="D52" s="361">
        <v>17344957</v>
      </c>
      <c r="E52" s="361">
        <v>15258222</v>
      </c>
      <c r="F52" s="361">
        <v>-6309280</v>
      </c>
      <c r="G52" s="361">
        <v>-5807547</v>
      </c>
      <c r="H52" s="361">
        <v>-6694033</v>
      </c>
      <c r="I52" s="361">
        <v>-6179591</v>
      </c>
      <c r="J52" s="361">
        <v>-2707701</v>
      </c>
      <c r="K52" s="361">
        <v>393060</v>
      </c>
      <c r="L52" s="361">
        <v>-3663889</v>
      </c>
      <c r="M52" s="361">
        <v>4279333</v>
      </c>
      <c r="N52" s="361">
        <v>3100100</v>
      </c>
      <c r="O52" s="360">
        <v>0.386</v>
      </c>
      <c r="P52" s="360">
        <v>0.068</v>
      </c>
      <c r="Q52" s="360">
        <v>0.454</v>
      </c>
      <c r="R52" s="360">
        <v>0.156</v>
      </c>
      <c r="S52" s="360">
        <v>0.211</v>
      </c>
      <c r="T52" s="360">
        <v>0.753</v>
      </c>
      <c r="U52" s="360">
        <v>0.821</v>
      </c>
      <c r="V52" s="361">
        <v>-544292</v>
      </c>
      <c r="W52" s="361">
        <v>2555808</v>
      </c>
      <c r="X52" s="361">
        <v>-236692</v>
      </c>
      <c r="Y52" s="361">
        <v>2319116</v>
      </c>
      <c r="Z52" s="360">
        <v>0.018</v>
      </c>
      <c r="AA52" s="360">
        <v>0.174</v>
      </c>
    </row>
    <row r="53" spans="1:27" ht="12.75">
      <c r="A53" s="341" t="s">
        <v>502</v>
      </c>
      <c r="B53" s="361">
        <v>11404554</v>
      </c>
      <c r="C53" s="361">
        <v>9080251</v>
      </c>
      <c r="D53" s="361">
        <v>11396015</v>
      </c>
      <c r="E53" s="361">
        <v>9055745</v>
      </c>
      <c r="F53" s="361">
        <v>-6389823</v>
      </c>
      <c r="G53" s="361">
        <v>-5157227</v>
      </c>
      <c r="H53" s="361">
        <v>-6122842</v>
      </c>
      <c r="I53" s="361">
        <v>-5128534</v>
      </c>
      <c r="J53" s="361">
        <v>-2477410</v>
      </c>
      <c r="K53" s="361">
        <v>268669</v>
      </c>
      <c r="L53" s="361">
        <v>-5093808</v>
      </c>
      <c r="M53" s="361">
        <v>-2298046</v>
      </c>
      <c r="N53" s="361">
        <v>-3375339</v>
      </c>
      <c r="O53" s="360">
        <v>0.537</v>
      </c>
      <c r="P53" s="360">
        <v>0.095</v>
      </c>
      <c r="Q53" s="360">
        <v>0.632</v>
      </c>
      <c r="R53" s="360">
        <v>0.217</v>
      </c>
      <c r="S53" s="360">
        <v>0.447</v>
      </c>
      <c r="T53" s="360">
        <v>1.202</v>
      </c>
      <c r="U53" s="360">
        <v>1.296</v>
      </c>
      <c r="V53" s="361">
        <v>1682799</v>
      </c>
      <c r="W53" s="361">
        <v>-1692540</v>
      </c>
      <c r="X53" s="361">
        <v>-159250</v>
      </c>
      <c r="Y53" s="361">
        <v>-1851790</v>
      </c>
      <c r="Z53" s="360">
        <v>0.014</v>
      </c>
      <c r="AA53" s="360">
        <v>-0.162</v>
      </c>
    </row>
    <row r="54" spans="1:27" ht="12.75">
      <c r="A54" s="341" t="s">
        <v>503</v>
      </c>
      <c r="B54" s="361">
        <v>4681169</v>
      </c>
      <c r="C54" s="361">
        <v>3752374</v>
      </c>
      <c r="D54" s="361">
        <v>4446450</v>
      </c>
      <c r="E54" s="361">
        <v>3511987</v>
      </c>
      <c r="F54" s="361">
        <v>-2682910</v>
      </c>
      <c r="G54" s="361">
        <v>-2146886</v>
      </c>
      <c r="H54" s="361">
        <v>-2771755</v>
      </c>
      <c r="I54" s="361">
        <v>-2336646</v>
      </c>
      <c r="J54" s="361">
        <v>-348269</v>
      </c>
      <c r="K54" s="361">
        <v>193951</v>
      </c>
      <c r="L54" s="361">
        <v>-1197276</v>
      </c>
      <c r="M54" s="361">
        <v>129150</v>
      </c>
      <c r="N54" s="361">
        <v>-176253</v>
      </c>
      <c r="O54" s="360">
        <v>0.623</v>
      </c>
      <c r="P54" s="360">
        <v>0.069</v>
      </c>
      <c r="Q54" s="360">
        <v>0.692</v>
      </c>
      <c r="R54" s="360">
        <v>0.078</v>
      </c>
      <c r="S54" s="360">
        <v>0.269</v>
      </c>
      <c r="T54" s="360">
        <v>0.971</v>
      </c>
      <c r="U54" s="360">
        <v>1.04</v>
      </c>
      <c r="V54" s="361">
        <v>186812</v>
      </c>
      <c r="W54" s="361">
        <v>10559</v>
      </c>
      <c r="X54" s="361">
        <v>-54096</v>
      </c>
      <c r="Y54" s="361">
        <v>-43538</v>
      </c>
      <c r="Z54" s="360">
        <v>0.012</v>
      </c>
      <c r="AA54" s="360">
        <v>-0.009</v>
      </c>
    </row>
    <row r="55" spans="1:27" ht="12.75">
      <c r="A55" s="341" t="s">
        <v>504</v>
      </c>
      <c r="B55" s="361">
        <v>10984897</v>
      </c>
      <c r="C55" s="361">
        <v>8694512</v>
      </c>
      <c r="D55" s="361">
        <v>11836933</v>
      </c>
      <c r="E55" s="361">
        <v>9366996</v>
      </c>
      <c r="F55" s="361">
        <v>-4513471</v>
      </c>
      <c r="G55" s="361">
        <v>-3614111</v>
      </c>
      <c r="H55" s="361">
        <v>-4905288</v>
      </c>
      <c r="I55" s="361">
        <v>-3855227</v>
      </c>
      <c r="J55" s="361">
        <v>-3872667</v>
      </c>
      <c r="K55" s="361">
        <v>182429</v>
      </c>
      <c r="L55" s="361">
        <v>-1973564</v>
      </c>
      <c r="M55" s="361">
        <v>1085414</v>
      </c>
      <c r="N55" s="361">
        <v>-152034</v>
      </c>
      <c r="O55" s="360">
        <v>0.414</v>
      </c>
      <c r="P55" s="360">
        <v>0.105</v>
      </c>
      <c r="Q55" s="360">
        <v>0.519</v>
      </c>
      <c r="R55" s="360">
        <v>0.327</v>
      </c>
      <c r="S55" s="360">
        <v>0.167</v>
      </c>
      <c r="T55" s="360">
        <v>0.908</v>
      </c>
      <c r="U55" s="360">
        <v>1.013</v>
      </c>
      <c r="V55" s="361">
        <v>12332</v>
      </c>
      <c r="W55" s="361">
        <v>-139702</v>
      </c>
      <c r="X55" s="361">
        <v>-150187</v>
      </c>
      <c r="Y55" s="361">
        <v>-289889</v>
      </c>
      <c r="Z55" s="360">
        <v>0.014</v>
      </c>
      <c r="AA55" s="360">
        <v>-0.026</v>
      </c>
    </row>
    <row r="56" spans="1:27" ht="13.5" thickBot="1">
      <c r="A56" s="345" t="s">
        <v>505</v>
      </c>
      <c r="B56" s="363">
        <v>3603138</v>
      </c>
      <c r="C56" s="363">
        <v>1054513</v>
      </c>
      <c r="D56" s="363">
        <v>3381953</v>
      </c>
      <c r="E56" s="363">
        <v>1698638</v>
      </c>
      <c r="F56" s="363">
        <v>-1984854</v>
      </c>
      <c r="G56" s="363">
        <v>-1507374</v>
      </c>
      <c r="H56" s="363">
        <v>-1319919</v>
      </c>
      <c r="I56" s="363">
        <v>-589243</v>
      </c>
      <c r="J56" s="363">
        <v>-944300</v>
      </c>
      <c r="K56" s="363">
        <v>317305</v>
      </c>
      <c r="L56" s="363">
        <v>-2689802</v>
      </c>
      <c r="M56" s="363">
        <v>-1572068</v>
      </c>
      <c r="N56" s="363">
        <v>-2207403</v>
      </c>
      <c r="O56" s="362">
        <v>0.39</v>
      </c>
      <c r="P56" s="362">
        <v>0.188</v>
      </c>
      <c r="Q56" s="362">
        <v>0.578</v>
      </c>
      <c r="R56" s="362">
        <v>0.279</v>
      </c>
      <c r="S56" s="362">
        <v>0.795</v>
      </c>
      <c r="T56" s="362">
        <v>1.465</v>
      </c>
      <c r="U56" s="362">
        <v>1.653</v>
      </c>
      <c r="V56" s="363">
        <v>509931</v>
      </c>
      <c r="W56" s="363">
        <v>-1697472</v>
      </c>
      <c r="X56" s="363">
        <v>-107783</v>
      </c>
      <c r="Y56" s="363">
        <v>-1805255</v>
      </c>
      <c r="Z56" s="362">
        <v>0.03</v>
      </c>
      <c r="AA56" s="362">
        <v>-0.501</v>
      </c>
    </row>
    <row r="57" spans="1:27" ht="13.5" thickBot="1">
      <c r="A57" s="184" t="s">
        <v>0</v>
      </c>
      <c r="B57" s="368">
        <f>SUM(B5:B56)</f>
        <v>938807952</v>
      </c>
      <c r="C57" s="368">
        <f aca="true" t="shared" si="0" ref="C57:AA57">SUM(C5:C56)</f>
        <v>734133275</v>
      </c>
      <c r="D57" s="368">
        <f t="shared" si="0"/>
        <v>922618225</v>
      </c>
      <c r="E57" s="368">
        <f t="shared" si="0"/>
        <v>726233678</v>
      </c>
      <c r="F57" s="368">
        <f t="shared" si="0"/>
        <v>-505386374</v>
      </c>
      <c r="G57" s="368">
        <f t="shared" si="0"/>
        <v>-400672771</v>
      </c>
      <c r="H57" s="368">
        <f t="shared" si="0"/>
        <v>-534477883</v>
      </c>
      <c r="I57" s="368">
        <f t="shared" si="0"/>
        <v>-411711480</v>
      </c>
      <c r="J57" s="368">
        <f t="shared" si="0"/>
        <v>-179333803</v>
      </c>
      <c r="K57" s="368">
        <f t="shared" si="0"/>
        <v>26039030</v>
      </c>
      <c r="L57" s="368">
        <f t="shared" si="0"/>
        <v>-131502827</v>
      </c>
      <c r="M57" s="368">
        <f t="shared" si="0"/>
        <v>77303715</v>
      </c>
      <c r="N57" s="368">
        <f t="shared" si="0"/>
        <v>29724594</v>
      </c>
      <c r="O57" s="369">
        <v>0.579</v>
      </c>
      <c r="P57" s="369">
        <v>0.052</v>
      </c>
      <c r="Q57" s="369">
        <v>0.631</v>
      </c>
      <c r="R57" s="369">
        <v>0.194</v>
      </c>
      <c r="S57" s="369">
        <v>0.143</v>
      </c>
      <c r="T57" s="369">
        <v>0.916</v>
      </c>
      <c r="U57" s="369">
        <v>0.968</v>
      </c>
      <c r="V57" s="368">
        <f t="shared" si="0"/>
        <v>34417364</v>
      </c>
      <c r="W57" s="368">
        <f t="shared" si="0"/>
        <v>64141955</v>
      </c>
      <c r="X57" s="368">
        <f t="shared" si="0"/>
        <v>-14292233</v>
      </c>
      <c r="Y57" s="368">
        <f t="shared" si="0"/>
        <v>49849723</v>
      </c>
      <c r="Z57" s="369">
        <v>0.015</v>
      </c>
      <c r="AA57" s="369">
        <v>0.053</v>
      </c>
    </row>
    <row r="58" spans="1:9" s="7" customFormat="1" ht="12.75">
      <c r="A58" s="13" t="s">
        <v>36</v>
      </c>
      <c r="I58" s="34"/>
    </row>
  </sheetData>
  <sheetProtection/>
  <mergeCells count="1">
    <mergeCell ref="B3:A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AA58"/>
  <sheetViews>
    <sheetView zoomScalePageLayoutView="0" workbookViewId="0" topLeftCell="A1">
      <pane ySplit="4" topLeftCell="A5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18.00390625" style="328" customWidth="1"/>
    <col min="2" max="2" width="12.8515625" style="328" customWidth="1"/>
    <col min="3" max="3" width="10.8515625" style="328" bestFit="1" customWidth="1"/>
    <col min="4" max="4" width="13.00390625" style="328" customWidth="1"/>
    <col min="5" max="5" width="13.28125" style="328" customWidth="1"/>
    <col min="6" max="6" width="14.140625" style="328" bestFit="1" customWidth="1"/>
    <col min="7" max="7" width="15.7109375" style="328" bestFit="1" customWidth="1"/>
    <col min="8" max="8" width="13.57421875" style="328" bestFit="1" customWidth="1"/>
    <col min="9" max="9" width="11.421875" style="328" bestFit="1" customWidth="1"/>
    <col min="10" max="10" width="12.7109375" style="328" bestFit="1" customWidth="1"/>
    <col min="11" max="11" width="11.57421875" style="328" bestFit="1" customWidth="1"/>
    <col min="12" max="12" width="10.7109375" style="328" bestFit="1" customWidth="1"/>
    <col min="13" max="14" width="11.8515625" style="328" bestFit="1" customWidth="1"/>
    <col min="15" max="15" width="11.00390625" style="328" bestFit="1" customWidth="1"/>
    <col min="16" max="16" width="11.57421875" style="328" customWidth="1"/>
    <col min="17" max="17" width="11.7109375" style="328" customWidth="1"/>
    <col min="18" max="18" width="13.140625" style="328" bestFit="1" customWidth="1"/>
    <col min="19" max="19" width="12.00390625" style="328" bestFit="1" customWidth="1"/>
    <col min="20" max="20" width="15.140625" style="328" bestFit="1" customWidth="1"/>
    <col min="21" max="21" width="14.00390625" style="328" bestFit="1" customWidth="1"/>
    <col min="22" max="22" width="11.7109375" style="328" customWidth="1"/>
    <col min="23" max="25" width="11.57421875" style="328" bestFit="1" customWidth="1"/>
    <col min="26" max="26" width="13.140625" style="328" bestFit="1" customWidth="1"/>
    <col min="27" max="27" width="14.28125" style="328" bestFit="1" customWidth="1"/>
    <col min="28" max="16384" width="9.140625" style="328" customWidth="1"/>
  </cols>
  <sheetData>
    <row r="1" spans="1:13" s="217" customFormat="1" ht="19.5" customHeight="1">
      <c r="A1" s="140" t="s">
        <v>580</v>
      </c>
      <c r="B1" s="215"/>
      <c r="C1" s="215"/>
      <c r="D1" s="216"/>
      <c r="E1" s="215"/>
      <c r="F1" s="215"/>
      <c r="G1" s="215"/>
      <c r="H1" s="215"/>
      <c r="I1" s="215"/>
      <c r="J1" s="215"/>
      <c r="K1" s="215"/>
      <c r="L1" s="215"/>
      <c r="M1" s="215"/>
    </row>
    <row r="2" spans="2:13" s="217" customFormat="1" ht="6.75" customHeight="1" thickBot="1">
      <c r="B2" s="218"/>
      <c r="C2" s="218"/>
      <c r="D2" s="219"/>
      <c r="E2" s="215"/>
      <c r="F2" s="215"/>
      <c r="G2" s="215"/>
      <c r="H2" s="215"/>
      <c r="I2" s="215"/>
      <c r="J2" s="215"/>
      <c r="K2" s="215"/>
      <c r="L2" s="215"/>
      <c r="M2" s="215"/>
    </row>
    <row r="3" spans="2:27" s="217" customFormat="1" ht="13.5" customHeight="1" thickBot="1">
      <c r="B3" s="315">
        <v>2012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</row>
    <row r="4" spans="1:27" s="370" customFormat="1" ht="77.25" thickBot="1">
      <c r="A4" s="324" t="s">
        <v>552</v>
      </c>
      <c r="B4" s="371" t="s">
        <v>513</v>
      </c>
      <c r="C4" s="371" t="s">
        <v>514</v>
      </c>
      <c r="D4" s="371" t="s">
        <v>526</v>
      </c>
      <c r="E4" s="371" t="s">
        <v>527</v>
      </c>
      <c r="F4" s="371" t="s">
        <v>515</v>
      </c>
      <c r="G4" s="371" t="s">
        <v>528</v>
      </c>
      <c r="H4" s="371" t="s">
        <v>516</v>
      </c>
      <c r="I4" s="371" t="s">
        <v>517</v>
      </c>
      <c r="J4" s="371" t="s">
        <v>518</v>
      </c>
      <c r="K4" s="371" t="s">
        <v>519</v>
      </c>
      <c r="L4" s="371" t="s">
        <v>520</v>
      </c>
      <c r="M4" s="371" t="s">
        <v>529</v>
      </c>
      <c r="N4" s="371" t="s">
        <v>521</v>
      </c>
      <c r="O4" s="371" t="s">
        <v>530</v>
      </c>
      <c r="P4" s="371" t="s">
        <v>522</v>
      </c>
      <c r="Q4" s="371" t="s">
        <v>523</v>
      </c>
      <c r="R4" s="371" t="s">
        <v>524</v>
      </c>
      <c r="S4" s="371" t="s">
        <v>565</v>
      </c>
      <c r="T4" s="371" t="s">
        <v>566</v>
      </c>
      <c r="U4" s="371" t="s">
        <v>579</v>
      </c>
      <c r="V4" s="371" t="s">
        <v>568</v>
      </c>
      <c r="W4" s="371" t="s">
        <v>569</v>
      </c>
      <c r="X4" s="371" t="s">
        <v>570</v>
      </c>
      <c r="Y4" s="371" t="s">
        <v>571</v>
      </c>
      <c r="Z4" s="371" t="s">
        <v>572</v>
      </c>
      <c r="AA4" s="371" t="s">
        <v>573</v>
      </c>
    </row>
    <row r="5" spans="1:27" ht="12.75">
      <c r="A5" s="182" t="s">
        <v>471</v>
      </c>
      <c r="B5" s="224">
        <v>50480684</v>
      </c>
      <c r="C5" s="224">
        <v>37427548</v>
      </c>
      <c r="D5" s="224">
        <v>48614452</v>
      </c>
      <c r="E5" s="224">
        <v>36664357</v>
      </c>
      <c r="F5" s="224">
        <v>-17091956</v>
      </c>
      <c r="G5" s="224">
        <v>-14280283</v>
      </c>
      <c r="H5" s="224">
        <v>-31553993</v>
      </c>
      <c r="I5" s="224">
        <v>-27284674</v>
      </c>
      <c r="J5" s="224">
        <v>-3620040</v>
      </c>
      <c r="K5" s="224">
        <v>3976260</v>
      </c>
      <c r="L5" s="224">
        <v>-5693087</v>
      </c>
      <c r="M5" s="224">
        <v>7747333</v>
      </c>
      <c r="N5" s="224">
        <v>4042817</v>
      </c>
      <c r="O5" s="372">
        <v>0.649</v>
      </c>
      <c r="P5" s="372">
        <v>0.076</v>
      </c>
      <c r="Q5" s="372">
        <v>0.725</v>
      </c>
      <c r="R5" s="372">
        <v>0.074</v>
      </c>
      <c r="S5" s="372">
        <v>0.117</v>
      </c>
      <c r="T5" s="372">
        <v>0.841</v>
      </c>
      <c r="U5" s="372">
        <v>0.917</v>
      </c>
      <c r="V5" s="224">
        <v>3788276</v>
      </c>
      <c r="W5" s="224">
        <v>7831093</v>
      </c>
      <c r="X5" s="224">
        <v>-1186305</v>
      </c>
      <c r="Y5" s="224">
        <v>6644788</v>
      </c>
      <c r="Z5" s="372">
        <v>0.024</v>
      </c>
      <c r="AA5" s="372">
        <v>0.132</v>
      </c>
    </row>
    <row r="6" spans="1:27" ht="12.75">
      <c r="A6" s="183" t="s">
        <v>472</v>
      </c>
      <c r="B6" s="225">
        <v>101441058</v>
      </c>
      <c r="C6" s="225">
        <v>92197509</v>
      </c>
      <c r="D6" s="225">
        <v>99813295</v>
      </c>
      <c r="E6" s="225">
        <v>90127891</v>
      </c>
      <c r="F6" s="225">
        <v>-44497971</v>
      </c>
      <c r="G6" s="225">
        <v>-42600233</v>
      </c>
      <c r="H6" s="225">
        <v>-72217224</v>
      </c>
      <c r="I6" s="225">
        <v>-68558361</v>
      </c>
      <c r="J6" s="225">
        <v>-21120223</v>
      </c>
      <c r="K6" s="225">
        <v>2776017</v>
      </c>
      <c r="L6" s="225">
        <v>-9764130</v>
      </c>
      <c r="M6" s="225">
        <v>-3288283</v>
      </c>
      <c r="N6" s="225">
        <v>-6538807</v>
      </c>
      <c r="O6" s="373">
        <v>0.724</v>
      </c>
      <c r="P6" s="373">
        <v>0.033</v>
      </c>
      <c r="Q6" s="373">
        <v>0.756</v>
      </c>
      <c r="R6" s="373">
        <v>0.212</v>
      </c>
      <c r="S6" s="373">
        <v>0.098</v>
      </c>
      <c r="T6" s="373">
        <v>1.033</v>
      </c>
      <c r="U6" s="373">
        <v>1.066</v>
      </c>
      <c r="V6" s="225">
        <v>39715763</v>
      </c>
      <c r="W6" s="225">
        <v>33176955</v>
      </c>
      <c r="X6" s="225">
        <v>-2923849</v>
      </c>
      <c r="Y6" s="225">
        <v>30253107</v>
      </c>
      <c r="Z6" s="373">
        <v>0.029</v>
      </c>
      <c r="AA6" s="373">
        <v>0.298</v>
      </c>
    </row>
    <row r="7" spans="1:27" ht="12.75">
      <c r="A7" s="183" t="s">
        <v>473</v>
      </c>
      <c r="B7" s="225">
        <v>17802619</v>
      </c>
      <c r="C7" s="225">
        <v>12569109</v>
      </c>
      <c r="D7" s="225">
        <v>17040902</v>
      </c>
      <c r="E7" s="225">
        <v>11887677</v>
      </c>
      <c r="F7" s="225">
        <v>-6675610</v>
      </c>
      <c r="G7" s="225">
        <v>-4586062</v>
      </c>
      <c r="H7" s="225">
        <v>-7233251</v>
      </c>
      <c r="I7" s="225">
        <v>-4950064</v>
      </c>
      <c r="J7" s="225">
        <v>-4778483</v>
      </c>
      <c r="K7" s="225">
        <v>313827</v>
      </c>
      <c r="L7" s="225">
        <v>-1949477</v>
      </c>
      <c r="M7" s="225">
        <v>3079691</v>
      </c>
      <c r="N7" s="225">
        <v>523480</v>
      </c>
      <c r="O7" s="373">
        <v>0.424</v>
      </c>
      <c r="P7" s="373">
        <v>0.15</v>
      </c>
      <c r="Q7" s="373">
        <v>0.574</v>
      </c>
      <c r="R7" s="373">
        <v>0.28</v>
      </c>
      <c r="S7" s="373">
        <v>0.114</v>
      </c>
      <c r="T7" s="373">
        <v>0.819</v>
      </c>
      <c r="U7" s="373">
        <v>0.969</v>
      </c>
      <c r="V7" s="225">
        <v>453372</v>
      </c>
      <c r="W7" s="225">
        <v>976853</v>
      </c>
      <c r="X7" s="225">
        <v>-288171</v>
      </c>
      <c r="Y7" s="225">
        <v>688681</v>
      </c>
      <c r="Z7" s="373">
        <v>0.016</v>
      </c>
      <c r="AA7" s="373">
        <v>0.039</v>
      </c>
    </row>
    <row r="8" spans="1:27" ht="12.75">
      <c r="A8" s="183" t="s">
        <v>349</v>
      </c>
      <c r="B8" s="225">
        <v>103680042</v>
      </c>
      <c r="C8" s="225">
        <v>86838964</v>
      </c>
      <c r="D8" s="225">
        <v>110472165</v>
      </c>
      <c r="E8" s="225">
        <v>93970078</v>
      </c>
      <c r="F8" s="225">
        <v>-47611504</v>
      </c>
      <c r="G8" s="225">
        <v>-40230168</v>
      </c>
      <c r="H8" s="225">
        <v>-88039950</v>
      </c>
      <c r="I8" s="225">
        <v>-80442533</v>
      </c>
      <c r="J8" s="225">
        <v>-18521214</v>
      </c>
      <c r="K8" s="225">
        <v>2681459</v>
      </c>
      <c r="L8" s="225">
        <v>-9288275</v>
      </c>
      <c r="M8" s="225">
        <v>-5377274</v>
      </c>
      <c r="N8" s="225">
        <v>-11600485</v>
      </c>
      <c r="O8" s="373">
        <v>0.797</v>
      </c>
      <c r="P8" s="373">
        <v>0.056</v>
      </c>
      <c r="Q8" s="373">
        <v>0.853</v>
      </c>
      <c r="R8" s="373">
        <v>0.168</v>
      </c>
      <c r="S8" s="373">
        <v>0.084</v>
      </c>
      <c r="T8" s="373">
        <v>1.049</v>
      </c>
      <c r="U8" s="373">
        <v>1.105</v>
      </c>
      <c r="V8" s="225">
        <v>17976583</v>
      </c>
      <c r="W8" s="225">
        <v>6376098</v>
      </c>
      <c r="X8" s="225">
        <v>-1461596</v>
      </c>
      <c r="Y8" s="225">
        <v>4914502</v>
      </c>
      <c r="Z8" s="373">
        <v>0.014</v>
      </c>
      <c r="AA8" s="373">
        <v>0.047</v>
      </c>
    </row>
    <row r="9" spans="1:27" ht="12.75">
      <c r="A9" s="183" t="s">
        <v>474</v>
      </c>
      <c r="B9" s="225">
        <v>35257005</v>
      </c>
      <c r="C9" s="225">
        <v>30507711</v>
      </c>
      <c r="D9" s="225">
        <v>31685030</v>
      </c>
      <c r="E9" s="225">
        <v>27919956</v>
      </c>
      <c r="F9" s="225">
        <v>-16376262</v>
      </c>
      <c r="G9" s="225">
        <v>-14244391</v>
      </c>
      <c r="H9" s="225">
        <v>-17957716</v>
      </c>
      <c r="I9" s="225">
        <v>-14978554</v>
      </c>
      <c r="J9" s="225">
        <v>-7616679</v>
      </c>
      <c r="K9" s="225">
        <v>258277</v>
      </c>
      <c r="L9" s="225">
        <v>-4985095</v>
      </c>
      <c r="M9" s="225">
        <v>1125540</v>
      </c>
      <c r="N9" s="225">
        <v>597905</v>
      </c>
      <c r="O9" s="373">
        <v>0.567</v>
      </c>
      <c r="P9" s="373">
        <v>0.017</v>
      </c>
      <c r="Q9" s="373">
        <v>0.583</v>
      </c>
      <c r="R9" s="373">
        <v>0.24</v>
      </c>
      <c r="S9" s="373">
        <v>0.157</v>
      </c>
      <c r="T9" s="373">
        <v>0.964</v>
      </c>
      <c r="U9" s="373">
        <v>0.981</v>
      </c>
      <c r="V9" s="225">
        <v>77901</v>
      </c>
      <c r="W9" s="225">
        <v>675806</v>
      </c>
      <c r="X9" s="225">
        <v>-571000</v>
      </c>
      <c r="Y9" s="225">
        <v>104806</v>
      </c>
      <c r="Z9" s="373">
        <v>0.016</v>
      </c>
      <c r="AA9" s="373">
        <v>0.003</v>
      </c>
    </row>
    <row r="10" spans="1:27" ht="12.75">
      <c r="A10" s="183" t="s">
        <v>475</v>
      </c>
      <c r="B10" s="225">
        <v>1080601</v>
      </c>
      <c r="C10" s="225">
        <v>727106</v>
      </c>
      <c r="D10" s="225">
        <v>848416</v>
      </c>
      <c r="E10" s="225">
        <v>414818</v>
      </c>
      <c r="F10" s="225">
        <v>-474624</v>
      </c>
      <c r="G10" s="225">
        <v>-325552</v>
      </c>
      <c r="H10" s="225">
        <v>-398165</v>
      </c>
      <c r="I10" s="225">
        <v>-162922</v>
      </c>
      <c r="J10" s="225">
        <v>-33849</v>
      </c>
      <c r="K10" s="225">
        <v>43564</v>
      </c>
      <c r="L10" s="225">
        <v>-775829</v>
      </c>
      <c r="M10" s="225">
        <v>-359427</v>
      </c>
      <c r="N10" s="225">
        <v>-514218</v>
      </c>
      <c r="O10" s="373">
        <v>0.469</v>
      </c>
      <c r="P10" s="373">
        <v>0.182</v>
      </c>
      <c r="Q10" s="373">
        <v>0.652</v>
      </c>
      <c r="R10" s="373">
        <v>0.04</v>
      </c>
      <c r="S10" s="373">
        <v>0.914</v>
      </c>
      <c r="T10" s="373">
        <v>1.424</v>
      </c>
      <c r="U10" s="373">
        <v>1.606</v>
      </c>
      <c r="V10" s="225">
        <v>52521</v>
      </c>
      <c r="W10" s="225">
        <v>-461697</v>
      </c>
      <c r="X10" s="225">
        <v>-12609</v>
      </c>
      <c r="Y10" s="225">
        <v>-474306</v>
      </c>
      <c r="Z10" s="373">
        <v>0.012</v>
      </c>
      <c r="AA10" s="373">
        <v>-0.439</v>
      </c>
    </row>
    <row r="11" spans="1:27" ht="12.75">
      <c r="A11" s="183" t="s">
        <v>358</v>
      </c>
      <c r="B11" s="225">
        <v>6054474</v>
      </c>
      <c r="C11" s="225">
        <v>5537902</v>
      </c>
      <c r="D11" s="225">
        <v>5078485</v>
      </c>
      <c r="E11" s="225">
        <v>4599618</v>
      </c>
      <c r="F11" s="225">
        <v>-1738449</v>
      </c>
      <c r="G11" s="225">
        <v>-1621897</v>
      </c>
      <c r="H11" s="225">
        <v>-2073169</v>
      </c>
      <c r="I11" s="225">
        <v>-1874777</v>
      </c>
      <c r="J11" s="225">
        <v>-1931175</v>
      </c>
      <c r="K11" s="225">
        <v>79629</v>
      </c>
      <c r="L11" s="225">
        <v>-1350582</v>
      </c>
      <c r="M11" s="225">
        <v>-276441</v>
      </c>
      <c r="N11" s="225">
        <v>-477288</v>
      </c>
      <c r="O11" s="373">
        <v>0.408</v>
      </c>
      <c r="P11" s="373">
        <v>0.04</v>
      </c>
      <c r="Q11" s="373">
        <v>0.448</v>
      </c>
      <c r="R11" s="373">
        <v>0.38</v>
      </c>
      <c r="S11" s="373">
        <v>0.266</v>
      </c>
      <c r="T11" s="373">
        <v>1.054</v>
      </c>
      <c r="U11" s="373">
        <v>1.094</v>
      </c>
      <c r="V11" s="225">
        <v>18523</v>
      </c>
      <c r="W11" s="225">
        <v>-458764</v>
      </c>
      <c r="X11" s="225">
        <v>-69832</v>
      </c>
      <c r="Y11" s="225">
        <v>-528596</v>
      </c>
      <c r="Z11" s="373">
        <v>0.012</v>
      </c>
      <c r="AA11" s="373">
        <v>-0.087</v>
      </c>
    </row>
    <row r="12" spans="1:27" ht="12.75">
      <c r="A12" s="183" t="s">
        <v>476</v>
      </c>
      <c r="B12" s="225">
        <v>31046559</v>
      </c>
      <c r="C12" s="225">
        <v>23508058</v>
      </c>
      <c r="D12" s="225">
        <v>26300163</v>
      </c>
      <c r="E12" s="225">
        <v>19852200</v>
      </c>
      <c r="F12" s="225">
        <v>-16802483</v>
      </c>
      <c r="G12" s="225">
        <v>-12328829</v>
      </c>
      <c r="H12" s="225">
        <v>-18266503</v>
      </c>
      <c r="I12" s="225">
        <v>-13427613</v>
      </c>
      <c r="J12" s="225">
        <v>-4970969</v>
      </c>
      <c r="K12" s="225">
        <v>1335533</v>
      </c>
      <c r="L12" s="225">
        <v>-4090872</v>
      </c>
      <c r="M12" s="225">
        <v>-1028181</v>
      </c>
      <c r="N12" s="225">
        <v>-1301720</v>
      </c>
      <c r="O12" s="373">
        <v>0.695</v>
      </c>
      <c r="P12" s="373">
        <v>0.01</v>
      </c>
      <c r="Q12" s="373">
        <v>0.705</v>
      </c>
      <c r="R12" s="373">
        <v>0.189</v>
      </c>
      <c r="S12" s="373">
        <v>0.156</v>
      </c>
      <c r="T12" s="373">
        <v>1.039</v>
      </c>
      <c r="U12" s="373">
        <v>1.049</v>
      </c>
      <c r="V12" s="225">
        <v>-625945</v>
      </c>
      <c r="W12" s="225">
        <v>-1927665</v>
      </c>
      <c r="X12" s="225">
        <v>-518004</v>
      </c>
      <c r="Y12" s="225">
        <v>-2445669</v>
      </c>
      <c r="Z12" s="373">
        <v>0.017</v>
      </c>
      <c r="AA12" s="373">
        <v>-0.079</v>
      </c>
    </row>
    <row r="13" spans="1:27" ht="12.75">
      <c r="A13" s="183" t="s">
        <v>477</v>
      </c>
      <c r="B13" s="225">
        <v>92904837</v>
      </c>
      <c r="C13" s="225">
        <v>75966483</v>
      </c>
      <c r="D13" s="225">
        <v>90920260</v>
      </c>
      <c r="E13" s="225">
        <v>74475243</v>
      </c>
      <c r="F13" s="225">
        <v>-57469657</v>
      </c>
      <c r="G13" s="225">
        <v>-48341678</v>
      </c>
      <c r="H13" s="225">
        <v>-58897778</v>
      </c>
      <c r="I13" s="225">
        <v>-49336116</v>
      </c>
      <c r="J13" s="225">
        <v>-8773806</v>
      </c>
      <c r="K13" s="225">
        <v>3904982</v>
      </c>
      <c r="L13" s="225">
        <v>-10412853</v>
      </c>
      <c r="M13" s="225">
        <v>12835822</v>
      </c>
      <c r="N13" s="225">
        <v>9857450</v>
      </c>
      <c r="O13" s="373">
        <v>0.648</v>
      </c>
      <c r="P13" s="373">
        <v>0.033</v>
      </c>
      <c r="Q13" s="373">
        <v>0.681</v>
      </c>
      <c r="R13" s="373">
        <v>0.097</v>
      </c>
      <c r="S13" s="373">
        <v>0.115</v>
      </c>
      <c r="T13" s="373">
        <v>0.859</v>
      </c>
      <c r="U13" s="373">
        <v>0.892</v>
      </c>
      <c r="V13" s="225">
        <v>7148044</v>
      </c>
      <c r="W13" s="225">
        <v>17005494</v>
      </c>
      <c r="X13" s="225">
        <v>-1727837</v>
      </c>
      <c r="Y13" s="225">
        <v>15277657</v>
      </c>
      <c r="Z13" s="373">
        <v>0.019</v>
      </c>
      <c r="AA13" s="373">
        <v>0.164</v>
      </c>
    </row>
    <row r="14" spans="1:27" ht="12.75">
      <c r="A14" s="183" t="s">
        <v>478</v>
      </c>
      <c r="B14" s="225">
        <v>29720584</v>
      </c>
      <c r="C14" s="225">
        <v>19164610</v>
      </c>
      <c r="D14" s="225">
        <v>29524077</v>
      </c>
      <c r="E14" s="225">
        <v>20235569</v>
      </c>
      <c r="F14" s="225">
        <v>-17880842</v>
      </c>
      <c r="G14" s="225">
        <v>-9494391</v>
      </c>
      <c r="H14" s="225">
        <v>-18287347</v>
      </c>
      <c r="I14" s="225">
        <v>-10250995</v>
      </c>
      <c r="J14" s="225">
        <v>-6312235</v>
      </c>
      <c r="K14" s="225">
        <v>881330</v>
      </c>
      <c r="L14" s="225">
        <v>-3806097</v>
      </c>
      <c r="M14" s="225">
        <v>1118398</v>
      </c>
      <c r="N14" s="225">
        <v>747573</v>
      </c>
      <c r="O14" s="373">
        <v>0.619</v>
      </c>
      <c r="P14" s="373">
        <v>0.013</v>
      </c>
      <c r="Q14" s="373">
        <v>0.632</v>
      </c>
      <c r="R14" s="373">
        <v>0.214</v>
      </c>
      <c r="S14" s="373">
        <v>0.129</v>
      </c>
      <c r="T14" s="373">
        <v>0.962</v>
      </c>
      <c r="U14" s="373">
        <v>0.975</v>
      </c>
      <c r="V14" s="225">
        <v>969451</v>
      </c>
      <c r="W14" s="225">
        <v>1717024</v>
      </c>
      <c r="X14" s="225">
        <v>-563033</v>
      </c>
      <c r="Y14" s="225">
        <v>1153990</v>
      </c>
      <c r="Z14" s="373">
        <v>0.019</v>
      </c>
      <c r="AA14" s="373">
        <v>0.039</v>
      </c>
    </row>
    <row r="15" spans="1:27" ht="12.75">
      <c r="A15" s="183" t="s">
        <v>479</v>
      </c>
      <c r="B15" s="225">
        <v>85126763</v>
      </c>
      <c r="C15" s="225">
        <v>56411635</v>
      </c>
      <c r="D15" s="225">
        <v>86124660</v>
      </c>
      <c r="E15" s="225">
        <v>57333310</v>
      </c>
      <c r="F15" s="225">
        <v>-49207219</v>
      </c>
      <c r="G15" s="225">
        <v>-30763480</v>
      </c>
      <c r="H15" s="225">
        <v>-48483797</v>
      </c>
      <c r="I15" s="225">
        <v>-30826482</v>
      </c>
      <c r="J15" s="225">
        <v>-16580252</v>
      </c>
      <c r="K15" s="225">
        <v>3072550</v>
      </c>
      <c r="L15" s="225">
        <v>-10044663</v>
      </c>
      <c r="M15" s="225">
        <v>11015948</v>
      </c>
      <c r="N15" s="225">
        <v>2954463</v>
      </c>
      <c r="O15" s="373">
        <v>0.563</v>
      </c>
      <c r="P15" s="373">
        <v>0.094</v>
      </c>
      <c r="Q15" s="373">
        <v>0.657</v>
      </c>
      <c r="R15" s="373">
        <v>0.193</v>
      </c>
      <c r="S15" s="373">
        <v>0.117</v>
      </c>
      <c r="T15" s="373">
        <v>0.872</v>
      </c>
      <c r="U15" s="373">
        <v>0.966</v>
      </c>
      <c r="V15" s="225">
        <v>1988604</v>
      </c>
      <c r="W15" s="225">
        <v>4943067</v>
      </c>
      <c r="X15" s="225">
        <v>-881308</v>
      </c>
      <c r="Y15" s="225">
        <v>4061758</v>
      </c>
      <c r="Z15" s="373">
        <v>0.01</v>
      </c>
      <c r="AA15" s="373">
        <v>0.048</v>
      </c>
    </row>
    <row r="16" spans="1:27" ht="12.75">
      <c r="A16" s="183" t="s">
        <v>480</v>
      </c>
      <c r="B16" s="225">
        <v>8931889</v>
      </c>
      <c r="C16" s="225">
        <v>6317817</v>
      </c>
      <c r="D16" s="225">
        <v>7778174</v>
      </c>
      <c r="E16" s="225">
        <v>5164102</v>
      </c>
      <c r="F16" s="225">
        <v>-2559822</v>
      </c>
      <c r="G16" s="225">
        <v>-824797</v>
      </c>
      <c r="H16" s="225">
        <v>-2291816</v>
      </c>
      <c r="I16" s="225">
        <v>-556791</v>
      </c>
      <c r="J16" s="225">
        <v>-785431</v>
      </c>
      <c r="K16" s="225">
        <v>110416</v>
      </c>
      <c r="L16" s="225">
        <v>-465020</v>
      </c>
      <c r="M16" s="225">
        <v>4235908</v>
      </c>
      <c r="N16" s="225">
        <v>3467276</v>
      </c>
      <c r="O16" s="373">
        <v>0.295</v>
      </c>
      <c r="P16" s="373">
        <v>0.099</v>
      </c>
      <c r="Q16" s="373">
        <v>0.393</v>
      </c>
      <c r="R16" s="373">
        <v>0.101</v>
      </c>
      <c r="S16" s="373">
        <v>0.06</v>
      </c>
      <c r="T16" s="373">
        <v>0.455</v>
      </c>
      <c r="U16" s="373">
        <v>0.554</v>
      </c>
      <c r="V16" s="225">
        <v>280902</v>
      </c>
      <c r="W16" s="225">
        <v>3748178</v>
      </c>
      <c r="X16" s="225">
        <v>-130141</v>
      </c>
      <c r="Y16" s="225">
        <v>3618038</v>
      </c>
      <c r="Z16" s="373">
        <v>0.015</v>
      </c>
      <c r="AA16" s="373">
        <v>0.405</v>
      </c>
    </row>
    <row r="17" spans="1:27" ht="12.75">
      <c r="A17" s="183" t="s">
        <v>481</v>
      </c>
      <c r="B17" s="225">
        <v>47035497</v>
      </c>
      <c r="C17" s="225">
        <v>44880125</v>
      </c>
      <c r="D17" s="225">
        <v>44106753</v>
      </c>
      <c r="E17" s="225">
        <v>41949642</v>
      </c>
      <c r="F17" s="225">
        <v>-20824087</v>
      </c>
      <c r="G17" s="225">
        <v>-20354269</v>
      </c>
      <c r="H17" s="225">
        <v>-42176929</v>
      </c>
      <c r="I17" s="225">
        <v>-41907895</v>
      </c>
      <c r="J17" s="225">
        <v>-2286416</v>
      </c>
      <c r="K17" s="225">
        <v>643474</v>
      </c>
      <c r="L17" s="225">
        <v>-2715913</v>
      </c>
      <c r="M17" s="225">
        <v>-3072505</v>
      </c>
      <c r="N17" s="225">
        <v>-4317107</v>
      </c>
      <c r="O17" s="373">
        <v>0.956</v>
      </c>
      <c r="P17" s="373">
        <v>0.028</v>
      </c>
      <c r="Q17" s="373">
        <v>0.984</v>
      </c>
      <c r="R17" s="373">
        <v>0.052</v>
      </c>
      <c r="S17" s="373">
        <v>0.062</v>
      </c>
      <c r="T17" s="373">
        <v>1.07</v>
      </c>
      <c r="U17" s="373">
        <v>1.098</v>
      </c>
      <c r="V17" s="225">
        <v>17456440</v>
      </c>
      <c r="W17" s="225">
        <v>13139333</v>
      </c>
      <c r="X17" s="225">
        <v>-447938</v>
      </c>
      <c r="Y17" s="225">
        <v>12691395</v>
      </c>
      <c r="Z17" s="373">
        <v>0.01</v>
      </c>
      <c r="AA17" s="373">
        <v>0.27</v>
      </c>
    </row>
    <row r="18" spans="1:27" ht="12.75">
      <c r="A18" s="183" t="s">
        <v>352</v>
      </c>
      <c r="B18" s="225">
        <v>89789347</v>
      </c>
      <c r="C18" s="225">
        <v>75417853</v>
      </c>
      <c r="D18" s="225">
        <v>87098478</v>
      </c>
      <c r="E18" s="225">
        <v>73308302</v>
      </c>
      <c r="F18" s="225">
        <v>-53601257</v>
      </c>
      <c r="G18" s="225">
        <v>-46576843</v>
      </c>
      <c r="H18" s="225">
        <v>-64161360</v>
      </c>
      <c r="I18" s="225">
        <v>-43356120</v>
      </c>
      <c r="J18" s="225">
        <v>-15475197</v>
      </c>
      <c r="K18" s="225">
        <v>1920656</v>
      </c>
      <c r="L18" s="225">
        <v>-11801770</v>
      </c>
      <c r="M18" s="225">
        <v>-4339850</v>
      </c>
      <c r="N18" s="225">
        <v>4595870</v>
      </c>
      <c r="O18" s="373">
        <v>0.737</v>
      </c>
      <c r="P18" s="373">
        <v>-0.103</v>
      </c>
      <c r="Q18" s="373">
        <v>0.634</v>
      </c>
      <c r="R18" s="373">
        <v>0.178</v>
      </c>
      <c r="S18" s="373">
        <v>0.135</v>
      </c>
      <c r="T18" s="373">
        <v>1.05</v>
      </c>
      <c r="U18" s="373">
        <v>0.947</v>
      </c>
      <c r="V18" s="225">
        <v>2968517</v>
      </c>
      <c r="W18" s="225">
        <v>7564387</v>
      </c>
      <c r="X18" s="225">
        <v>-1213132</v>
      </c>
      <c r="Y18" s="225">
        <v>6351254</v>
      </c>
      <c r="Z18" s="373">
        <v>0.014</v>
      </c>
      <c r="AA18" s="373">
        <v>0.071</v>
      </c>
    </row>
    <row r="19" spans="1:27" ht="12.75">
      <c r="A19" s="183" t="s">
        <v>482</v>
      </c>
      <c r="B19" s="225">
        <v>5811816</v>
      </c>
      <c r="C19" s="225">
        <v>5357146</v>
      </c>
      <c r="D19" s="225">
        <v>5811816</v>
      </c>
      <c r="E19" s="225">
        <v>5357146</v>
      </c>
      <c r="F19" s="225">
        <v>-250772</v>
      </c>
      <c r="G19" s="225">
        <v>-124142</v>
      </c>
      <c r="H19" s="225">
        <v>-1488527</v>
      </c>
      <c r="I19" s="225">
        <v>-1378938</v>
      </c>
      <c r="J19" s="225">
        <v>-2081399</v>
      </c>
      <c r="K19" s="225" t="s">
        <v>525</v>
      </c>
      <c r="L19" s="225">
        <v>-351939</v>
      </c>
      <c r="M19" s="225">
        <v>1889951</v>
      </c>
      <c r="N19" s="225">
        <v>1544870</v>
      </c>
      <c r="O19" s="373">
        <v>0.256</v>
      </c>
      <c r="P19" s="373">
        <v>0.059</v>
      </c>
      <c r="Q19" s="373">
        <v>0.315</v>
      </c>
      <c r="R19" s="373">
        <v>0.358</v>
      </c>
      <c r="S19" s="373">
        <v>0.061</v>
      </c>
      <c r="T19" s="373">
        <v>0.675</v>
      </c>
      <c r="U19" s="373">
        <v>0.734</v>
      </c>
      <c r="V19" s="225">
        <v>107659</v>
      </c>
      <c r="W19" s="225">
        <v>1652528</v>
      </c>
      <c r="X19" s="225">
        <v>-43589</v>
      </c>
      <c r="Y19" s="225">
        <v>1608939</v>
      </c>
      <c r="Z19" s="373">
        <v>0.008</v>
      </c>
      <c r="AA19" s="373">
        <v>0.277</v>
      </c>
    </row>
    <row r="20" spans="1:27" ht="12.75">
      <c r="A20" s="183" t="s">
        <v>351</v>
      </c>
      <c r="B20" s="225">
        <v>9712530</v>
      </c>
      <c r="C20" s="225">
        <v>8348143</v>
      </c>
      <c r="D20" s="225">
        <v>9454240</v>
      </c>
      <c r="E20" s="225">
        <v>8151833</v>
      </c>
      <c r="F20" s="225">
        <v>-5229842</v>
      </c>
      <c r="G20" s="225">
        <v>-4390096</v>
      </c>
      <c r="H20" s="225">
        <v>-5012698</v>
      </c>
      <c r="I20" s="225">
        <v>-4204778</v>
      </c>
      <c r="J20" s="225">
        <v>-3098865</v>
      </c>
      <c r="K20" s="225">
        <v>125590</v>
      </c>
      <c r="L20" s="225">
        <v>-1336493</v>
      </c>
      <c r="M20" s="225">
        <v>6184</v>
      </c>
      <c r="N20" s="225">
        <v>-362714</v>
      </c>
      <c r="O20" s="373">
        <v>0.53</v>
      </c>
      <c r="P20" s="373">
        <v>0.039</v>
      </c>
      <c r="Q20" s="373">
        <v>0.569</v>
      </c>
      <c r="R20" s="373">
        <v>0.328</v>
      </c>
      <c r="S20" s="373">
        <v>0.141</v>
      </c>
      <c r="T20" s="373">
        <v>0.999</v>
      </c>
      <c r="U20" s="373">
        <v>1.038</v>
      </c>
      <c r="V20" s="225">
        <v>159439</v>
      </c>
      <c r="W20" s="225">
        <v>-203275</v>
      </c>
      <c r="X20" s="225">
        <v>-128979</v>
      </c>
      <c r="Y20" s="225">
        <v>-332254</v>
      </c>
      <c r="Z20" s="373">
        <v>0.013</v>
      </c>
      <c r="AA20" s="373">
        <v>-0.034</v>
      </c>
    </row>
    <row r="21" spans="1:27" ht="12.75">
      <c r="A21" s="183" t="s">
        <v>483</v>
      </c>
      <c r="B21" s="225">
        <v>6808407</v>
      </c>
      <c r="C21" s="225">
        <v>4257183</v>
      </c>
      <c r="D21" s="225">
        <v>6653524</v>
      </c>
      <c r="E21" s="225">
        <v>4095148</v>
      </c>
      <c r="F21" s="225">
        <v>-3701203</v>
      </c>
      <c r="G21" s="225">
        <v>-2503115</v>
      </c>
      <c r="H21" s="225">
        <v>-3475103</v>
      </c>
      <c r="I21" s="225">
        <v>-2665902</v>
      </c>
      <c r="J21" s="225">
        <v>-268565</v>
      </c>
      <c r="K21" s="225">
        <v>346333</v>
      </c>
      <c r="L21" s="225">
        <v>-1441385</v>
      </c>
      <c r="M21" s="225">
        <v>1468471</v>
      </c>
      <c r="N21" s="225">
        <v>65629</v>
      </c>
      <c r="O21" s="373">
        <v>0.522</v>
      </c>
      <c r="P21" s="373">
        <v>0.211</v>
      </c>
      <c r="Q21" s="373">
        <v>0.733</v>
      </c>
      <c r="R21" s="373">
        <v>0.04</v>
      </c>
      <c r="S21" s="373">
        <v>0.217</v>
      </c>
      <c r="T21" s="373">
        <v>0.779</v>
      </c>
      <c r="U21" s="373">
        <v>0.99</v>
      </c>
      <c r="V21" s="225">
        <v>40108</v>
      </c>
      <c r="W21" s="225">
        <v>105737</v>
      </c>
      <c r="X21" s="225">
        <v>-135987</v>
      </c>
      <c r="Y21" s="225">
        <v>-30249</v>
      </c>
      <c r="Z21" s="373">
        <v>0.02</v>
      </c>
      <c r="AA21" s="373">
        <v>-0.004</v>
      </c>
    </row>
    <row r="22" spans="1:27" ht="12.75">
      <c r="A22" s="183" t="s">
        <v>355</v>
      </c>
      <c r="B22" s="225">
        <v>525956</v>
      </c>
      <c r="C22" s="225">
        <v>297128</v>
      </c>
      <c r="D22" s="225">
        <v>703349</v>
      </c>
      <c r="E22" s="225">
        <v>384234</v>
      </c>
      <c r="F22" s="225">
        <v>-110618</v>
      </c>
      <c r="G22" s="225">
        <v>-109936</v>
      </c>
      <c r="H22" s="225">
        <v>-20490</v>
      </c>
      <c r="I22" s="225">
        <v>-21613</v>
      </c>
      <c r="J22" s="225">
        <v>-55000</v>
      </c>
      <c r="K22" s="225">
        <v>18817</v>
      </c>
      <c r="L22" s="225">
        <v>-171487</v>
      </c>
      <c r="M22" s="225">
        <v>456371</v>
      </c>
      <c r="N22" s="225">
        <v>154951</v>
      </c>
      <c r="O22" s="373">
        <v>0.029</v>
      </c>
      <c r="P22" s="373">
        <v>0.429</v>
      </c>
      <c r="Q22" s="373">
        <v>0.458</v>
      </c>
      <c r="R22" s="373">
        <v>0.078</v>
      </c>
      <c r="S22" s="373">
        <v>0.244</v>
      </c>
      <c r="T22" s="373">
        <v>0.351</v>
      </c>
      <c r="U22" s="373">
        <v>0.78</v>
      </c>
      <c r="V22" s="225">
        <v>87134</v>
      </c>
      <c r="W22" s="225">
        <v>242085</v>
      </c>
      <c r="X22" s="225">
        <v>-9141</v>
      </c>
      <c r="Y22" s="225">
        <v>232944</v>
      </c>
      <c r="Z22" s="373">
        <v>0.017</v>
      </c>
      <c r="AA22" s="373">
        <v>0.443</v>
      </c>
    </row>
    <row r="23" spans="1:27" ht="12.75">
      <c r="A23" s="183" t="s">
        <v>484</v>
      </c>
      <c r="B23" s="225">
        <v>3358110</v>
      </c>
      <c r="C23" s="225">
        <v>706488</v>
      </c>
      <c r="D23" s="225">
        <v>3021976</v>
      </c>
      <c r="E23" s="225">
        <v>496049</v>
      </c>
      <c r="F23" s="225">
        <v>-1711565</v>
      </c>
      <c r="G23" s="225">
        <v>-145944</v>
      </c>
      <c r="H23" s="225">
        <v>-697802</v>
      </c>
      <c r="I23" s="225">
        <v>5941</v>
      </c>
      <c r="J23" s="225">
        <v>-615917</v>
      </c>
      <c r="K23" s="225">
        <v>669089</v>
      </c>
      <c r="L23" s="225">
        <v>-1293083</v>
      </c>
      <c r="M23" s="225">
        <v>415175</v>
      </c>
      <c r="N23" s="225">
        <v>-737920</v>
      </c>
      <c r="O23" s="373">
        <v>0.231</v>
      </c>
      <c r="P23" s="373">
        <v>0.382</v>
      </c>
      <c r="Q23" s="373">
        <v>0.612</v>
      </c>
      <c r="R23" s="373">
        <v>0.204</v>
      </c>
      <c r="S23" s="373">
        <v>0.428</v>
      </c>
      <c r="T23" s="373">
        <v>0.863</v>
      </c>
      <c r="U23" s="373">
        <v>1.244</v>
      </c>
      <c r="V23" s="225">
        <v>37417</v>
      </c>
      <c r="W23" s="225">
        <v>-700503</v>
      </c>
      <c r="X23" s="225">
        <v>-114245</v>
      </c>
      <c r="Y23" s="225">
        <v>-814748</v>
      </c>
      <c r="Z23" s="373">
        <v>0.034</v>
      </c>
      <c r="AA23" s="373">
        <v>-0.243</v>
      </c>
    </row>
    <row r="24" spans="1:27" ht="12.75">
      <c r="A24" s="183" t="s">
        <v>348</v>
      </c>
      <c r="B24" s="225">
        <v>10034579</v>
      </c>
      <c r="C24" s="225">
        <v>8748050</v>
      </c>
      <c r="D24" s="225">
        <v>10131914</v>
      </c>
      <c r="E24" s="225">
        <v>8878023</v>
      </c>
      <c r="F24" s="225">
        <v>-4382718</v>
      </c>
      <c r="G24" s="225">
        <v>-3902101</v>
      </c>
      <c r="H24" s="225">
        <v>-4689536</v>
      </c>
      <c r="I24" s="225">
        <v>-4202615</v>
      </c>
      <c r="J24" s="225">
        <v>-2854154</v>
      </c>
      <c r="K24" s="225">
        <v>324507</v>
      </c>
      <c r="L24" s="225">
        <v>-1951975</v>
      </c>
      <c r="M24" s="225">
        <v>636248</v>
      </c>
      <c r="N24" s="225">
        <v>193785</v>
      </c>
      <c r="O24" s="373">
        <v>0.463</v>
      </c>
      <c r="P24" s="373">
        <v>0.044</v>
      </c>
      <c r="Q24" s="373">
        <v>0.507</v>
      </c>
      <c r="R24" s="373">
        <v>0.282</v>
      </c>
      <c r="S24" s="373">
        <v>0.193</v>
      </c>
      <c r="T24" s="373">
        <v>0.937</v>
      </c>
      <c r="U24" s="373">
        <v>0.981</v>
      </c>
      <c r="V24" s="225">
        <v>329912</v>
      </c>
      <c r="W24" s="225">
        <v>523697</v>
      </c>
      <c r="X24" s="225">
        <v>-94031</v>
      </c>
      <c r="Y24" s="225">
        <v>429666</v>
      </c>
      <c r="Z24" s="373">
        <v>0.009</v>
      </c>
      <c r="AA24" s="373">
        <v>0.043</v>
      </c>
    </row>
    <row r="25" spans="1:27" ht="12.75">
      <c r="A25" s="183" t="s">
        <v>485</v>
      </c>
      <c r="B25" s="225">
        <v>15794580</v>
      </c>
      <c r="C25" s="225">
        <v>10336391</v>
      </c>
      <c r="D25" s="225">
        <v>15503191</v>
      </c>
      <c r="E25" s="225">
        <v>10481236</v>
      </c>
      <c r="F25" s="225">
        <v>-9101735</v>
      </c>
      <c r="G25" s="225">
        <v>-5682283</v>
      </c>
      <c r="H25" s="225">
        <v>-9264203</v>
      </c>
      <c r="I25" s="225">
        <v>-5950053</v>
      </c>
      <c r="J25" s="225">
        <v>-3563867</v>
      </c>
      <c r="K25" s="225">
        <v>553447</v>
      </c>
      <c r="L25" s="225">
        <v>-1644326</v>
      </c>
      <c r="M25" s="225">
        <v>1030794</v>
      </c>
      <c r="N25" s="225">
        <v>-123563</v>
      </c>
      <c r="O25" s="373">
        <v>0.598</v>
      </c>
      <c r="P25" s="373">
        <v>0.074</v>
      </c>
      <c r="Q25" s="373">
        <v>0.672</v>
      </c>
      <c r="R25" s="373">
        <v>0.23</v>
      </c>
      <c r="S25" s="373">
        <v>0.106</v>
      </c>
      <c r="T25" s="373">
        <v>0.934</v>
      </c>
      <c r="U25" s="373">
        <v>1.008</v>
      </c>
      <c r="V25" s="225">
        <v>238017</v>
      </c>
      <c r="W25" s="225">
        <v>114454</v>
      </c>
      <c r="X25" s="225">
        <v>-172299</v>
      </c>
      <c r="Y25" s="225">
        <v>-57845</v>
      </c>
      <c r="Z25" s="373">
        <v>0.011</v>
      </c>
      <c r="AA25" s="373">
        <v>-0.004</v>
      </c>
    </row>
    <row r="26" spans="1:27" ht="12.75">
      <c r="A26" s="183" t="s">
        <v>486</v>
      </c>
      <c r="B26" s="225">
        <v>6905691</v>
      </c>
      <c r="C26" s="225">
        <v>5153070</v>
      </c>
      <c r="D26" s="225">
        <v>6121036</v>
      </c>
      <c r="E26" s="225">
        <v>4265078</v>
      </c>
      <c r="F26" s="225">
        <v>-2771546</v>
      </c>
      <c r="G26" s="225">
        <v>-1739195</v>
      </c>
      <c r="H26" s="225">
        <v>-2220768</v>
      </c>
      <c r="I26" s="225">
        <v>-1108169</v>
      </c>
      <c r="J26" s="225">
        <v>-2897316</v>
      </c>
      <c r="K26" s="225">
        <v>346775</v>
      </c>
      <c r="L26" s="225">
        <v>-884740</v>
      </c>
      <c r="M26" s="225">
        <v>118212</v>
      </c>
      <c r="N26" s="225">
        <v>-278372</v>
      </c>
      <c r="O26" s="373">
        <v>0.363</v>
      </c>
      <c r="P26" s="373">
        <v>0.065</v>
      </c>
      <c r="Q26" s="373">
        <v>0.428</v>
      </c>
      <c r="R26" s="373">
        <v>0.473</v>
      </c>
      <c r="S26" s="373">
        <v>0.145</v>
      </c>
      <c r="T26" s="373">
        <v>0.981</v>
      </c>
      <c r="U26" s="373">
        <v>1.045</v>
      </c>
      <c r="V26" s="225">
        <v>68125</v>
      </c>
      <c r="W26" s="225">
        <v>-210246</v>
      </c>
      <c r="X26" s="225">
        <v>-94510</v>
      </c>
      <c r="Y26" s="225">
        <v>-304756</v>
      </c>
      <c r="Z26" s="373">
        <v>0.014</v>
      </c>
      <c r="AA26" s="373">
        <v>-0.044</v>
      </c>
    </row>
    <row r="27" spans="1:27" ht="12.75">
      <c r="A27" s="183" t="s">
        <v>487</v>
      </c>
      <c r="B27" s="225">
        <v>357615</v>
      </c>
      <c r="C27" s="225">
        <v>172327</v>
      </c>
      <c r="D27" s="225">
        <v>434614</v>
      </c>
      <c r="E27" s="225">
        <v>204554</v>
      </c>
      <c r="F27" s="225">
        <v>-229671</v>
      </c>
      <c r="G27" s="225">
        <v>-57621</v>
      </c>
      <c r="H27" s="225">
        <v>-228698</v>
      </c>
      <c r="I27" s="225">
        <v>-58070</v>
      </c>
      <c r="J27" s="225">
        <v>-12485</v>
      </c>
      <c r="K27" s="225">
        <v>20527</v>
      </c>
      <c r="L27" s="225">
        <v>-313617</v>
      </c>
      <c r="M27" s="225">
        <v>-120186</v>
      </c>
      <c r="N27" s="225">
        <v>-159092</v>
      </c>
      <c r="O27" s="373">
        <v>0.526</v>
      </c>
      <c r="P27" s="373">
        <v>0.09</v>
      </c>
      <c r="Q27" s="373">
        <v>0.616</v>
      </c>
      <c r="R27" s="373">
        <v>0.029</v>
      </c>
      <c r="S27" s="373">
        <v>0.722</v>
      </c>
      <c r="T27" s="373">
        <v>1.277</v>
      </c>
      <c r="U27" s="373">
        <v>1.366</v>
      </c>
      <c r="V27" s="225">
        <v>284311</v>
      </c>
      <c r="W27" s="225">
        <v>125219</v>
      </c>
      <c r="X27" s="225">
        <v>-7771</v>
      </c>
      <c r="Y27" s="225">
        <v>117448</v>
      </c>
      <c r="Z27" s="373">
        <v>0.022</v>
      </c>
      <c r="AA27" s="373">
        <v>0.328</v>
      </c>
    </row>
    <row r="28" spans="1:27" ht="12.75">
      <c r="A28" s="183" t="s">
        <v>488</v>
      </c>
      <c r="B28" s="225">
        <v>18289736</v>
      </c>
      <c r="C28" s="225">
        <v>12752080</v>
      </c>
      <c r="D28" s="225">
        <v>19376470</v>
      </c>
      <c r="E28" s="225">
        <v>14841998</v>
      </c>
      <c r="F28" s="225">
        <v>-4889414</v>
      </c>
      <c r="G28" s="225">
        <v>-2902924</v>
      </c>
      <c r="H28" s="225">
        <v>1922900</v>
      </c>
      <c r="I28" s="225">
        <v>-7660480</v>
      </c>
      <c r="J28" s="225">
        <v>-2487685</v>
      </c>
      <c r="K28" s="225">
        <v>652673</v>
      </c>
      <c r="L28" s="225">
        <v>-2797270</v>
      </c>
      <c r="M28" s="225">
        <v>16014415</v>
      </c>
      <c r="N28" s="225">
        <v>2549237</v>
      </c>
      <c r="O28" s="373">
        <v>-0.099</v>
      </c>
      <c r="P28" s="373">
        <v>0.695</v>
      </c>
      <c r="Q28" s="373">
        <v>0.596</v>
      </c>
      <c r="R28" s="373">
        <v>0.128</v>
      </c>
      <c r="S28" s="373">
        <v>0.144</v>
      </c>
      <c r="T28" s="373">
        <v>0.174</v>
      </c>
      <c r="U28" s="373">
        <v>0.868</v>
      </c>
      <c r="V28" s="225">
        <v>5207706</v>
      </c>
      <c r="W28" s="225">
        <v>7756943</v>
      </c>
      <c r="X28" s="225">
        <v>-200119</v>
      </c>
      <c r="Y28" s="225">
        <v>7556825</v>
      </c>
      <c r="Z28" s="373">
        <v>0.011</v>
      </c>
      <c r="AA28" s="373">
        <v>0.413</v>
      </c>
    </row>
    <row r="29" spans="1:27" ht="12.75">
      <c r="A29" s="183" t="s">
        <v>489</v>
      </c>
      <c r="B29" s="225">
        <v>21163437</v>
      </c>
      <c r="C29" s="225">
        <v>13325183</v>
      </c>
      <c r="D29" s="225">
        <v>21465848</v>
      </c>
      <c r="E29" s="225">
        <v>13570649</v>
      </c>
      <c r="F29" s="225">
        <v>-13047555</v>
      </c>
      <c r="G29" s="225">
        <v>-7044507</v>
      </c>
      <c r="H29" s="225">
        <v>-13372595</v>
      </c>
      <c r="I29" s="225">
        <v>-7110308</v>
      </c>
      <c r="J29" s="225">
        <v>-4236187</v>
      </c>
      <c r="K29" s="225">
        <v>1057821</v>
      </c>
      <c r="L29" s="225">
        <v>-3128042</v>
      </c>
      <c r="M29" s="225">
        <v>729024</v>
      </c>
      <c r="N29" s="225">
        <v>153932</v>
      </c>
      <c r="O29" s="373">
        <v>0.623</v>
      </c>
      <c r="P29" s="373">
        <v>0.027</v>
      </c>
      <c r="Q29" s="373">
        <v>0.65</v>
      </c>
      <c r="R29" s="373">
        <v>0.197</v>
      </c>
      <c r="S29" s="373">
        <v>0.146</v>
      </c>
      <c r="T29" s="373">
        <v>0.966</v>
      </c>
      <c r="U29" s="373">
        <v>0.993</v>
      </c>
      <c r="V29" s="225">
        <v>564156</v>
      </c>
      <c r="W29" s="225">
        <v>718088</v>
      </c>
      <c r="X29" s="225">
        <v>-367725</v>
      </c>
      <c r="Y29" s="225">
        <v>350363</v>
      </c>
      <c r="Z29" s="373">
        <v>0.017</v>
      </c>
      <c r="AA29" s="373">
        <v>0.017</v>
      </c>
    </row>
    <row r="30" spans="1:27" ht="12.75">
      <c r="A30" s="183" t="s">
        <v>490</v>
      </c>
      <c r="B30" s="225">
        <v>16718306</v>
      </c>
      <c r="C30" s="225">
        <v>11818946</v>
      </c>
      <c r="D30" s="225">
        <v>15339026</v>
      </c>
      <c r="E30" s="225">
        <v>10659978</v>
      </c>
      <c r="F30" s="225">
        <v>-9861970</v>
      </c>
      <c r="G30" s="225">
        <v>-6380313</v>
      </c>
      <c r="H30" s="225">
        <v>-10447434</v>
      </c>
      <c r="I30" s="225">
        <v>-5985494</v>
      </c>
      <c r="J30" s="225">
        <v>-2788823</v>
      </c>
      <c r="K30" s="225">
        <v>461745</v>
      </c>
      <c r="L30" s="225">
        <v>-4234511</v>
      </c>
      <c r="M30" s="225">
        <v>-2131743</v>
      </c>
      <c r="N30" s="225">
        <v>-1887105</v>
      </c>
      <c r="O30" s="373">
        <v>0.681</v>
      </c>
      <c r="P30" s="373">
        <v>-0.016</v>
      </c>
      <c r="Q30" s="373">
        <v>0.665</v>
      </c>
      <c r="R30" s="373">
        <v>0.182</v>
      </c>
      <c r="S30" s="373">
        <v>0.276</v>
      </c>
      <c r="T30" s="373">
        <v>1.139</v>
      </c>
      <c r="U30" s="373">
        <v>1.123</v>
      </c>
      <c r="V30" s="225">
        <v>628959</v>
      </c>
      <c r="W30" s="225">
        <v>-1258147</v>
      </c>
      <c r="X30" s="225">
        <v>-302980</v>
      </c>
      <c r="Y30" s="225">
        <v>-1561126</v>
      </c>
      <c r="Z30" s="373">
        <v>0.018</v>
      </c>
      <c r="AA30" s="373">
        <v>-0.093</v>
      </c>
    </row>
    <row r="31" spans="1:27" ht="12.75">
      <c r="A31" s="183" t="s">
        <v>350</v>
      </c>
      <c r="B31" s="225">
        <v>54333645</v>
      </c>
      <c r="C31" s="225">
        <v>49974504</v>
      </c>
      <c r="D31" s="225">
        <v>53542074</v>
      </c>
      <c r="E31" s="225">
        <v>49191356</v>
      </c>
      <c r="F31" s="225">
        <v>-25414630</v>
      </c>
      <c r="G31" s="225">
        <v>-23439018</v>
      </c>
      <c r="H31" s="225">
        <v>-27915395</v>
      </c>
      <c r="I31" s="225">
        <v>-25564345</v>
      </c>
      <c r="J31" s="225">
        <v>-12584767</v>
      </c>
      <c r="K31" s="225">
        <v>884384</v>
      </c>
      <c r="L31" s="225">
        <v>-7957400</v>
      </c>
      <c r="M31" s="225">
        <v>5084513</v>
      </c>
      <c r="N31" s="225">
        <v>3969229</v>
      </c>
      <c r="O31" s="373">
        <v>0.521</v>
      </c>
      <c r="P31" s="373">
        <v>0.021</v>
      </c>
      <c r="Q31" s="373">
        <v>0.542</v>
      </c>
      <c r="R31" s="373">
        <v>0.235</v>
      </c>
      <c r="S31" s="373">
        <v>0.149</v>
      </c>
      <c r="T31" s="373">
        <v>0.905</v>
      </c>
      <c r="U31" s="373">
        <v>0.926</v>
      </c>
      <c r="V31" s="225">
        <v>488984</v>
      </c>
      <c r="W31" s="225">
        <v>4458213</v>
      </c>
      <c r="X31" s="225">
        <v>-540635</v>
      </c>
      <c r="Y31" s="225">
        <v>3917577</v>
      </c>
      <c r="Z31" s="373">
        <v>0.01</v>
      </c>
      <c r="AA31" s="373">
        <v>0.072</v>
      </c>
    </row>
    <row r="32" spans="1:27" ht="12.75">
      <c r="A32" s="183" t="s">
        <v>491</v>
      </c>
      <c r="B32" s="225"/>
      <c r="C32" s="225"/>
      <c r="D32" s="225"/>
      <c r="E32" s="225"/>
      <c r="F32" s="225">
        <v>-51583</v>
      </c>
      <c r="G32" s="225">
        <v>-51583</v>
      </c>
      <c r="H32" s="225">
        <v>115887</v>
      </c>
      <c r="I32" s="225">
        <v>115887</v>
      </c>
      <c r="J32" s="225" t="s">
        <v>364</v>
      </c>
      <c r="K32" s="225" t="s">
        <v>364</v>
      </c>
      <c r="L32" s="225">
        <v>-20653</v>
      </c>
      <c r="M32" s="225">
        <v>95235</v>
      </c>
      <c r="N32" s="225">
        <v>95235</v>
      </c>
      <c r="O32" s="373">
        <v>0</v>
      </c>
      <c r="P32" s="373">
        <v>0</v>
      </c>
      <c r="Q32" s="373">
        <v>0</v>
      </c>
      <c r="R32" s="373">
        <v>0</v>
      </c>
      <c r="S32" s="373">
        <v>0</v>
      </c>
      <c r="T32" s="373">
        <v>0</v>
      </c>
      <c r="U32" s="373">
        <v>0</v>
      </c>
      <c r="V32" s="225">
        <v>157364</v>
      </c>
      <c r="W32" s="225">
        <v>252599</v>
      </c>
      <c r="X32" s="225">
        <v>-5942</v>
      </c>
      <c r="Y32" s="225">
        <v>246657</v>
      </c>
      <c r="Z32" s="373">
        <v>0</v>
      </c>
      <c r="AA32" s="373">
        <v>0</v>
      </c>
    </row>
    <row r="33" spans="1:27" ht="12.75">
      <c r="A33" s="183" t="s">
        <v>492</v>
      </c>
      <c r="B33" s="225">
        <v>4667279</v>
      </c>
      <c r="C33" s="225">
        <v>2013334</v>
      </c>
      <c r="D33" s="225">
        <v>4604587</v>
      </c>
      <c r="E33" s="225">
        <v>1978866</v>
      </c>
      <c r="F33" s="225">
        <v>-350320</v>
      </c>
      <c r="G33" s="225">
        <v>-121652</v>
      </c>
      <c r="H33" s="225">
        <v>-1187346</v>
      </c>
      <c r="I33" s="225">
        <v>-314055</v>
      </c>
      <c r="J33" s="225">
        <v>-801443</v>
      </c>
      <c r="K33" s="225">
        <v>1139684</v>
      </c>
      <c r="L33" s="225">
        <v>-1551195</v>
      </c>
      <c r="M33" s="225">
        <v>1064603</v>
      </c>
      <c r="N33" s="225">
        <v>451858</v>
      </c>
      <c r="O33" s="373">
        <v>0.258</v>
      </c>
      <c r="P33" s="373">
        <v>0.133</v>
      </c>
      <c r="Q33" s="373">
        <v>0.391</v>
      </c>
      <c r="R33" s="373">
        <v>0.174</v>
      </c>
      <c r="S33" s="373">
        <v>0.337</v>
      </c>
      <c r="T33" s="373">
        <v>0.769</v>
      </c>
      <c r="U33" s="373">
        <v>0.902</v>
      </c>
      <c r="V33" s="225">
        <v>517571</v>
      </c>
      <c r="W33" s="225">
        <v>969429</v>
      </c>
      <c r="X33" s="225">
        <v>-61305</v>
      </c>
      <c r="Y33" s="225">
        <v>908123</v>
      </c>
      <c r="Z33" s="373">
        <v>0.013</v>
      </c>
      <c r="AA33" s="373">
        <v>0.195</v>
      </c>
    </row>
    <row r="34" spans="1:27" ht="12.75">
      <c r="A34" s="183" t="s">
        <v>493</v>
      </c>
      <c r="B34" s="225">
        <v>1643893</v>
      </c>
      <c r="C34" s="225">
        <v>1456003</v>
      </c>
      <c r="D34" s="225">
        <v>2807829</v>
      </c>
      <c r="E34" s="225">
        <v>2629376</v>
      </c>
      <c r="F34" s="225">
        <v>-2148045</v>
      </c>
      <c r="G34" s="225">
        <v>-1759631</v>
      </c>
      <c r="H34" s="225">
        <v>-2054902</v>
      </c>
      <c r="I34" s="225">
        <v>-1682683</v>
      </c>
      <c r="J34" s="225">
        <v>-254929</v>
      </c>
      <c r="K34" s="225">
        <v>15729</v>
      </c>
      <c r="L34" s="225">
        <v>-975051</v>
      </c>
      <c r="M34" s="225">
        <v>-477053</v>
      </c>
      <c r="N34" s="225">
        <v>-267559</v>
      </c>
      <c r="O34" s="373">
        <v>0.732</v>
      </c>
      <c r="P34" s="373">
        <v>-0.075</v>
      </c>
      <c r="Q34" s="373">
        <v>0.657</v>
      </c>
      <c r="R34" s="373">
        <v>0.091</v>
      </c>
      <c r="S34" s="373">
        <v>0.347</v>
      </c>
      <c r="T34" s="373">
        <v>1.17</v>
      </c>
      <c r="U34" s="373">
        <v>1.095</v>
      </c>
      <c r="V34" s="225">
        <v>177285</v>
      </c>
      <c r="W34" s="225">
        <v>-90274</v>
      </c>
      <c r="X34" s="225">
        <v>-17077</v>
      </c>
      <c r="Y34" s="225">
        <v>-107351</v>
      </c>
      <c r="Z34" s="373">
        <v>0.01</v>
      </c>
      <c r="AA34" s="373">
        <v>-0.065</v>
      </c>
    </row>
    <row r="35" spans="1:27" ht="12.75">
      <c r="A35" s="183" t="s">
        <v>494</v>
      </c>
      <c r="B35" s="225">
        <v>81224644</v>
      </c>
      <c r="C35" s="225">
        <v>62225069</v>
      </c>
      <c r="D35" s="225">
        <v>79085725</v>
      </c>
      <c r="E35" s="225">
        <v>60412913</v>
      </c>
      <c r="F35" s="225">
        <v>-25002293</v>
      </c>
      <c r="G35" s="225">
        <v>-17872578</v>
      </c>
      <c r="H35" s="225">
        <v>-59932972</v>
      </c>
      <c r="I35" s="225">
        <v>-48229561</v>
      </c>
      <c r="J35" s="225">
        <v>-8410813</v>
      </c>
      <c r="K35" s="225">
        <v>3283992</v>
      </c>
      <c r="L35" s="225">
        <v>-7685952</v>
      </c>
      <c r="M35" s="225">
        <v>3055987</v>
      </c>
      <c r="N35" s="225">
        <v>-629421</v>
      </c>
      <c r="O35" s="373">
        <v>0.758</v>
      </c>
      <c r="P35" s="373">
        <v>0.047</v>
      </c>
      <c r="Q35" s="373">
        <v>0.804</v>
      </c>
      <c r="R35" s="373">
        <v>0.106</v>
      </c>
      <c r="S35" s="373">
        <v>0.097</v>
      </c>
      <c r="T35" s="373">
        <v>0.961</v>
      </c>
      <c r="U35" s="373">
        <v>1.008</v>
      </c>
      <c r="V35" s="225">
        <v>14743311</v>
      </c>
      <c r="W35" s="225">
        <v>14113891</v>
      </c>
      <c r="X35" s="225">
        <v>-1238494</v>
      </c>
      <c r="Y35" s="225">
        <v>12875397</v>
      </c>
      <c r="Z35" s="373">
        <v>0.015</v>
      </c>
      <c r="AA35" s="373">
        <v>0.159</v>
      </c>
    </row>
    <row r="36" spans="1:27" ht="12.75">
      <c r="A36" s="183" t="s">
        <v>495</v>
      </c>
      <c r="B36" s="225">
        <v>68785031</v>
      </c>
      <c r="C36" s="225">
        <v>54070132</v>
      </c>
      <c r="D36" s="225">
        <v>62326759</v>
      </c>
      <c r="E36" s="225">
        <v>48209339</v>
      </c>
      <c r="F36" s="225">
        <v>-26880921</v>
      </c>
      <c r="G36" s="225">
        <v>-21331804</v>
      </c>
      <c r="H36" s="225">
        <v>-32968138</v>
      </c>
      <c r="I36" s="225">
        <v>-24685561</v>
      </c>
      <c r="J36" s="225">
        <v>-11610089</v>
      </c>
      <c r="K36" s="225">
        <v>548260</v>
      </c>
      <c r="L36" s="225">
        <v>-9106165</v>
      </c>
      <c r="M36" s="225">
        <v>8642366</v>
      </c>
      <c r="N36" s="225">
        <v>3355784</v>
      </c>
      <c r="O36" s="373">
        <v>0.529</v>
      </c>
      <c r="P36" s="373">
        <v>0.085</v>
      </c>
      <c r="Q36" s="373">
        <v>0.614</v>
      </c>
      <c r="R36" s="373">
        <v>0.186</v>
      </c>
      <c r="S36" s="373">
        <v>0.146</v>
      </c>
      <c r="T36" s="373">
        <v>0.861</v>
      </c>
      <c r="U36" s="373">
        <v>0.946</v>
      </c>
      <c r="V36" s="225">
        <v>1901006</v>
      </c>
      <c r="W36" s="225">
        <v>5256790</v>
      </c>
      <c r="X36" s="225">
        <v>-1264895</v>
      </c>
      <c r="Y36" s="225">
        <v>3991895</v>
      </c>
      <c r="Z36" s="373">
        <v>0.018</v>
      </c>
      <c r="AA36" s="373">
        <v>0.058</v>
      </c>
    </row>
    <row r="37" spans="1:27" ht="12.75">
      <c r="A37" s="183" t="s">
        <v>496</v>
      </c>
      <c r="B37" s="225">
        <v>6790876</v>
      </c>
      <c r="C37" s="225">
        <v>6691867</v>
      </c>
      <c r="D37" s="225">
        <v>7802498</v>
      </c>
      <c r="E37" s="225">
        <v>7718662</v>
      </c>
      <c r="F37" s="225">
        <v>-1484470</v>
      </c>
      <c r="G37" s="225">
        <v>-1429587</v>
      </c>
      <c r="H37" s="225">
        <v>-1642785</v>
      </c>
      <c r="I37" s="225">
        <v>-1413836</v>
      </c>
      <c r="J37" s="225">
        <v>-5161764</v>
      </c>
      <c r="K37" s="225">
        <v>6800</v>
      </c>
      <c r="L37" s="225">
        <v>-804248</v>
      </c>
      <c r="M37" s="225">
        <v>193702</v>
      </c>
      <c r="N37" s="225">
        <v>345615</v>
      </c>
      <c r="O37" s="373">
        <v>0.211</v>
      </c>
      <c r="P37" s="373">
        <v>-0.019</v>
      </c>
      <c r="Q37" s="373">
        <v>0.191</v>
      </c>
      <c r="R37" s="373">
        <v>0.662</v>
      </c>
      <c r="S37" s="373">
        <v>0.103</v>
      </c>
      <c r="T37" s="373">
        <v>0.975</v>
      </c>
      <c r="U37" s="373">
        <v>0.956</v>
      </c>
      <c r="V37" s="225">
        <v>-682817</v>
      </c>
      <c r="W37" s="225">
        <v>-337202</v>
      </c>
      <c r="X37" s="225">
        <v>-72990</v>
      </c>
      <c r="Y37" s="225">
        <v>-410193</v>
      </c>
      <c r="Z37" s="373">
        <v>0.011</v>
      </c>
      <c r="AA37" s="373">
        <v>-0.06</v>
      </c>
    </row>
    <row r="38" spans="1:27" ht="12.75">
      <c r="A38" s="183" t="s">
        <v>497</v>
      </c>
      <c r="B38" s="225">
        <v>2736192</v>
      </c>
      <c r="C38" s="225">
        <v>2447571</v>
      </c>
      <c r="D38" s="225">
        <v>2352008</v>
      </c>
      <c r="E38" s="225">
        <v>2004053</v>
      </c>
      <c r="F38" s="225">
        <v>-630065</v>
      </c>
      <c r="G38" s="225">
        <v>-630065</v>
      </c>
      <c r="H38" s="225">
        <v>-1086802</v>
      </c>
      <c r="I38" s="225">
        <v>-1102887</v>
      </c>
      <c r="J38" s="225">
        <v>-983692</v>
      </c>
      <c r="K38" s="225">
        <v>125839</v>
      </c>
      <c r="L38" s="225">
        <v>-866693</v>
      </c>
      <c r="M38" s="225">
        <v>-585179</v>
      </c>
      <c r="N38" s="225">
        <v>-823380</v>
      </c>
      <c r="O38" s="373">
        <v>0.462</v>
      </c>
      <c r="P38" s="373">
        <v>0.101</v>
      </c>
      <c r="Q38" s="373">
        <v>0.563</v>
      </c>
      <c r="R38" s="373">
        <v>0.418</v>
      </c>
      <c r="S38" s="373">
        <v>0.368</v>
      </c>
      <c r="T38" s="373">
        <v>1.249</v>
      </c>
      <c r="U38" s="373">
        <v>1.35</v>
      </c>
      <c r="V38" s="225">
        <v>-212383</v>
      </c>
      <c r="W38" s="225">
        <v>-1035763</v>
      </c>
      <c r="X38" s="225">
        <v>-29334</v>
      </c>
      <c r="Y38" s="225">
        <v>-1065097</v>
      </c>
      <c r="Z38" s="373">
        <v>0.011</v>
      </c>
      <c r="AA38" s="373">
        <v>-0.389</v>
      </c>
    </row>
    <row r="39" spans="1:27" ht="12.75">
      <c r="A39" s="183" t="s">
        <v>347</v>
      </c>
      <c r="B39" s="225">
        <v>3851889</v>
      </c>
      <c r="C39" s="225">
        <v>2855686</v>
      </c>
      <c r="D39" s="225">
        <v>3361630</v>
      </c>
      <c r="E39" s="225">
        <v>2394529</v>
      </c>
      <c r="F39" s="225">
        <v>-984729</v>
      </c>
      <c r="G39" s="225">
        <v>-803895</v>
      </c>
      <c r="H39" s="225">
        <v>-1219323</v>
      </c>
      <c r="I39" s="225">
        <v>-775822</v>
      </c>
      <c r="J39" s="225">
        <v>-747091</v>
      </c>
      <c r="K39" s="225">
        <v>250245</v>
      </c>
      <c r="L39" s="225">
        <v>-984990</v>
      </c>
      <c r="M39" s="225">
        <v>410226</v>
      </c>
      <c r="N39" s="225">
        <v>136872</v>
      </c>
      <c r="O39" s="373">
        <v>0.363</v>
      </c>
      <c r="P39" s="373">
        <v>0.081</v>
      </c>
      <c r="Q39" s="373">
        <v>0.444</v>
      </c>
      <c r="R39" s="373">
        <v>0.222</v>
      </c>
      <c r="S39" s="373">
        <v>0.293</v>
      </c>
      <c r="T39" s="373">
        <v>0.878</v>
      </c>
      <c r="U39" s="373">
        <v>0.959</v>
      </c>
      <c r="V39" s="225">
        <v>322839</v>
      </c>
      <c r="W39" s="225">
        <v>459711</v>
      </c>
      <c r="X39" s="225">
        <v>-68415</v>
      </c>
      <c r="Y39" s="225">
        <v>391297</v>
      </c>
      <c r="Z39" s="373">
        <v>0.018</v>
      </c>
      <c r="AA39" s="373">
        <v>0.102</v>
      </c>
    </row>
    <row r="40" spans="1:27" ht="12.75">
      <c r="A40" s="183" t="s">
        <v>357</v>
      </c>
      <c r="B40" s="225">
        <v>119753017</v>
      </c>
      <c r="C40" s="225">
        <v>106870212</v>
      </c>
      <c r="D40" s="225">
        <v>119545062</v>
      </c>
      <c r="E40" s="225">
        <v>107775144</v>
      </c>
      <c r="F40" s="225">
        <v>-109661319</v>
      </c>
      <c r="G40" s="225">
        <v>-106882847</v>
      </c>
      <c r="H40" s="225">
        <v>-94069659</v>
      </c>
      <c r="I40" s="225">
        <v>-92552743</v>
      </c>
      <c r="J40" s="225">
        <v>-6928432</v>
      </c>
      <c r="K40" s="225">
        <v>1542614</v>
      </c>
      <c r="L40" s="225">
        <v>-11031654</v>
      </c>
      <c r="M40" s="225">
        <v>7515317</v>
      </c>
      <c r="N40" s="225">
        <v>-1195072</v>
      </c>
      <c r="O40" s="373">
        <v>0.787</v>
      </c>
      <c r="P40" s="373">
        <v>0.073</v>
      </c>
      <c r="Q40" s="373">
        <v>0.86</v>
      </c>
      <c r="R40" s="373">
        <v>0.058</v>
      </c>
      <c r="S40" s="373">
        <v>0.092</v>
      </c>
      <c r="T40" s="373">
        <v>0.937</v>
      </c>
      <c r="U40" s="373">
        <v>1.01</v>
      </c>
      <c r="V40" s="225">
        <v>6765635</v>
      </c>
      <c r="W40" s="225">
        <v>5570563</v>
      </c>
      <c r="X40" s="225">
        <v>-1554743</v>
      </c>
      <c r="Y40" s="225">
        <v>4015821</v>
      </c>
      <c r="Z40" s="373">
        <v>0.013</v>
      </c>
      <c r="AA40" s="373">
        <v>0.034</v>
      </c>
    </row>
    <row r="41" spans="1:27" ht="12.75">
      <c r="A41" s="183" t="s">
        <v>356</v>
      </c>
      <c r="B41" s="225">
        <v>10865883</v>
      </c>
      <c r="C41" s="225">
        <v>9124513</v>
      </c>
      <c r="D41" s="225">
        <v>11305735</v>
      </c>
      <c r="E41" s="225">
        <v>9535385</v>
      </c>
      <c r="F41" s="225">
        <v>-4759929</v>
      </c>
      <c r="G41" s="225">
        <v>-3886450</v>
      </c>
      <c r="H41" s="225">
        <v>-5440444</v>
      </c>
      <c r="I41" s="225">
        <v>-4293566</v>
      </c>
      <c r="J41" s="225">
        <v>-2644375</v>
      </c>
      <c r="K41" s="225">
        <v>241002</v>
      </c>
      <c r="L41" s="225">
        <v>-2199865</v>
      </c>
      <c r="M41" s="225">
        <v>1021051</v>
      </c>
      <c r="N41" s="225">
        <v>638582</v>
      </c>
      <c r="O41" s="373">
        <v>0.481</v>
      </c>
      <c r="P41" s="373">
        <v>0.034</v>
      </c>
      <c r="Q41" s="373">
        <v>0.515</v>
      </c>
      <c r="R41" s="373">
        <v>0.234</v>
      </c>
      <c r="S41" s="373">
        <v>0.195</v>
      </c>
      <c r="T41" s="373">
        <v>0.91</v>
      </c>
      <c r="U41" s="373">
        <v>0.944</v>
      </c>
      <c r="V41" s="225">
        <v>236843</v>
      </c>
      <c r="W41" s="225">
        <v>875425</v>
      </c>
      <c r="X41" s="225">
        <v>-143300</v>
      </c>
      <c r="Y41" s="225">
        <v>732125</v>
      </c>
      <c r="Z41" s="373">
        <v>0.013</v>
      </c>
      <c r="AA41" s="373">
        <v>0.067</v>
      </c>
    </row>
    <row r="42" spans="1:27" ht="12.75">
      <c r="A42" s="183" t="s">
        <v>353</v>
      </c>
      <c r="B42" s="225">
        <v>2261106</v>
      </c>
      <c r="C42" s="225">
        <v>1398835</v>
      </c>
      <c r="D42" s="225">
        <v>2478883</v>
      </c>
      <c r="E42" s="225">
        <v>1554702</v>
      </c>
      <c r="F42" s="225">
        <v>-628118</v>
      </c>
      <c r="G42" s="225">
        <v>-562999</v>
      </c>
      <c r="H42" s="225">
        <v>-603581</v>
      </c>
      <c r="I42" s="225">
        <v>-522638</v>
      </c>
      <c r="J42" s="225">
        <v>-318357</v>
      </c>
      <c r="K42" s="225">
        <v>42978</v>
      </c>
      <c r="L42" s="225">
        <v>-436428</v>
      </c>
      <c r="M42" s="225">
        <v>1120518</v>
      </c>
      <c r="N42" s="225">
        <v>320257</v>
      </c>
      <c r="O42" s="373">
        <v>0.243</v>
      </c>
      <c r="P42" s="373">
        <v>0.323</v>
      </c>
      <c r="Q42" s="373">
        <v>0.566</v>
      </c>
      <c r="R42" s="373">
        <v>0.128</v>
      </c>
      <c r="S42" s="373">
        <v>0.176</v>
      </c>
      <c r="T42" s="373">
        <v>0.548</v>
      </c>
      <c r="U42" s="373">
        <v>0.871</v>
      </c>
      <c r="V42" s="225">
        <v>-89388</v>
      </c>
      <c r="W42" s="225">
        <v>230869</v>
      </c>
      <c r="X42" s="225">
        <v>-30647</v>
      </c>
      <c r="Y42" s="225">
        <v>200222</v>
      </c>
      <c r="Z42" s="373">
        <v>0.014</v>
      </c>
      <c r="AA42" s="373">
        <v>0.089</v>
      </c>
    </row>
    <row r="43" spans="1:27" ht="12.75">
      <c r="A43" s="183" t="s">
        <v>498</v>
      </c>
      <c r="B43" s="225">
        <v>12770062</v>
      </c>
      <c r="C43" s="225">
        <v>11260963</v>
      </c>
      <c r="D43" s="225">
        <v>11449206</v>
      </c>
      <c r="E43" s="225">
        <v>9895247</v>
      </c>
      <c r="F43" s="225">
        <v>-6724843</v>
      </c>
      <c r="G43" s="225">
        <v>-5977227</v>
      </c>
      <c r="H43" s="225">
        <v>-7638921</v>
      </c>
      <c r="I43" s="225">
        <v>-6421615</v>
      </c>
      <c r="J43" s="225">
        <v>-2301374</v>
      </c>
      <c r="K43" s="225">
        <v>121857</v>
      </c>
      <c r="L43" s="225">
        <v>-1620367</v>
      </c>
      <c r="M43" s="225">
        <v>-111455</v>
      </c>
      <c r="N43" s="225">
        <v>-326251</v>
      </c>
      <c r="O43" s="373">
        <v>0.667</v>
      </c>
      <c r="P43" s="373">
        <v>0.019</v>
      </c>
      <c r="Q43" s="373">
        <v>0.686</v>
      </c>
      <c r="R43" s="373">
        <v>0.201</v>
      </c>
      <c r="S43" s="373">
        <v>0.142</v>
      </c>
      <c r="T43" s="373">
        <v>1.01</v>
      </c>
      <c r="U43" s="373">
        <v>1.028</v>
      </c>
      <c r="V43" s="225">
        <v>257741</v>
      </c>
      <c r="W43" s="225">
        <v>-68510</v>
      </c>
      <c r="X43" s="225">
        <v>-137615</v>
      </c>
      <c r="Y43" s="225">
        <v>-206125</v>
      </c>
      <c r="Z43" s="373">
        <v>0.011</v>
      </c>
      <c r="AA43" s="373">
        <v>-0.016</v>
      </c>
    </row>
    <row r="44" spans="1:27" ht="12.75">
      <c r="A44" s="183" t="s">
        <v>362</v>
      </c>
      <c r="B44" s="225">
        <v>3243123</v>
      </c>
      <c r="C44" s="225">
        <v>2749002</v>
      </c>
      <c r="D44" s="225">
        <v>3243123</v>
      </c>
      <c r="E44" s="225">
        <v>2749002</v>
      </c>
      <c r="F44" s="225" t="s">
        <v>364</v>
      </c>
      <c r="G44" s="225" t="s">
        <v>364</v>
      </c>
      <c r="H44" s="225">
        <v>-1305847</v>
      </c>
      <c r="I44" s="225">
        <v>-1305847</v>
      </c>
      <c r="J44" s="225">
        <v>-606965</v>
      </c>
      <c r="K44" s="225" t="s">
        <v>525</v>
      </c>
      <c r="L44" s="225">
        <v>-287118</v>
      </c>
      <c r="M44" s="225">
        <v>1043193</v>
      </c>
      <c r="N44" s="225">
        <v>549072</v>
      </c>
      <c r="O44" s="373">
        <v>0.403</v>
      </c>
      <c r="P44" s="373">
        <v>0.152</v>
      </c>
      <c r="Q44" s="373">
        <v>0.555</v>
      </c>
      <c r="R44" s="373">
        <v>0.187</v>
      </c>
      <c r="S44" s="373">
        <v>0.089</v>
      </c>
      <c r="T44" s="373">
        <v>0.678</v>
      </c>
      <c r="U44" s="373">
        <v>0.831</v>
      </c>
      <c r="V44" s="225">
        <v>-172852</v>
      </c>
      <c r="W44" s="225">
        <v>376220</v>
      </c>
      <c r="X44" s="225">
        <v>-49227</v>
      </c>
      <c r="Y44" s="225">
        <v>326994</v>
      </c>
      <c r="Z44" s="373">
        <v>0.015</v>
      </c>
      <c r="AA44" s="373">
        <v>0.101</v>
      </c>
    </row>
    <row r="45" spans="1:27" ht="12.75">
      <c r="A45" s="183" t="s">
        <v>499</v>
      </c>
      <c r="B45" s="225">
        <v>4960542</v>
      </c>
      <c r="C45" s="225">
        <v>2446064</v>
      </c>
      <c r="D45" s="225">
        <v>4649561</v>
      </c>
      <c r="E45" s="225">
        <v>2299408</v>
      </c>
      <c r="F45" s="225">
        <v>-1565662</v>
      </c>
      <c r="G45" s="225">
        <v>-752779</v>
      </c>
      <c r="H45" s="225">
        <v>-1848620</v>
      </c>
      <c r="I45" s="225">
        <v>-880579</v>
      </c>
      <c r="J45" s="225">
        <v>-665185</v>
      </c>
      <c r="K45" s="225">
        <v>116364</v>
      </c>
      <c r="L45" s="225">
        <v>-959974</v>
      </c>
      <c r="M45" s="225">
        <v>1175782</v>
      </c>
      <c r="N45" s="225">
        <v>-89966</v>
      </c>
      <c r="O45" s="373">
        <v>0.398</v>
      </c>
      <c r="P45" s="373">
        <v>0.272</v>
      </c>
      <c r="Q45" s="373">
        <v>0.67</v>
      </c>
      <c r="R45" s="373">
        <v>0.143</v>
      </c>
      <c r="S45" s="373">
        <v>0.206</v>
      </c>
      <c r="T45" s="373">
        <v>0.747</v>
      </c>
      <c r="U45" s="373">
        <v>1.019</v>
      </c>
      <c r="V45" s="225">
        <v>333959</v>
      </c>
      <c r="W45" s="225">
        <v>243993</v>
      </c>
      <c r="X45" s="225">
        <v>-53477</v>
      </c>
      <c r="Y45" s="225">
        <v>190517</v>
      </c>
      <c r="Z45" s="373">
        <v>0.011</v>
      </c>
      <c r="AA45" s="373">
        <v>0.038</v>
      </c>
    </row>
    <row r="46" spans="1:27" ht="12.75">
      <c r="A46" s="183" t="s">
        <v>359</v>
      </c>
      <c r="B46" s="225">
        <v>30189674</v>
      </c>
      <c r="C46" s="225">
        <v>27300799</v>
      </c>
      <c r="D46" s="225">
        <v>31367185</v>
      </c>
      <c r="E46" s="225">
        <v>28689077</v>
      </c>
      <c r="F46" s="225">
        <v>-12314204</v>
      </c>
      <c r="G46" s="225">
        <v>-10595979</v>
      </c>
      <c r="H46" s="225">
        <v>-13822450</v>
      </c>
      <c r="I46" s="225">
        <v>-11913055</v>
      </c>
      <c r="J46" s="225">
        <v>-13785826</v>
      </c>
      <c r="K46" s="225">
        <v>406352</v>
      </c>
      <c r="L46" s="225">
        <v>-3525203</v>
      </c>
      <c r="M46" s="225">
        <v>233706</v>
      </c>
      <c r="N46" s="225">
        <v>-128654</v>
      </c>
      <c r="O46" s="373">
        <v>0.441</v>
      </c>
      <c r="P46" s="373">
        <v>0.012</v>
      </c>
      <c r="Q46" s="373">
        <v>0.452</v>
      </c>
      <c r="R46" s="373">
        <v>0.439</v>
      </c>
      <c r="S46" s="373">
        <v>0.112</v>
      </c>
      <c r="T46" s="373">
        <v>0.993</v>
      </c>
      <c r="U46" s="373">
        <v>1.004</v>
      </c>
      <c r="V46" s="225">
        <v>1097628</v>
      </c>
      <c r="W46" s="225">
        <v>968974</v>
      </c>
      <c r="X46" s="225">
        <v>-272574</v>
      </c>
      <c r="Y46" s="225">
        <v>696399</v>
      </c>
      <c r="Z46" s="373">
        <v>0.009</v>
      </c>
      <c r="AA46" s="373">
        <v>0.023</v>
      </c>
    </row>
    <row r="47" spans="1:27" ht="12.75">
      <c r="A47" s="183" t="s">
        <v>500</v>
      </c>
      <c r="B47" s="225">
        <v>11706365</v>
      </c>
      <c r="C47" s="225">
        <v>10226726</v>
      </c>
      <c r="D47" s="225">
        <v>11706365</v>
      </c>
      <c r="E47" s="225">
        <v>10226726</v>
      </c>
      <c r="F47" s="225">
        <v>-1117163</v>
      </c>
      <c r="G47" s="225">
        <v>-590529</v>
      </c>
      <c r="H47" s="225">
        <v>-5388184</v>
      </c>
      <c r="I47" s="225">
        <v>-4964598</v>
      </c>
      <c r="J47" s="225">
        <v>-1588220</v>
      </c>
      <c r="K47" s="225">
        <v>411446</v>
      </c>
      <c r="L47" s="225">
        <v>-2376757</v>
      </c>
      <c r="M47" s="225">
        <v>2353203</v>
      </c>
      <c r="N47" s="225">
        <v>1708597</v>
      </c>
      <c r="O47" s="373">
        <v>0.46</v>
      </c>
      <c r="P47" s="373">
        <v>0.055</v>
      </c>
      <c r="Q47" s="373">
        <v>0.515</v>
      </c>
      <c r="R47" s="373">
        <v>0.136</v>
      </c>
      <c r="S47" s="373">
        <v>0.203</v>
      </c>
      <c r="T47" s="373">
        <v>0.799</v>
      </c>
      <c r="U47" s="373">
        <v>0.854</v>
      </c>
      <c r="V47" s="225">
        <v>4632548</v>
      </c>
      <c r="W47" s="225">
        <v>6341145</v>
      </c>
      <c r="X47" s="225">
        <v>-231981</v>
      </c>
      <c r="Y47" s="225">
        <v>6109164</v>
      </c>
      <c r="Z47" s="373">
        <v>0.02</v>
      </c>
      <c r="AA47" s="373">
        <v>0.522</v>
      </c>
    </row>
    <row r="48" spans="1:27" ht="12.75">
      <c r="A48" s="183" t="s">
        <v>501</v>
      </c>
      <c r="B48" s="225">
        <v>17721440</v>
      </c>
      <c r="C48" s="225">
        <v>12855623</v>
      </c>
      <c r="D48" s="225">
        <v>17379803</v>
      </c>
      <c r="E48" s="225">
        <v>12684373</v>
      </c>
      <c r="F48" s="225">
        <v>-7135981</v>
      </c>
      <c r="G48" s="225">
        <v>-5296001</v>
      </c>
      <c r="H48" s="225">
        <v>-5586863</v>
      </c>
      <c r="I48" s="225">
        <v>-5921519</v>
      </c>
      <c r="J48" s="225">
        <v>-3560056</v>
      </c>
      <c r="K48" s="225">
        <v>1104689</v>
      </c>
      <c r="L48" s="225">
        <v>-2744923</v>
      </c>
      <c r="M48" s="225">
        <v>5487961</v>
      </c>
      <c r="N48" s="225">
        <v>1562565</v>
      </c>
      <c r="O48" s="373">
        <v>0.321</v>
      </c>
      <c r="P48" s="373">
        <v>0.226</v>
      </c>
      <c r="Q48" s="373">
        <v>0.547</v>
      </c>
      <c r="R48" s="373">
        <v>0.205</v>
      </c>
      <c r="S48" s="373">
        <v>0.158</v>
      </c>
      <c r="T48" s="373">
        <v>0.684</v>
      </c>
      <c r="U48" s="373">
        <v>0.91</v>
      </c>
      <c r="V48" s="225">
        <v>466479</v>
      </c>
      <c r="W48" s="225">
        <v>2029044</v>
      </c>
      <c r="X48" s="225" t="s">
        <v>364</v>
      </c>
      <c r="Y48" s="225">
        <v>2029044</v>
      </c>
      <c r="Z48" s="373">
        <v>0</v>
      </c>
      <c r="AA48" s="373">
        <v>0.114</v>
      </c>
    </row>
    <row r="49" spans="1:27" ht="12.75">
      <c r="A49" s="183" t="s">
        <v>360</v>
      </c>
      <c r="B49" s="225">
        <v>639759</v>
      </c>
      <c r="C49" s="225">
        <v>389794</v>
      </c>
      <c r="D49" s="225">
        <v>596452</v>
      </c>
      <c r="E49" s="225">
        <v>334409</v>
      </c>
      <c r="F49" s="225">
        <v>-215769</v>
      </c>
      <c r="G49" s="225">
        <v>-174261</v>
      </c>
      <c r="H49" s="225">
        <v>-193314</v>
      </c>
      <c r="I49" s="225">
        <v>-175650</v>
      </c>
      <c r="J49" s="225">
        <v>-27214</v>
      </c>
      <c r="K49" s="225">
        <v>50149</v>
      </c>
      <c r="L49" s="225">
        <v>-305290</v>
      </c>
      <c r="M49" s="225">
        <v>70634</v>
      </c>
      <c r="N49" s="225">
        <v>-123595</v>
      </c>
      <c r="O49" s="373">
        <v>0.324</v>
      </c>
      <c r="P49" s="373">
        <v>0.326</v>
      </c>
      <c r="Q49" s="373">
        <v>0.65</v>
      </c>
      <c r="R49" s="373">
        <v>0.046</v>
      </c>
      <c r="S49" s="373">
        <v>0.512</v>
      </c>
      <c r="T49" s="373">
        <v>0.882</v>
      </c>
      <c r="U49" s="373">
        <v>1.207</v>
      </c>
      <c r="V49" s="225">
        <v>47451</v>
      </c>
      <c r="W49" s="225">
        <v>-76144</v>
      </c>
      <c r="X49" s="225">
        <v>-12968</v>
      </c>
      <c r="Y49" s="225">
        <v>-89112</v>
      </c>
      <c r="Z49" s="373">
        <v>0.02</v>
      </c>
      <c r="AA49" s="373">
        <v>-0.139</v>
      </c>
    </row>
    <row r="50" spans="1:27" ht="12.75">
      <c r="A50" s="183" t="s">
        <v>361</v>
      </c>
      <c r="B50" s="225">
        <v>558947</v>
      </c>
      <c r="C50" s="225">
        <v>505231</v>
      </c>
      <c r="D50" s="225">
        <v>558947</v>
      </c>
      <c r="E50" s="225">
        <v>505231</v>
      </c>
      <c r="F50" s="225">
        <v>-25402</v>
      </c>
      <c r="G50" s="225">
        <v>-8858</v>
      </c>
      <c r="H50" s="225">
        <v>18768</v>
      </c>
      <c r="I50" s="225">
        <v>-180052</v>
      </c>
      <c r="J50" s="225">
        <v>-167</v>
      </c>
      <c r="K50" s="225">
        <v>58112</v>
      </c>
      <c r="L50" s="225">
        <v>-300090</v>
      </c>
      <c r="M50" s="225">
        <v>277458</v>
      </c>
      <c r="N50" s="225">
        <v>83034</v>
      </c>
      <c r="O50" s="373">
        <v>-0.034</v>
      </c>
      <c r="P50" s="373">
        <v>0.348</v>
      </c>
      <c r="Q50" s="373">
        <v>0.314</v>
      </c>
      <c r="R50" s="373">
        <v>0</v>
      </c>
      <c r="S50" s="373">
        <v>0.537</v>
      </c>
      <c r="T50" s="373">
        <v>0.504</v>
      </c>
      <c r="U50" s="373">
        <v>0.851</v>
      </c>
      <c r="V50" s="225">
        <v>37213</v>
      </c>
      <c r="W50" s="225">
        <v>120247</v>
      </c>
      <c r="X50" s="225">
        <v>-5842</v>
      </c>
      <c r="Y50" s="225">
        <v>114405</v>
      </c>
      <c r="Z50" s="373">
        <v>0.01</v>
      </c>
      <c r="AA50" s="373">
        <v>0.205</v>
      </c>
    </row>
    <row r="51" spans="1:27" ht="12.75">
      <c r="A51" s="183" t="s">
        <v>354</v>
      </c>
      <c r="B51" s="225">
        <v>18599361</v>
      </c>
      <c r="C51" s="225">
        <v>10659386</v>
      </c>
      <c r="D51" s="225">
        <v>17991986</v>
      </c>
      <c r="E51" s="225">
        <v>10034948</v>
      </c>
      <c r="F51" s="225">
        <v>-5287903</v>
      </c>
      <c r="G51" s="225">
        <v>-3896010</v>
      </c>
      <c r="H51" s="225">
        <v>-6232801</v>
      </c>
      <c r="I51" s="225">
        <v>-4321944</v>
      </c>
      <c r="J51" s="225">
        <v>-2182787</v>
      </c>
      <c r="K51" s="225">
        <v>1207006</v>
      </c>
      <c r="L51" s="225">
        <v>-2618749</v>
      </c>
      <c r="M51" s="225">
        <v>6957650</v>
      </c>
      <c r="N51" s="225">
        <v>2118474</v>
      </c>
      <c r="O51" s="373">
        <v>0.346</v>
      </c>
      <c r="P51" s="373">
        <v>0.269</v>
      </c>
      <c r="Q51" s="373">
        <v>0.615</v>
      </c>
      <c r="R51" s="373">
        <v>0.121</v>
      </c>
      <c r="S51" s="373">
        <v>0.146</v>
      </c>
      <c r="T51" s="373">
        <v>0.613</v>
      </c>
      <c r="U51" s="373">
        <v>0.882</v>
      </c>
      <c r="V51" s="225">
        <v>904699</v>
      </c>
      <c r="W51" s="225">
        <v>3023173</v>
      </c>
      <c r="X51" s="225">
        <v>-268000</v>
      </c>
      <c r="Y51" s="225">
        <v>2755173</v>
      </c>
      <c r="Z51" s="373">
        <v>0.014</v>
      </c>
      <c r="AA51" s="373">
        <v>0.148</v>
      </c>
    </row>
    <row r="52" spans="1:27" ht="12.75">
      <c r="A52" s="183" t="s">
        <v>363</v>
      </c>
      <c r="B52" s="225">
        <v>13817035</v>
      </c>
      <c r="C52" s="225">
        <v>11651497</v>
      </c>
      <c r="D52" s="225">
        <v>17799353</v>
      </c>
      <c r="E52" s="225">
        <v>15592844</v>
      </c>
      <c r="F52" s="225">
        <v>-6410235</v>
      </c>
      <c r="G52" s="225">
        <v>-5908502</v>
      </c>
      <c r="H52" s="225">
        <v>-6797649</v>
      </c>
      <c r="I52" s="225">
        <v>-6283207</v>
      </c>
      <c r="J52" s="225">
        <v>-2744483</v>
      </c>
      <c r="K52" s="225">
        <v>393060</v>
      </c>
      <c r="L52" s="225">
        <v>-3770551</v>
      </c>
      <c r="M52" s="225">
        <v>4486669</v>
      </c>
      <c r="N52" s="225">
        <v>3187662</v>
      </c>
      <c r="O52" s="373">
        <v>0.382</v>
      </c>
      <c r="P52" s="373">
        <v>0.073</v>
      </c>
      <c r="Q52" s="373">
        <v>0.455</v>
      </c>
      <c r="R52" s="373">
        <v>0.154</v>
      </c>
      <c r="S52" s="373">
        <v>0.212</v>
      </c>
      <c r="T52" s="373">
        <v>0.748</v>
      </c>
      <c r="U52" s="373">
        <v>0.821</v>
      </c>
      <c r="V52" s="225">
        <v>-542001</v>
      </c>
      <c r="W52" s="225">
        <v>2645662</v>
      </c>
      <c r="X52" s="225">
        <v>-236692</v>
      </c>
      <c r="Y52" s="225">
        <v>2408970</v>
      </c>
      <c r="Z52" s="373">
        <v>0.017</v>
      </c>
      <c r="AA52" s="373">
        <v>0.174</v>
      </c>
    </row>
    <row r="53" spans="1:27" ht="12.75">
      <c r="A53" s="183" t="s">
        <v>502</v>
      </c>
      <c r="B53" s="225">
        <v>12291673</v>
      </c>
      <c r="C53" s="225">
        <v>9640608</v>
      </c>
      <c r="D53" s="225">
        <v>12266762</v>
      </c>
      <c r="E53" s="225">
        <v>9615714</v>
      </c>
      <c r="F53" s="225">
        <v>-6591020</v>
      </c>
      <c r="G53" s="225">
        <v>-5177679</v>
      </c>
      <c r="H53" s="225">
        <v>-6473171</v>
      </c>
      <c r="I53" s="225">
        <v>-5186821</v>
      </c>
      <c r="J53" s="225">
        <v>-2599445</v>
      </c>
      <c r="K53" s="225">
        <v>278376</v>
      </c>
      <c r="L53" s="225">
        <v>-5244265</v>
      </c>
      <c r="M53" s="225">
        <v>-2050119</v>
      </c>
      <c r="N53" s="225">
        <v>-3136441</v>
      </c>
      <c r="O53" s="373">
        <v>0.528</v>
      </c>
      <c r="P53" s="373">
        <v>0.089</v>
      </c>
      <c r="Q53" s="373">
        <v>0.616</v>
      </c>
      <c r="R53" s="373">
        <v>0.212</v>
      </c>
      <c r="S53" s="373">
        <v>0.428</v>
      </c>
      <c r="T53" s="373">
        <v>1.167</v>
      </c>
      <c r="U53" s="373">
        <v>1.256</v>
      </c>
      <c r="V53" s="225">
        <v>1682799</v>
      </c>
      <c r="W53" s="225">
        <v>-1453642</v>
      </c>
      <c r="X53" s="225">
        <v>-170786</v>
      </c>
      <c r="Y53" s="225">
        <v>-1624428</v>
      </c>
      <c r="Z53" s="373">
        <v>0.014</v>
      </c>
      <c r="AA53" s="373">
        <v>-0.132</v>
      </c>
    </row>
    <row r="54" spans="1:27" ht="12.75">
      <c r="A54" s="183" t="s">
        <v>503</v>
      </c>
      <c r="B54" s="225">
        <v>4681169</v>
      </c>
      <c r="C54" s="225">
        <v>3752374</v>
      </c>
      <c r="D54" s="225">
        <v>4446450</v>
      </c>
      <c r="E54" s="225">
        <v>3511987</v>
      </c>
      <c r="F54" s="225">
        <v>-2682910</v>
      </c>
      <c r="G54" s="225">
        <v>-2146886</v>
      </c>
      <c r="H54" s="225">
        <v>-2771755</v>
      </c>
      <c r="I54" s="225">
        <v>-2336646</v>
      </c>
      <c r="J54" s="225">
        <v>-348269</v>
      </c>
      <c r="K54" s="225">
        <v>193951</v>
      </c>
      <c r="L54" s="225">
        <v>-1197276</v>
      </c>
      <c r="M54" s="225">
        <v>129150</v>
      </c>
      <c r="N54" s="225">
        <v>-176253</v>
      </c>
      <c r="O54" s="373">
        <v>0.623</v>
      </c>
      <c r="P54" s="373">
        <v>0.069</v>
      </c>
      <c r="Q54" s="373">
        <v>0.692</v>
      </c>
      <c r="R54" s="373">
        <v>0.078</v>
      </c>
      <c r="S54" s="373">
        <v>0.269</v>
      </c>
      <c r="T54" s="373">
        <v>0.971</v>
      </c>
      <c r="U54" s="373">
        <v>1.04</v>
      </c>
      <c r="V54" s="225">
        <v>186812</v>
      </c>
      <c r="W54" s="225">
        <v>10559</v>
      </c>
      <c r="X54" s="225">
        <v>-54096</v>
      </c>
      <c r="Y54" s="225">
        <v>-43538</v>
      </c>
      <c r="Z54" s="373">
        <v>0.012</v>
      </c>
      <c r="AA54" s="373">
        <v>-0.009</v>
      </c>
    </row>
    <row r="55" spans="1:27" ht="12.75">
      <c r="A55" s="183" t="s">
        <v>504</v>
      </c>
      <c r="B55" s="225">
        <v>11574746</v>
      </c>
      <c r="C55" s="225">
        <v>9176863</v>
      </c>
      <c r="D55" s="225">
        <v>12426782</v>
      </c>
      <c r="E55" s="225">
        <v>9848348</v>
      </c>
      <c r="F55" s="225">
        <v>-4513471</v>
      </c>
      <c r="G55" s="225">
        <v>-3614111</v>
      </c>
      <c r="H55" s="225">
        <v>-4966966</v>
      </c>
      <c r="I55" s="225">
        <v>-3916905</v>
      </c>
      <c r="J55" s="225">
        <v>-3917710</v>
      </c>
      <c r="K55" s="225">
        <v>191146</v>
      </c>
      <c r="L55" s="225">
        <v>-2016172</v>
      </c>
      <c r="M55" s="225">
        <v>1525934</v>
      </c>
      <c r="N55" s="225">
        <v>188706</v>
      </c>
      <c r="O55" s="373">
        <v>0.4</v>
      </c>
      <c r="P55" s="373">
        <v>0.108</v>
      </c>
      <c r="Q55" s="373">
        <v>0.507</v>
      </c>
      <c r="R55" s="373">
        <v>0.315</v>
      </c>
      <c r="S55" s="373">
        <v>0.162</v>
      </c>
      <c r="T55" s="373">
        <v>0.877</v>
      </c>
      <c r="U55" s="373">
        <v>0.985</v>
      </c>
      <c r="V55" s="225">
        <v>16205</v>
      </c>
      <c r="W55" s="225">
        <v>204911</v>
      </c>
      <c r="X55" s="225">
        <v>-157124</v>
      </c>
      <c r="Y55" s="225">
        <v>47787</v>
      </c>
      <c r="Z55" s="373">
        <v>0.014</v>
      </c>
      <c r="AA55" s="373">
        <v>0.004</v>
      </c>
    </row>
    <row r="56" spans="1:27" ht="13.5" thickBot="1">
      <c r="A56" s="223" t="s">
        <v>505</v>
      </c>
      <c r="B56" s="226">
        <v>3603138</v>
      </c>
      <c r="C56" s="226">
        <v>1054513</v>
      </c>
      <c r="D56" s="226">
        <v>3381953</v>
      </c>
      <c r="E56" s="226">
        <v>1698638</v>
      </c>
      <c r="F56" s="226">
        <v>-1984854</v>
      </c>
      <c r="G56" s="226">
        <v>-1507374</v>
      </c>
      <c r="H56" s="226">
        <v>-1319919</v>
      </c>
      <c r="I56" s="226">
        <v>-589243</v>
      </c>
      <c r="J56" s="226">
        <v>-944300</v>
      </c>
      <c r="K56" s="226">
        <v>317305</v>
      </c>
      <c r="L56" s="226">
        <v>-2689802</v>
      </c>
      <c r="M56" s="226">
        <v>-1572068</v>
      </c>
      <c r="N56" s="226">
        <v>-2207403</v>
      </c>
      <c r="O56" s="374">
        <v>0.39</v>
      </c>
      <c r="P56" s="374">
        <v>0.188</v>
      </c>
      <c r="Q56" s="374">
        <v>0.578</v>
      </c>
      <c r="R56" s="374">
        <v>0.279</v>
      </c>
      <c r="S56" s="374">
        <v>0.795</v>
      </c>
      <c r="T56" s="374">
        <v>1.465</v>
      </c>
      <c r="U56" s="374">
        <v>1.653</v>
      </c>
      <c r="V56" s="226">
        <v>509931</v>
      </c>
      <c r="W56" s="226">
        <v>-1697472</v>
      </c>
      <c r="X56" s="226">
        <v>-107783</v>
      </c>
      <c r="Y56" s="226">
        <v>-1805255</v>
      </c>
      <c r="Z56" s="374">
        <v>0.03</v>
      </c>
      <c r="AA56" s="374">
        <v>-0.501</v>
      </c>
    </row>
    <row r="57" spans="1:27" s="370" customFormat="1" ht="13.5" thickBot="1">
      <c r="A57" s="184" t="s">
        <v>0</v>
      </c>
      <c r="B57" s="368">
        <f>SUM(B5:B56)</f>
        <v>1319103211</v>
      </c>
      <c r="C57" s="368">
        <f aca="true" t="shared" si="0" ref="C57:AA57">SUM(C5:C56)</f>
        <v>1061541734</v>
      </c>
      <c r="D57" s="368">
        <f t="shared" si="0"/>
        <v>1297899032</v>
      </c>
      <c r="E57" s="368">
        <f t="shared" si="0"/>
        <v>1050378966</v>
      </c>
      <c r="F57" s="368">
        <f t="shared" si="0"/>
        <v>-662666191</v>
      </c>
      <c r="G57" s="368">
        <f t="shared" si="0"/>
        <v>-545973355</v>
      </c>
      <c r="H57" s="368">
        <f t="shared" si="0"/>
        <v>-813367104</v>
      </c>
      <c r="I57" s="368">
        <f t="shared" si="0"/>
        <v>-683673867</v>
      </c>
      <c r="J57" s="368">
        <f t="shared" si="0"/>
        <v>-223483985</v>
      </c>
      <c r="K57" s="368">
        <f t="shared" si="0"/>
        <v>39506638</v>
      </c>
      <c r="L57" s="368">
        <f t="shared" si="0"/>
        <v>-169969362</v>
      </c>
      <c r="M57" s="368">
        <f t="shared" si="0"/>
        <v>91078579</v>
      </c>
      <c r="N57" s="368">
        <f t="shared" si="0"/>
        <v>12758394</v>
      </c>
      <c r="O57" s="375">
        <v>0.627</v>
      </c>
      <c r="P57" s="369">
        <v>0.06</v>
      </c>
      <c r="Q57" s="369">
        <v>0.687</v>
      </c>
      <c r="R57" s="369">
        <v>0.172</v>
      </c>
      <c r="S57" s="369">
        <v>0.131</v>
      </c>
      <c r="T57" s="369">
        <v>0.93</v>
      </c>
      <c r="U57" s="369">
        <v>0.99</v>
      </c>
      <c r="V57" s="368">
        <f t="shared" si="0"/>
        <v>133806757</v>
      </c>
      <c r="W57" s="368">
        <f t="shared" si="0"/>
        <v>146565153</v>
      </c>
      <c r="X57" s="368">
        <f t="shared" si="0"/>
        <v>-20452073</v>
      </c>
      <c r="Y57" s="368">
        <f t="shared" si="0"/>
        <v>126113080</v>
      </c>
      <c r="Z57" s="369">
        <v>0.016</v>
      </c>
      <c r="AA57" s="369">
        <v>0.096</v>
      </c>
    </row>
    <row r="58" spans="1:9" s="7" customFormat="1" ht="12.75">
      <c r="A58" s="13" t="s">
        <v>36</v>
      </c>
      <c r="I58" s="34"/>
    </row>
  </sheetData>
  <sheetProtection/>
  <mergeCells count="1">
    <mergeCell ref="B3:A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7.7109375" style="15" customWidth="1"/>
    <col min="2" max="2" width="16.28125" style="15" customWidth="1"/>
    <col min="3" max="3" width="15.421875" style="15" customWidth="1"/>
    <col min="4" max="4" width="15.8515625" style="15" customWidth="1"/>
    <col min="5" max="5" width="15.28125" style="15" customWidth="1"/>
    <col min="6" max="6" width="18.28125" style="15" customWidth="1"/>
    <col min="7" max="7" width="19.28125" style="15" customWidth="1"/>
    <col min="8" max="16384" width="9.140625" style="15" customWidth="1"/>
  </cols>
  <sheetData>
    <row r="1" s="7" customFormat="1" ht="19.5" customHeight="1">
      <c r="A1" s="1" t="s">
        <v>585</v>
      </c>
    </row>
    <row r="2" ht="6.75" customHeight="1" thickBot="1"/>
    <row r="3" spans="1:7" ht="13.5" customHeight="1" thickBot="1">
      <c r="A3" s="316">
        <v>2012</v>
      </c>
      <c r="B3" s="316"/>
      <c r="C3" s="316"/>
      <c r="D3" s="316"/>
      <c r="E3" s="316"/>
      <c r="F3" s="316"/>
      <c r="G3" s="316"/>
    </row>
    <row r="4" spans="1:7" ht="13.5" customHeight="1" thickBot="1">
      <c r="A4" s="291" t="s">
        <v>206</v>
      </c>
      <c r="B4" s="316" t="s">
        <v>383</v>
      </c>
      <c r="C4" s="316"/>
      <c r="D4" s="316"/>
      <c r="E4" s="316"/>
      <c r="F4" s="291" t="s">
        <v>216</v>
      </c>
      <c r="G4" s="291" t="s">
        <v>217</v>
      </c>
    </row>
    <row r="5" spans="1:7" ht="27" customHeight="1" thickBot="1">
      <c r="A5" s="317"/>
      <c r="B5" s="63" t="s">
        <v>208</v>
      </c>
      <c r="C5" s="63" t="s">
        <v>213</v>
      </c>
      <c r="D5" s="63" t="s">
        <v>214</v>
      </c>
      <c r="E5" s="63" t="s">
        <v>215</v>
      </c>
      <c r="F5" s="317"/>
      <c r="G5" s="317"/>
    </row>
    <row r="6" spans="1:7" ht="13.5" customHeight="1">
      <c r="A6" s="143" t="s">
        <v>384</v>
      </c>
      <c r="B6" s="145">
        <v>59986224</v>
      </c>
      <c r="C6" s="145">
        <v>9397012</v>
      </c>
      <c r="D6" s="145">
        <v>128505</v>
      </c>
      <c r="E6" s="191">
        <v>9283</v>
      </c>
      <c r="F6" s="194">
        <v>467</v>
      </c>
      <c r="G6" s="145">
        <v>1012</v>
      </c>
    </row>
    <row r="7" spans="1:7" ht="13.5" customHeight="1">
      <c r="A7" s="10" t="s">
        <v>385</v>
      </c>
      <c r="B7" s="146">
        <v>35236719</v>
      </c>
      <c r="C7" s="145">
        <v>4416616</v>
      </c>
      <c r="D7" s="146">
        <v>54178</v>
      </c>
      <c r="E7" s="191">
        <v>331</v>
      </c>
      <c r="F7" s="195">
        <v>650</v>
      </c>
      <c r="G7" s="145">
        <v>13343</v>
      </c>
    </row>
    <row r="8" spans="1:7" ht="13.5" customHeight="1">
      <c r="A8" s="10" t="s">
        <v>386</v>
      </c>
      <c r="B8" s="146">
        <v>20560757</v>
      </c>
      <c r="C8" s="145">
        <v>3476989</v>
      </c>
      <c r="D8" s="146">
        <v>21353</v>
      </c>
      <c r="E8" s="191">
        <v>227</v>
      </c>
      <c r="F8" s="195">
        <v>963</v>
      </c>
      <c r="G8" s="145">
        <v>15317</v>
      </c>
    </row>
    <row r="9" spans="1:7" ht="13.5" customHeight="1">
      <c r="A9" s="10" t="s">
        <v>387</v>
      </c>
      <c r="B9" s="146">
        <v>11065263</v>
      </c>
      <c r="C9" s="145">
        <v>2635030</v>
      </c>
      <c r="D9" s="146">
        <v>67400</v>
      </c>
      <c r="E9" s="191">
        <v>192</v>
      </c>
      <c r="F9" s="195">
        <v>164</v>
      </c>
      <c r="G9" s="145">
        <v>13724</v>
      </c>
    </row>
    <row r="10" spans="1:7" ht="13.5" customHeight="1" thickBot="1">
      <c r="A10" s="39" t="s">
        <v>575</v>
      </c>
      <c r="B10" s="147">
        <v>6628900</v>
      </c>
      <c r="C10" s="188">
        <v>1208277</v>
      </c>
      <c r="D10" s="147">
        <v>15456</v>
      </c>
      <c r="E10" s="189">
        <v>106</v>
      </c>
      <c r="F10" s="229">
        <v>429</v>
      </c>
      <c r="G10" s="188">
        <v>11399</v>
      </c>
    </row>
    <row r="11" spans="1:7" ht="13.5" customHeight="1" thickBot="1">
      <c r="A11" s="63" t="s">
        <v>576</v>
      </c>
      <c r="B11" s="227">
        <f>SUM(B6:B10)</f>
        <v>133477863</v>
      </c>
      <c r="C11" s="227">
        <f>SUM(C6:C10)</f>
        <v>21133924</v>
      </c>
      <c r="D11" s="227">
        <f>SUM(D6:D10)</f>
        <v>286892</v>
      </c>
      <c r="E11" s="227">
        <f>SUM(E6:E10)</f>
        <v>10139</v>
      </c>
      <c r="F11" s="227">
        <v>465</v>
      </c>
      <c r="G11" s="227">
        <v>2084</v>
      </c>
    </row>
    <row r="12" s="7" customFormat="1" ht="13.5" customHeight="1">
      <c r="A12" s="13" t="s">
        <v>36</v>
      </c>
    </row>
    <row r="13" s="7" customFormat="1" ht="13.5" customHeight="1">
      <c r="A13" s="13"/>
    </row>
    <row r="14" s="7" customFormat="1" ht="19.5" customHeight="1">
      <c r="A14" s="1" t="s">
        <v>586</v>
      </c>
    </row>
    <row r="15" ht="6.75" customHeight="1" thickBot="1"/>
    <row r="16" spans="1:7" ht="13.5" customHeight="1" thickBot="1">
      <c r="A16" s="316">
        <v>2012</v>
      </c>
      <c r="B16" s="316"/>
      <c r="C16" s="316"/>
      <c r="D16" s="316"/>
      <c r="E16" s="316"/>
      <c r="F16" s="316"/>
      <c r="G16" s="316"/>
    </row>
    <row r="17" spans="1:7" ht="13.5" customHeight="1" thickBot="1">
      <c r="A17" s="291" t="s">
        <v>206</v>
      </c>
      <c r="B17" s="364" t="s">
        <v>388</v>
      </c>
      <c r="C17" s="364"/>
      <c r="D17" s="364"/>
      <c r="E17" s="364"/>
      <c r="F17" s="365" t="s">
        <v>216</v>
      </c>
      <c r="G17" s="365" t="s">
        <v>217</v>
      </c>
    </row>
    <row r="18" spans="1:7" ht="27" customHeight="1" thickBot="1">
      <c r="A18" s="317"/>
      <c r="B18" s="157" t="s">
        <v>208</v>
      </c>
      <c r="C18" s="157" t="s">
        <v>213</v>
      </c>
      <c r="D18" s="157" t="s">
        <v>214</v>
      </c>
      <c r="E18" s="157" t="s">
        <v>215</v>
      </c>
      <c r="F18" s="366"/>
      <c r="G18" s="366"/>
    </row>
    <row r="19" spans="1:7" ht="13.5" customHeight="1">
      <c r="A19" s="143" t="s">
        <v>389</v>
      </c>
      <c r="B19" s="145">
        <v>147273295</v>
      </c>
      <c r="C19" s="145">
        <v>66272329</v>
      </c>
      <c r="D19" s="145">
        <v>145912</v>
      </c>
      <c r="E19" s="145">
        <v>8514</v>
      </c>
      <c r="F19" s="185">
        <v>1009</v>
      </c>
      <c r="G19" s="145">
        <v>7784</v>
      </c>
    </row>
    <row r="20" spans="1:7" ht="13.5" customHeight="1">
      <c r="A20" s="10" t="s">
        <v>390</v>
      </c>
      <c r="B20" s="146">
        <v>75241406</v>
      </c>
      <c r="C20" s="145">
        <v>41327726</v>
      </c>
      <c r="D20" s="146">
        <v>72426</v>
      </c>
      <c r="E20" s="145">
        <v>7823</v>
      </c>
      <c r="F20" s="187">
        <v>1039</v>
      </c>
      <c r="G20" s="145">
        <v>5283</v>
      </c>
    </row>
    <row r="21" spans="1:7" ht="13.5" customHeight="1">
      <c r="A21" s="10" t="s">
        <v>391</v>
      </c>
      <c r="B21" s="146">
        <v>14252385</v>
      </c>
      <c r="C21" s="145">
        <v>17261112</v>
      </c>
      <c r="D21" s="146">
        <v>5531</v>
      </c>
      <c r="E21" s="191">
        <v>16</v>
      </c>
      <c r="F21" s="187">
        <v>2577</v>
      </c>
      <c r="G21" s="145">
        <v>1078819</v>
      </c>
    </row>
    <row r="22" spans="1:7" ht="13.5" customHeight="1" thickBot="1">
      <c r="A22" s="39" t="s">
        <v>374</v>
      </c>
      <c r="B22" s="147">
        <v>10050311</v>
      </c>
      <c r="C22" s="188">
        <v>11284728</v>
      </c>
      <c r="D22" s="147">
        <v>5473</v>
      </c>
      <c r="E22" s="189">
        <v>171</v>
      </c>
      <c r="F22" s="193">
        <v>1836</v>
      </c>
      <c r="G22" s="188">
        <v>65993</v>
      </c>
    </row>
    <row r="23" spans="1:7" ht="13.5" customHeight="1" thickBot="1">
      <c r="A23" s="63" t="s">
        <v>577</v>
      </c>
      <c r="B23" s="227">
        <f>SUM(B19:B22)</f>
        <v>246817397</v>
      </c>
      <c r="C23" s="227">
        <f>SUM(C19:C22)</f>
        <v>136145895</v>
      </c>
      <c r="D23" s="227">
        <f>SUM(D19:D22)</f>
        <v>229342</v>
      </c>
      <c r="E23" s="227">
        <f>SUM(E19:E22)</f>
        <v>16524</v>
      </c>
      <c r="F23" s="227">
        <v>1076</v>
      </c>
      <c r="G23" s="227">
        <v>8239</v>
      </c>
    </row>
    <row r="24" s="7" customFormat="1" ht="13.5" customHeight="1">
      <c r="A24" s="13" t="s">
        <v>36</v>
      </c>
    </row>
    <row r="25" s="7" customFormat="1" ht="13.5" customHeight="1">
      <c r="A25" s="13"/>
    </row>
    <row r="26" s="7" customFormat="1" ht="19.5" customHeight="1">
      <c r="A26" s="1" t="s">
        <v>587</v>
      </c>
    </row>
    <row r="27" ht="6.75" customHeight="1" thickBot="1"/>
    <row r="28" spans="1:7" ht="13.5" customHeight="1" thickBot="1">
      <c r="A28" s="316">
        <v>2012</v>
      </c>
      <c r="B28" s="316"/>
      <c r="C28" s="316"/>
      <c r="D28" s="316"/>
      <c r="E28" s="316"/>
      <c r="F28" s="316"/>
      <c r="G28" s="316"/>
    </row>
    <row r="29" spans="1:7" ht="13.5" customHeight="1" thickBot="1">
      <c r="A29" s="291" t="s">
        <v>206</v>
      </c>
      <c r="B29" s="316" t="s">
        <v>218</v>
      </c>
      <c r="C29" s="316"/>
      <c r="D29" s="316"/>
      <c r="E29" s="316"/>
      <c r="F29" s="291" t="s">
        <v>216</v>
      </c>
      <c r="G29" s="291" t="s">
        <v>217</v>
      </c>
    </row>
    <row r="30" spans="1:7" ht="27" customHeight="1" thickBot="1">
      <c r="A30" s="317"/>
      <c r="B30" s="63" t="s">
        <v>208</v>
      </c>
      <c r="C30" s="63" t="s">
        <v>213</v>
      </c>
      <c r="D30" s="63" t="s">
        <v>214</v>
      </c>
      <c r="E30" s="63" t="s">
        <v>215</v>
      </c>
      <c r="F30" s="317"/>
      <c r="G30" s="317"/>
    </row>
    <row r="31" spans="1:7" ht="13.5" customHeight="1">
      <c r="A31" s="143" t="s">
        <v>198</v>
      </c>
      <c r="B31" s="145">
        <v>38223861</v>
      </c>
      <c r="C31" s="145">
        <v>9422068</v>
      </c>
      <c r="D31" s="145">
        <v>39260</v>
      </c>
      <c r="E31" s="145">
        <v>1661</v>
      </c>
      <c r="F31" s="194">
        <v>974</v>
      </c>
      <c r="G31" s="145">
        <v>5673</v>
      </c>
    </row>
    <row r="32" spans="1:7" ht="13.5" customHeight="1">
      <c r="A32" s="10" t="s">
        <v>199</v>
      </c>
      <c r="B32" s="146">
        <v>20649074</v>
      </c>
      <c r="C32" s="145">
        <v>10503025</v>
      </c>
      <c r="D32" s="146">
        <v>49653</v>
      </c>
      <c r="E32" s="191">
        <v>853</v>
      </c>
      <c r="F32" s="195">
        <v>416</v>
      </c>
      <c r="G32" s="145">
        <v>12313</v>
      </c>
    </row>
    <row r="33" spans="1:7" ht="13.5" customHeight="1">
      <c r="A33" s="10" t="s">
        <v>200</v>
      </c>
      <c r="B33" s="146">
        <v>11840892</v>
      </c>
      <c r="C33" s="145">
        <v>1532561</v>
      </c>
      <c r="D33" s="146">
        <v>19822</v>
      </c>
      <c r="E33" s="191">
        <v>597</v>
      </c>
      <c r="F33" s="195">
        <v>597</v>
      </c>
      <c r="G33" s="145">
        <v>2567</v>
      </c>
    </row>
    <row r="34" spans="1:7" ht="13.5" customHeight="1">
      <c r="A34" s="10" t="s">
        <v>323</v>
      </c>
      <c r="B34" s="146">
        <v>8279790</v>
      </c>
      <c r="C34" s="145">
        <v>2493366</v>
      </c>
      <c r="D34" s="146">
        <v>11309</v>
      </c>
      <c r="E34" s="191">
        <v>265</v>
      </c>
      <c r="F34" s="195">
        <v>732</v>
      </c>
      <c r="G34" s="145">
        <v>9409</v>
      </c>
    </row>
    <row r="35" spans="1:7" ht="13.5" customHeight="1">
      <c r="A35" s="10" t="s">
        <v>324</v>
      </c>
      <c r="B35" s="146">
        <v>4287146</v>
      </c>
      <c r="C35" s="145">
        <v>926159</v>
      </c>
      <c r="D35" s="146">
        <v>5706</v>
      </c>
      <c r="E35" s="191">
        <v>679</v>
      </c>
      <c r="F35" s="195">
        <v>751</v>
      </c>
      <c r="G35" s="145">
        <v>1364</v>
      </c>
    </row>
    <row r="36" spans="1:7" ht="13.5" customHeight="1">
      <c r="A36" s="10" t="s">
        <v>325</v>
      </c>
      <c r="B36" s="146">
        <v>2607608</v>
      </c>
      <c r="C36" s="145">
        <v>731994</v>
      </c>
      <c r="D36" s="146">
        <v>4826</v>
      </c>
      <c r="E36" s="191">
        <v>124</v>
      </c>
      <c r="F36" s="195">
        <v>540</v>
      </c>
      <c r="G36" s="145">
        <v>5903</v>
      </c>
    </row>
    <row r="37" spans="1:7" ht="13.5" customHeight="1" thickBot="1">
      <c r="A37" s="39" t="s">
        <v>326</v>
      </c>
      <c r="B37" s="146">
        <v>2234685</v>
      </c>
      <c r="C37" s="145">
        <v>1254102</v>
      </c>
      <c r="D37" s="146">
        <v>4216</v>
      </c>
      <c r="E37" s="191">
        <v>86</v>
      </c>
      <c r="F37" s="195">
        <v>530</v>
      </c>
      <c r="G37" s="145">
        <v>14583</v>
      </c>
    </row>
    <row r="38" spans="1:7" ht="13.5" customHeight="1" thickBot="1">
      <c r="A38" s="63" t="s">
        <v>227</v>
      </c>
      <c r="B38" s="227">
        <f>SUM(B31:B37)</f>
        <v>88123056</v>
      </c>
      <c r="C38" s="227">
        <f>SUM(C31:C37)</f>
        <v>26863275</v>
      </c>
      <c r="D38" s="227">
        <f>SUM(D31:D37)</f>
        <v>134792</v>
      </c>
      <c r="E38" s="227">
        <f>SUM(E31:E37)</f>
        <v>4265</v>
      </c>
      <c r="F38" s="227">
        <v>654</v>
      </c>
      <c r="G38" s="227">
        <v>6299</v>
      </c>
    </row>
    <row r="39" s="7" customFormat="1" ht="13.5" customHeight="1">
      <c r="A39" s="13" t="s">
        <v>36</v>
      </c>
    </row>
    <row r="40" s="7" customFormat="1" ht="13.5" customHeight="1">
      <c r="A40" s="13"/>
    </row>
    <row r="41" s="7" customFormat="1" ht="19.5" customHeight="1">
      <c r="A41" s="1" t="s">
        <v>588</v>
      </c>
    </row>
    <row r="42" ht="6.75" customHeight="1" thickBot="1"/>
    <row r="43" spans="1:7" ht="13.5" customHeight="1" thickBot="1">
      <c r="A43" s="316">
        <v>2012</v>
      </c>
      <c r="B43" s="316"/>
      <c r="C43" s="316"/>
      <c r="D43" s="316"/>
      <c r="E43" s="316"/>
      <c r="F43" s="316"/>
      <c r="G43" s="316"/>
    </row>
    <row r="44" spans="1:7" ht="13.5" customHeight="1" thickBot="1">
      <c r="A44" s="291" t="s">
        <v>206</v>
      </c>
      <c r="B44" s="316" t="s">
        <v>219</v>
      </c>
      <c r="C44" s="316"/>
      <c r="D44" s="316"/>
      <c r="E44" s="316"/>
      <c r="F44" s="291" t="s">
        <v>216</v>
      </c>
      <c r="G44" s="291" t="s">
        <v>217</v>
      </c>
    </row>
    <row r="45" spans="1:7" ht="27" customHeight="1" thickBot="1">
      <c r="A45" s="317"/>
      <c r="B45" s="63" t="s">
        <v>208</v>
      </c>
      <c r="C45" s="63" t="s">
        <v>213</v>
      </c>
      <c r="D45" s="63" t="s">
        <v>214</v>
      </c>
      <c r="E45" s="63" t="s">
        <v>215</v>
      </c>
      <c r="F45" s="317"/>
      <c r="G45" s="317"/>
    </row>
    <row r="46" spans="1:7" ht="13.5" customHeight="1">
      <c r="A46" s="143" t="s">
        <v>365</v>
      </c>
      <c r="B46" s="145">
        <v>22552487</v>
      </c>
      <c r="C46" s="145">
        <v>4539804</v>
      </c>
      <c r="D46" s="145">
        <v>18192</v>
      </c>
      <c r="E46" s="145">
        <v>1216</v>
      </c>
      <c r="F46" s="185">
        <v>1240</v>
      </c>
      <c r="G46" s="145">
        <v>3733</v>
      </c>
    </row>
    <row r="47" spans="1:7" ht="13.5" customHeight="1">
      <c r="A47" s="10" t="s">
        <v>366</v>
      </c>
      <c r="B47" s="146">
        <v>7115893</v>
      </c>
      <c r="C47" s="145">
        <v>1314666</v>
      </c>
      <c r="D47" s="146">
        <v>16039</v>
      </c>
      <c r="E47" s="191">
        <v>730</v>
      </c>
      <c r="F47" s="195">
        <v>444</v>
      </c>
      <c r="G47" s="145">
        <v>1801</v>
      </c>
    </row>
    <row r="48" spans="1:7" ht="13.5" customHeight="1">
      <c r="A48" s="10" t="s">
        <v>367</v>
      </c>
      <c r="B48" s="146">
        <v>5319667</v>
      </c>
      <c r="C48" s="145">
        <v>817843</v>
      </c>
      <c r="D48" s="146">
        <v>11154</v>
      </c>
      <c r="E48" s="191">
        <v>498</v>
      </c>
      <c r="F48" s="195">
        <v>477</v>
      </c>
      <c r="G48" s="145">
        <v>1642</v>
      </c>
    </row>
    <row r="49" spans="1:7" ht="13.5" customHeight="1">
      <c r="A49" s="10" t="s">
        <v>368</v>
      </c>
      <c r="B49" s="146">
        <v>4094547</v>
      </c>
      <c r="C49" s="145">
        <v>1345453</v>
      </c>
      <c r="D49" s="146">
        <v>10984</v>
      </c>
      <c r="E49" s="191">
        <v>168</v>
      </c>
      <c r="F49" s="195">
        <v>373</v>
      </c>
      <c r="G49" s="145">
        <v>8009</v>
      </c>
    </row>
    <row r="50" spans="1:7" ht="13.5" customHeight="1">
      <c r="A50" s="10" t="s">
        <v>369</v>
      </c>
      <c r="B50" s="146">
        <v>2794652</v>
      </c>
      <c r="C50" s="145">
        <v>599939</v>
      </c>
      <c r="D50" s="146">
        <v>6977</v>
      </c>
      <c r="E50" s="191">
        <v>374</v>
      </c>
      <c r="F50" s="195">
        <v>401</v>
      </c>
      <c r="G50" s="145">
        <v>1604</v>
      </c>
    </row>
    <row r="51" spans="1:7" ht="13.5" customHeight="1" thickBot="1">
      <c r="A51" s="39" t="s">
        <v>370</v>
      </c>
      <c r="B51" s="147">
        <v>1956896</v>
      </c>
      <c r="C51" s="188">
        <v>243788</v>
      </c>
      <c r="D51" s="147">
        <v>5633</v>
      </c>
      <c r="E51" s="189">
        <v>115</v>
      </c>
      <c r="F51" s="229">
        <v>347</v>
      </c>
      <c r="G51" s="188">
        <v>2120</v>
      </c>
    </row>
    <row r="52" spans="1:7" ht="13.5" customHeight="1" thickBot="1">
      <c r="A52" s="63" t="s">
        <v>371</v>
      </c>
      <c r="B52" s="227">
        <f>SUM(B46:B51)</f>
        <v>43834142</v>
      </c>
      <c r="C52" s="227">
        <f>SUM(C46:C51)</f>
        <v>8861493</v>
      </c>
      <c r="D52" s="227">
        <f>SUM(D46:D51)</f>
        <v>68979</v>
      </c>
      <c r="E52" s="227">
        <f>SUM(E46:E51)</f>
        <v>3101</v>
      </c>
      <c r="F52" s="227">
        <v>635</v>
      </c>
      <c r="G52" s="227">
        <v>2858</v>
      </c>
    </row>
    <row r="53" s="7" customFormat="1" ht="13.5" customHeight="1">
      <c r="A53" s="13" t="s">
        <v>36</v>
      </c>
    </row>
    <row r="54" spans="1:7" ht="6.75" customHeight="1">
      <c r="A54" s="148"/>
      <c r="B54" s="148"/>
      <c r="C54" s="148"/>
      <c r="D54" s="148"/>
      <c r="E54" s="148"/>
      <c r="F54" s="148"/>
      <c r="G54" s="148"/>
    </row>
    <row r="55" s="7" customFormat="1" ht="19.5" customHeight="1">
      <c r="A55" s="1" t="s">
        <v>328</v>
      </c>
    </row>
    <row r="56" ht="6.75" customHeight="1" thickBot="1"/>
    <row r="57" spans="1:7" ht="13.5" customHeight="1" thickBot="1">
      <c r="A57" s="316">
        <v>2012</v>
      </c>
      <c r="B57" s="316"/>
      <c r="C57" s="316"/>
      <c r="D57" s="316"/>
      <c r="E57" s="316"/>
      <c r="F57" s="316"/>
      <c r="G57" s="316"/>
    </row>
    <row r="58" spans="1:7" ht="13.5" customHeight="1" thickBot="1">
      <c r="A58" s="291" t="s">
        <v>206</v>
      </c>
      <c r="B58" s="316" t="s">
        <v>372</v>
      </c>
      <c r="C58" s="316"/>
      <c r="D58" s="316"/>
      <c r="E58" s="316"/>
      <c r="F58" s="291" t="s">
        <v>216</v>
      </c>
      <c r="G58" s="291" t="s">
        <v>217</v>
      </c>
    </row>
    <row r="59" spans="1:7" ht="27" customHeight="1" thickBot="1">
      <c r="A59" s="317"/>
      <c r="B59" s="63" t="s">
        <v>208</v>
      </c>
      <c r="C59" s="63" t="s">
        <v>213</v>
      </c>
      <c r="D59" s="63" t="s">
        <v>214</v>
      </c>
      <c r="E59" s="63" t="s">
        <v>215</v>
      </c>
      <c r="F59" s="317"/>
      <c r="G59" s="317"/>
    </row>
    <row r="60" spans="1:7" ht="13.5" customHeight="1">
      <c r="A60" s="143" t="s">
        <v>365</v>
      </c>
      <c r="B60" s="145">
        <v>26543589</v>
      </c>
      <c r="C60" s="145">
        <v>6154190</v>
      </c>
      <c r="D60" s="145">
        <v>551450</v>
      </c>
      <c r="E60" s="145">
        <v>4116</v>
      </c>
      <c r="F60" s="194">
        <v>48</v>
      </c>
      <c r="G60" s="145">
        <v>1495</v>
      </c>
    </row>
    <row r="61" spans="1:7" ht="13.5" customHeight="1">
      <c r="A61" s="143" t="s">
        <v>366</v>
      </c>
      <c r="B61" s="145">
        <v>8519679</v>
      </c>
      <c r="C61" s="145">
        <v>2600975</v>
      </c>
      <c r="D61" s="145">
        <v>158550</v>
      </c>
      <c r="E61" s="191">
        <v>918</v>
      </c>
      <c r="F61" s="194">
        <v>54</v>
      </c>
      <c r="G61" s="145">
        <v>2833</v>
      </c>
    </row>
    <row r="62" spans="1:7" ht="13.5" customHeight="1">
      <c r="A62" s="143" t="s">
        <v>367</v>
      </c>
      <c r="B62" s="145">
        <v>5954482</v>
      </c>
      <c r="C62" s="145">
        <v>2042523</v>
      </c>
      <c r="D62" s="145">
        <v>125879</v>
      </c>
      <c r="E62" s="191">
        <v>833</v>
      </c>
      <c r="F62" s="194">
        <v>47</v>
      </c>
      <c r="G62" s="145">
        <v>2452</v>
      </c>
    </row>
    <row r="63" spans="1:7" ht="13.5" customHeight="1">
      <c r="A63" s="143" t="s">
        <v>368</v>
      </c>
      <c r="B63" s="145">
        <v>4777773</v>
      </c>
      <c r="C63" s="145">
        <v>793395</v>
      </c>
      <c r="D63" s="145">
        <v>94062</v>
      </c>
      <c r="E63" s="191">
        <v>442</v>
      </c>
      <c r="F63" s="194">
        <v>51</v>
      </c>
      <c r="G63" s="145">
        <v>1795</v>
      </c>
    </row>
    <row r="64" spans="1:7" ht="13.5" customHeight="1">
      <c r="A64" s="10" t="s">
        <v>369</v>
      </c>
      <c r="B64" s="146">
        <v>3232187</v>
      </c>
      <c r="C64" s="145">
        <v>1224600</v>
      </c>
      <c r="D64" s="146">
        <v>76889</v>
      </c>
      <c r="E64" s="191">
        <v>350</v>
      </c>
      <c r="F64" s="195">
        <v>42</v>
      </c>
      <c r="G64" s="145">
        <v>3499</v>
      </c>
    </row>
    <row r="65" spans="1:7" ht="13.5" customHeight="1">
      <c r="A65" s="10" t="s">
        <v>373</v>
      </c>
      <c r="B65" s="146">
        <v>2132211</v>
      </c>
      <c r="C65" s="145">
        <v>440641</v>
      </c>
      <c r="D65" s="146">
        <v>45120</v>
      </c>
      <c r="E65" s="191">
        <v>256</v>
      </c>
      <c r="F65" s="195">
        <v>47</v>
      </c>
      <c r="G65" s="145">
        <v>1721</v>
      </c>
    </row>
    <row r="66" spans="1:7" ht="13.5" customHeight="1" thickBot="1">
      <c r="A66" s="39" t="s">
        <v>374</v>
      </c>
      <c r="B66" s="147">
        <v>1975812</v>
      </c>
      <c r="C66" s="188">
        <v>776014</v>
      </c>
      <c r="D66" s="147">
        <v>37378</v>
      </c>
      <c r="E66" s="189">
        <v>357</v>
      </c>
      <c r="F66" s="229">
        <v>53</v>
      </c>
      <c r="G66" s="188">
        <v>2174</v>
      </c>
    </row>
    <row r="67" spans="1:7" ht="13.5" customHeight="1" thickBot="1">
      <c r="A67" s="63" t="s">
        <v>375</v>
      </c>
      <c r="B67" s="227">
        <f>SUM(B60:B66)</f>
        <v>53135733</v>
      </c>
      <c r="C67" s="227">
        <f>SUM(C60:C66)</f>
        <v>14032338</v>
      </c>
      <c r="D67" s="227">
        <f>SUM(D60:D66)</f>
        <v>1089328</v>
      </c>
      <c r="E67" s="227">
        <f>SUM(E60:E66)</f>
        <v>7272</v>
      </c>
      <c r="F67" s="227">
        <v>49</v>
      </c>
      <c r="G67" s="227">
        <v>1930</v>
      </c>
    </row>
    <row r="68" s="7" customFormat="1" ht="13.5" customHeight="1">
      <c r="A68" s="13" t="s">
        <v>36</v>
      </c>
    </row>
    <row r="69" spans="1:7" ht="13.5" customHeight="1">
      <c r="A69" s="3"/>
      <c r="B69" s="144"/>
      <c r="C69" s="149"/>
      <c r="D69" s="150"/>
      <c r="E69" s="149"/>
      <c r="F69" s="151"/>
      <c r="G69" s="142"/>
    </row>
    <row r="70" s="7" customFormat="1" ht="19.5" customHeight="1">
      <c r="A70" s="1" t="s">
        <v>329</v>
      </c>
    </row>
    <row r="71" ht="6.75" customHeight="1" thickBot="1"/>
    <row r="72" spans="1:7" ht="13.5" customHeight="1" thickBot="1">
      <c r="A72" s="316">
        <v>2012</v>
      </c>
      <c r="B72" s="316"/>
      <c r="C72" s="316"/>
      <c r="D72" s="316"/>
      <c r="E72" s="316"/>
      <c r="F72" s="316"/>
      <c r="G72" s="316"/>
    </row>
    <row r="73" spans="1:7" ht="13.5" customHeight="1" thickBot="1">
      <c r="A73" s="291" t="s">
        <v>206</v>
      </c>
      <c r="B73" s="316" t="s">
        <v>376</v>
      </c>
      <c r="C73" s="316"/>
      <c r="D73" s="316"/>
      <c r="E73" s="316"/>
      <c r="F73" s="291" t="s">
        <v>216</v>
      </c>
      <c r="G73" s="291" t="s">
        <v>217</v>
      </c>
    </row>
    <row r="74" spans="1:7" ht="27" customHeight="1" thickBot="1">
      <c r="A74" s="317"/>
      <c r="B74" s="63" t="s">
        <v>208</v>
      </c>
      <c r="C74" s="63" t="s">
        <v>213</v>
      </c>
      <c r="D74" s="63" t="s">
        <v>214</v>
      </c>
      <c r="E74" s="63" t="s">
        <v>215</v>
      </c>
      <c r="F74" s="317"/>
      <c r="G74" s="317"/>
    </row>
    <row r="75" spans="1:7" ht="13.5" customHeight="1">
      <c r="A75" s="143" t="s">
        <v>365</v>
      </c>
      <c r="B75" s="145">
        <v>112035532</v>
      </c>
      <c r="C75" s="145">
        <v>57590121</v>
      </c>
      <c r="D75" s="145">
        <v>211031</v>
      </c>
      <c r="E75" s="145">
        <v>119142</v>
      </c>
      <c r="F75" s="194">
        <v>531</v>
      </c>
      <c r="G75" s="191">
        <v>483</v>
      </c>
    </row>
    <row r="76" spans="1:7" ht="13.5" customHeight="1">
      <c r="A76" s="143" t="s">
        <v>366</v>
      </c>
      <c r="B76" s="145">
        <v>63216663</v>
      </c>
      <c r="C76" s="145">
        <v>38412500</v>
      </c>
      <c r="D76" s="145">
        <v>137116</v>
      </c>
      <c r="E76" s="145">
        <v>82561</v>
      </c>
      <c r="F76" s="194">
        <v>461</v>
      </c>
      <c r="G76" s="191">
        <v>465</v>
      </c>
    </row>
    <row r="77" spans="1:7" ht="13.5" customHeight="1">
      <c r="A77" s="143" t="s">
        <v>367</v>
      </c>
      <c r="B77" s="145">
        <v>32016755</v>
      </c>
      <c r="C77" s="145">
        <v>27150646</v>
      </c>
      <c r="D77" s="145">
        <v>127955</v>
      </c>
      <c r="E77" s="145">
        <v>61524</v>
      </c>
      <c r="F77" s="194">
        <v>250</v>
      </c>
      <c r="G77" s="191">
        <v>441</v>
      </c>
    </row>
    <row r="78" spans="1:7" ht="13.5" customHeight="1">
      <c r="A78" s="143" t="s">
        <v>368</v>
      </c>
      <c r="B78" s="145">
        <v>22278495</v>
      </c>
      <c r="C78" s="145">
        <v>15765229</v>
      </c>
      <c r="D78" s="145">
        <v>76751</v>
      </c>
      <c r="E78" s="145">
        <v>36684</v>
      </c>
      <c r="F78" s="194">
        <v>290</v>
      </c>
      <c r="G78" s="191">
        <v>430</v>
      </c>
    </row>
    <row r="79" spans="1:7" ht="13.5" customHeight="1">
      <c r="A79" s="10" t="s">
        <v>369</v>
      </c>
      <c r="B79" s="146">
        <v>15985565</v>
      </c>
      <c r="C79" s="145">
        <v>10343116</v>
      </c>
      <c r="D79" s="146">
        <v>65327</v>
      </c>
      <c r="E79" s="145">
        <v>28262</v>
      </c>
      <c r="F79" s="195">
        <v>245</v>
      </c>
      <c r="G79" s="191">
        <v>366</v>
      </c>
    </row>
    <row r="80" spans="1:7" ht="13.5" customHeight="1">
      <c r="A80" s="10" t="s">
        <v>373</v>
      </c>
      <c r="B80" s="146">
        <v>11340960</v>
      </c>
      <c r="C80" s="145">
        <v>6254479</v>
      </c>
      <c r="D80" s="146">
        <v>41304</v>
      </c>
      <c r="E80" s="145">
        <v>16787</v>
      </c>
      <c r="F80" s="195">
        <v>275</v>
      </c>
      <c r="G80" s="191">
        <v>373</v>
      </c>
    </row>
    <row r="81" spans="1:7" ht="13.5" customHeight="1" thickBot="1">
      <c r="A81" s="39" t="s">
        <v>377</v>
      </c>
      <c r="B81" s="147">
        <v>9034790</v>
      </c>
      <c r="C81" s="188">
        <v>4912046</v>
      </c>
      <c r="D81" s="147">
        <v>49589</v>
      </c>
      <c r="E81" s="188">
        <v>18763</v>
      </c>
      <c r="F81" s="229">
        <v>182</v>
      </c>
      <c r="G81" s="189">
        <v>262</v>
      </c>
    </row>
    <row r="82" spans="1:7" ht="13.5" customHeight="1" thickBot="1">
      <c r="A82" s="63" t="s">
        <v>371</v>
      </c>
      <c r="B82" s="227">
        <f>SUM(B75:B81)</f>
        <v>265908760</v>
      </c>
      <c r="C82" s="227">
        <f>SUM(C75:C81)</f>
        <v>160428137</v>
      </c>
      <c r="D82" s="227">
        <f>SUM(D75:D81)</f>
        <v>709073</v>
      </c>
      <c r="E82" s="227">
        <f>SUM(E75:E81)</f>
        <v>363723</v>
      </c>
      <c r="F82" s="227">
        <v>375</v>
      </c>
      <c r="G82" s="227">
        <v>441</v>
      </c>
    </row>
    <row r="83" s="7" customFormat="1" ht="13.5" customHeight="1">
      <c r="A83" s="13" t="s">
        <v>36</v>
      </c>
    </row>
    <row r="84" spans="1:7" ht="13.5" customHeight="1">
      <c r="A84" s="3"/>
      <c r="B84" s="144"/>
      <c r="C84" s="149"/>
      <c r="D84" s="150"/>
      <c r="E84" s="149"/>
      <c r="F84" s="151"/>
      <c r="G84" s="142"/>
    </row>
    <row r="85" s="7" customFormat="1" ht="19.5" customHeight="1">
      <c r="A85" s="1" t="s">
        <v>330</v>
      </c>
    </row>
    <row r="86" ht="6.75" customHeight="1" thickBot="1"/>
    <row r="87" spans="1:7" ht="13.5" customHeight="1" thickBot="1">
      <c r="A87" s="316">
        <v>2012</v>
      </c>
      <c r="B87" s="316"/>
      <c r="C87" s="316"/>
      <c r="D87" s="316"/>
      <c r="E87" s="316"/>
      <c r="F87" s="316"/>
      <c r="G87" s="316"/>
    </row>
    <row r="88" spans="1:7" ht="13.5" customHeight="1" thickBot="1">
      <c r="A88" s="291" t="s">
        <v>206</v>
      </c>
      <c r="B88" s="316" t="s">
        <v>327</v>
      </c>
      <c r="C88" s="316"/>
      <c r="D88" s="316"/>
      <c r="E88" s="316"/>
      <c r="F88" s="291" t="s">
        <v>216</v>
      </c>
      <c r="G88" s="291" t="s">
        <v>217</v>
      </c>
    </row>
    <row r="89" spans="1:7" ht="27" customHeight="1" thickBot="1">
      <c r="A89" s="317"/>
      <c r="B89" s="63" t="s">
        <v>208</v>
      </c>
      <c r="C89" s="63" t="s">
        <v>213</v>
      </c>
      <c r="D89" s="63" t="s">
        <v>214</v>
      </c>
      <c r="E89" s="63" t="s">
        <v>215</v>
      </c>
      <c r="F89" s="317"/>
      <c r="G89" s="317"/>
    </row>
    <row r="90" spans="1:7" ht="13.5" customHeight="1">
      <c r="A90" s="143" t="s">
        <v>365</v>
      </c>
      <c r="B90" s="145">
        <v>215884061</v>
      </c>
      <c r="C90" s="145">
        <v>165793803</v>
      </c>
      <c r="D90" s="145">
        <v>67279</v>
      </c>
      <c r="E90" s="145">
        <v>501472</v>
      </c>
      <c r="F90" s="185">
        <v>3209</v>
      </c>
      <c r="G90" s="191">
        <v>331</v>
      </c>
    </row>
    <row r="91" spans="1:7" ht="13.5" customHeight="1">
      <c r="A91" s="143" t="s">
        <v>366</v>
      </c>
      <c r="B91" s="145">
        <v>66148377</v>
      </c>
      <c r="C91" s="145">
        <v>39765662</v>
      </c>
      <c r="D91" s="145">
        <v>49077</v>
      </c>
      <c r="E91" s="145">
        <v>164769</v>
      </c>
      <c r="F91" s="185">
        <v>1348</v>
      </c>
      <c r="G91" s="191">
        <v>241</v>
      </c>
    </row>
    <row r="92" spans="1:7" ht="13.5" customHeight="1">
      <c r="A92" s="143" t="s">
        <v>367</v>
      </c>
      <c r="B92" s="145">
        <v>33822871</v>
      </c>
      <c r="C92" s="145">
        <v>20059941</v>
      </c>
      <c r="D92" s="145">
        <v>20688</v>
      </c>
      <c r="E92" s="145">
        <v>71823</v>
      </c>
      <c r="F92" s="185">
        <v>1635</v>
      </c>
      <c r="G92" s="191">
        <v>279</v>
      </c>
    </row>
    <row r="93" spans="1:7" ht="13.5" customHeight="1">
      <c r="A93" s="143" t="s">
        <v>368</v>
      </c>
      <c r="B93" s="145">
        <v>22049342</v>
      </c>
      <c r="C93" s="145">
        <v>13717790</v>
      </c>
      <c r="D93" s="145">
        <v>37786</v>
      </c>
      <c r="E93" s="145">
        <v>33613</v>
      </c>
      <c r="F93" s="194">
        <v>584</v>
      </c>
      <c r="G93" s="191">
        <v>408</v>
      </c>
    </row>
    <row r="94" spans="1:7" ht="13.5" customHeight="1">
      <c r="A94" s="10" t="s">
        <v>369</v>
      </c>
      <c r="B94" s="146">
        <v>13496800</v>
      </c>
      <c r="C94" s="145">
        <v>8111140</v>
      </c>
      <c r="D94" s="146">
        <v>12767</v>
      </c>
      <c r="E94" s="145">
        <v>19940</v>
      </c>
      <c r="F94" s="187">
        <v>1057</v>
      </c>
      <c r="G94" s="191">
        <v>407</v>
      </c>
    </row>
    <row r="95" spans="1:7" ht="13.5" customHeight="1" thickBot="1">
      <c r="A95" s="39" t="s">
        <v>581</v>
      </c>
      <c r="B95" s="147">
        <v>13260148</v>
      </c>
      <c r="C95" s="188">
        <v>7856844</v>
      </c>
      <c r="D95" s="147">
        <v>31409</v>
      </c>
      <c r="E95" s="188">
        <v>19781</v>
      </c>
      <c r="F95" s="229">
        <v>422</v>
      </c>
      <c r="G95" s="189">
        <v>397</v>
      </c>
    </row>
    <row r="96" spans="1:7" ht="13.5" customHeight="1" thickBot="1">
      <c r="A96" s="63" t="s">
        <v>375</v>
      </c>
      <c r="B96" s="227">
        <f>SUM(B90:B95)</f>
        <v>364661599</v>
      </c>
      <c r="C96" s="227">
        <f>SUM(C90:C95)</f>
        <v>255305180</v>
      </c>
      <c r="D96" s="227">
        <f>SUM(D90:D95)</f>
        <v>219006</v>
      </c>
      <c r="E96" s="227">
        <f>SUM(E90:E95)</f>
        <v>811398</v>
      </c>
      <c r="F96" s="227">
        <v>1665</v>
      </c>
      <c r="G96" s="227">
        <v>315</v>
      </c>
    </row>
    <row r="97" s="7" customFormat="1" ht="13.5" customHeight="1">
      <c r="A97" s="13" t="s">
        <v>36</v>
      </c>
    </row>
    <row r="98" s="7" customFormat="1" ht="13.5" customHeight="1">
      <c r="A98" s="13"/>
    </row>
    <row r="99" s="7" customFormat="1" ht="19.5" customHeight="1">
      <c r="A99" s="1" t="s">
        <v>331</v>
      </c>
    </row>
    <row r="100" ht="6.75" customHeight="1" thickBot="1"/>
    <row r="101" spans="1:7" ht="13.5" customHeight="1" thickBot="1">
      <c r="A101" s="316">
        <v>2012</v>
      </c>
      <c r="B101" s="316"/>
      <c r="C101" s="316"/>
      <c r="D101" s="316"/>
      <c r="E101" s="316"/>
      <c r="F101" s="316"/>
      <c r="G101" s="316"/>
    </row>
    <row r="102" spans="1:7" ht="13.5" customHeight="1" thickBot="1">
      <c r="A102" s="291" t="s">
        <v>206</v>
      </c>
      <c r="B102" s="316" t="s">
        <v>220</v>
      </c>
      <c r="C102" s="316"/>
      <c r="D102" s="316"/>
      <c r="E102" s="316"/>
      <c r="F102" s="291" t="s">
        <v>216</v>
      </c>
      <c r="G102" s="291" t="s">
        <v>217</v>
      </c>
    </row>
    <row r="103" spans="1:7" ht="27" customHeight="1" thickBot="1">
      <c r="A103" s="317"/>
      <c r="B103" s="63" t="s">
        <v>208</v>
      </c>
      <c r="C103" s="63" t="s">
        <v>213</v>
      </c>
      <c r="D103" s="63" t="s">
        <v>214</v>
      </c>
      <c r="E103" s="63" t="s">
        <v>215</v>
      </c>
      <c r="F103" s="317"/>
      <c r="G103" s="317"/>
    </row>
    <row r="104" spans="1:7" ht="13.5" customHeight="1">
      <c r="A104" s="143" t="s">
        <v>365</v>
      </c>
      <c r="B104" s="145">
        <v>35598789</v>
      </c>
      <c r="C104" s="145">
        <v>11093936</v>
      </c>
      <c r="D104" s="145">
        <v>70140</v>
      </c>
      <c r="E104" s="145">
        <v>22595</v>
      </c>
      <c r="F104" s="194">
        <v>508</v>
      </c>
      <c r="G104" s="191">
        <v>491</v>
      </c>
    </row>
    <row r="105" spans="1:7" ht="13.5" customHeight="1">
      <c r="A105" s="143" t="s">
        <v>366</v>
      </c>
      <c r="B105" s="145">
        <v>16264297</v>
      </c>
      <c r="C105" s="145">
        <v>6968495</v>
      </c>
      <c r="D105" s="145">
        <v>73391</v>
      </c>
      <c r="E105" s="145">
        <v>24727</v>
      </c>
      <c r="F105" s="194">
        <v>222</v>
      </c>
      <c r="G105" s="191">
        <v>282</v>
      </c>
    </row>
    <row r="106" spans="1:7" ht="13.5" customHeight="1">
      <c r="A106" s="143" t="s">
        <v>367</v>
      </c>
      <c r="B106" s="145">
        <v>7699129</v>
      </c>
      <c r="C106" s="145">
        <v>3610347</v>
      </c>
      <c r="D106" s="145">
        <v>12019</v>
      </c>
      <c r="E106" s="145">
        <v>12113</v>
      </c>
      <c r="F106" s="194">
        <v>641</v>
      </c>
      <c r="G106" s="191">
        <v>298</v>
      </c>
    </row>
    <row r="107" spans="1:7" ht="13.5" customHeight="1">
      <c r="A107" s="143" t="s">
        <v>368</v>
      </c>
      <c r="B107" s="145">
        <v>4975466</v>
      </c>
      <c r="C107" s="145">
        <v>2545650</v>
      </c>
      <c r="D107" s="145">
        <v>4352</v>
      </c>
      <c r="E107" s="145">
        <v>9384</v>
      </c>
      <c r="F107" s="185">
        <v>1143</v>
      </c>
      <c r="G107" s="191">
        <v>271</v>
      </c>
    </row>
    <row r="108" spans="1:7" ht="13.5" customHeight="1">
      <c r="A108" s="143" t="s">
        <v>369</v>
      </c>
      <c r="B108" s="145">
        <v>3513034</v>
      </c>
      <c r="C108" s="145">
        <v>1678348</v>
      </c>
      <c r="D108" s="145">
        <v>4581</v>
      </c>
      <c r="E108" s="145">
        <v>4930</v>
      </c>
      <c r="F108" s="194">
        <v>767</v>
      </c>
      <c r="G108" s="191">
        <v>340</v>
      </c>
    </row>
    <row r="109" spans="1:7" ht="13.5" customHeight="1" thickBot="1">
      <c r="A109" s="39" t="s">
        <v>370</v>
      </c>
      <c r="B109" s="147">
        <v>4622833</v>
      </c>
      <c r="C109" s="188">
        <v>2273400</v>
      </c>
      <c r="D109" s="147">
        <v>5811</v>
      </c>
      <c r="E109" s="188">
        <v>5319</v>
      </c>
      <c r="F109" s="229">
        <v>796</v>
      </c>
      <c r="G109" s="189">
        <v>427</v>
      </c>
    </row>
    <row r="110" spans="1:7" ht="13.5" customHeight="1" thickBot="1">
      <c r="A110" s="63" t="s">
        <v>371</v>
      </c>
      <c r="B110" s="227">
        <f>SUM(B104:B109)</f>
        <v>72673548</v>
      </c>
      <c r="C110" s="227">
        <f>SUM(C104:C109)</f>
        <v>28170176</v>
      </c>
      <c r="D110" s="227">
        <f>SUM(D104:D109)</f>
        <v>170294</v>
      </c>
      <c r="E110" s="227">
        <f>SUM(E104:E109)</f>
        <v>79068</v>
      </c>
      <c r="F110" s="227">
        <v>427</v>
      </c>
      <c r="G110" s="227">
        <v>356</v>
      </c>
    </row>
    <row r="111" s="7" customFormat="1" ht="13.5" customHeight="1">
      <c r="A111" s="13" t="s">
        <v>36</v>
      </c>
    </row>
    <row r="112" s="7" customFormat="1" ht="13.5" customHeight="1">
      <c r="A112" s="13"/>
    </row>
    <row r="113" s="7" customFormat="1" ht="19.5" customHeight="1">
      <c r="A113" s="1" t="s">
        <v>332</v>
      </c>
    </row>
    <row r="114" ht="6.75" customHeight="1" thickBot="1"/>
    <row r="115" spans="1:7" ht="13.5" customHeight="1" thickBot="1">
      <c r="A115" s="316">
        <v>2012</v>
      </c>
      <c r="B115" s="316"/>
      <c r="C115" s="316"/>
      <c r="D115" s="316"/>
      <c r="E115" s="316"/>
      <c r="F115" s="316"/>
      <c r="G115" s="316"/>
    </row>
    <row r="116" spans="1:7" ht="13.5" customHeight="1" thickBot="1">
      <c r="A116" s="291" t="s">
        <v>206</v>
      </c>
      <c r="B116" s="316" t="s">
        <v>221</v>
      </c>
      <c r="C116" s="316"/>
      <c r="D116" s="316"/>
      <c r="E116" s="316"/>
      <c r="F116" s="291" t="s">
        <v>216</v>
      </c>
      <c r="G116" s="291" t="s">
        <v>217</v>
      </c>
    </row>
    <row r="117" spans="1:7" ht="27" customHeight="1" thickBot="1">
      <c r="A117" s="317"/>
      <c r="B117" s="63" t="s">
        <v>208</v>
      </c>
      <c r="C117" s="63" t="s">
        <v>213</v>
      </c>
      <c r="D117" s="63" t="s">
        <v>214</v>
      </c>
      <c r="E117" s="63" t="s">
        <v>215</v>
      </c>
      <c r="F117" s="317"/>
      <c r="G117" s="317"/>
    </row>
    <row r="118" spans="1:7" ht="13.5" customHeight="1">
      <c r="A118" s="143" t="s">
        <v>365</v>
      </c>
      <c r="B118" s="145">
        <v>9472628</v>
      </c>
      <c r="C118" s="145">
        <v>2103654</v>
      </c>
      <c r="D118" s="145">
        <v>35242</v>
      </c>
      <c r="E118" s="145">
        <v>2140</v>
      </c>
      <c r="F118" s="194">
        <v>269</v>
      </c>
      <c r="G118" s="191">
        <v>983</v>
      </c>
    </row>
    <row r="119" spans="1:7" ht="13.5" customHeight="1">
      <c r="A119" s="143" t="s">
        <v>366</v>
      </c>
      <c r="B119" s="145">
        <v>5709082</v>
      </c>
      <c r="C119" s="145">
        <v>1498371</v>
      </c>
      <c r="D119" s="145">
        <v>1128</v>
      </c>
      <c r="E119" s="191">
        <v>18</v>
      </c>
      <c r="F119" s="185">
        <v>5061</v>
      </c>
      <c r="G119" s="145">
        <v>83243</v>
      </c>
    </row>
    <row r="120" spans="1:7" ht="13.5" customHeight="1">
      <c r="A120" s="143" t="s">
        <v>367</v>
      </c>
      <c r="B120" s="145">
        <v>3329950</v>
      </c>
      <c r="C120" s="145">
        <v>533102</v>
      </c>
      <c r="D120" s="145">
        <v>2079</v>
      </c>
      <c r="E120" s="191">
        <v>68</v>
      </c>
      <c r="F120" s="185">
        <v>1602</v>
      </c>
      <c r="G120" s="145">
        <v>7840</v>
      </c>
    </row>
    <row r="121" spans="1:7" ht="13.5" customHeight="1">
      <c r="A121" s="143" t="s">
        <v>368</v>
      </c>
      <c r="B121" s="145">
        <v>1787223</v>
      </c>
      <c r="C121" s="145">
        <v>392498</v>
      </c>
      <c r="D121" s="145">
        <v>3257</v>
      </c>
      <c r="E121" s="191">
        <v>40</v>
      </c>
      <c r="F121" s="194">
        <v>549</v>
      </c>
      <c r="G121" s="145">
        <v>9812</v>
      </c>
    </row>
    <row r="122" spans="1:7" ht="13.5" customHeight="1">
      <c r="A122" s="143" t="s">
        <v>369</v>
      </c>
      <c r="B122" s="145">
        <v>959766</v>
      </c>
      <c r="C122" s="145">
        <v>246118</v>
      </c>
      <c r="D122" s="191">
        <v>118</v>
      </c>
      <c r="E122" s="191">
        <v>8</v>
      </c>
      <c r="F122" s="185">
        <v>8134</v>
      </c>
      <c r="G122" s="145">
        <v>30765</v>
      </c>
    </row>
    <row r="123" spans="1:7" ht="13.5" customHeight="1" thickBot="1">
      <c r="A123" s="152" t="s">
        <v>581</v>
      </c>
      <c r="B123" s="188">
        <v>834720</v>
      </c>
      <c r="C123" s="188">
        <v>152268</v>
      </c>
      <c r="D123" s="188">
        <v>4089</v>
      </c>
      <c r="E123" s="189">
        <v>110</v>
      </c>
      <c r="F123" s="232">
        <v>204</v>
      </c>
      <c r="G123" s="188">
        <v>1384</v>
      </c>
    </row>
    <row r="124" spans="1:7" ht="13.5" customHeight="1" thickBot="1">
      <c r="A124" s="63" t="s">
        <v>375</v>
      </c>
      <c r="B124" s="227">
        <f>SUM(B118:B123)</f>
        <v>22093369</v>
      </c>
      <c r="C124" s="227">
        <f>SUM(C118:C123)</f>
        <v>4926011</v>
      </c>
      <c r="D124" s="227">
        <f>SUM(D118:D123)</f>
        <v>45913</v>
      </c>
      <c r="E124" s="227">
        <f>SUM(E118:E123)</f>
        <v>2384</v>
      </c>
      <c r="F124" s="227">
        <v>481</v>
      </c>
      <c r="G124" s="227">
        <v>2066</v>
      </c>
    </row>
    <row r="125" s="7" customFormat="1" ht="13.5" customHeight="1">
      <c r="A125" s="13" t="s">
        <v>36</v>
      </c>
    </row>
    <row r="126" s="7" customFormat="1" ht="13.5" customHeight="1">
      <c r="A126" s="13"/>
    </row>
    <row r="127" s="7" customFormat="1" ht="19.5" customHeight="1">
      <c r="A127" s="1" t="s">
        <v>333</v>
      </c>
    </row>
    <row r="128" ht="6.75" customHeight="1" thickBot="1"/>
    <row r="129" spans="1:7" ht="13.5" customHeight="1" thickBot="1">
      <c r="A129" s="316">
        <v>2012</v>
      </c>
      <c r="B129" s="316"/>
      <c r="C129" s="316"/>
      <c r="D129" s="316"/>
      <c r="E129" s="316"/>
      <c r="F129" s="316"/>
      <c r="G129" s="316"/>
    </row>
    <row r="130" spans="1:7" ht="13.5" customHeight="1" thickBot="1">
      <c r="A130" s="291" t="s">
        <v>206</v>
      </c>
      <c r="B130" s="316" t="s">
        <v>582</v>
      </c>
      <c r="C130" s="316"/>
      <c r="D130" s="316"/>
      <c r="E130" s="316"/>
      <c r="F130" s="291" t="s">
        <v>216</v>
      </c>
      <c r="G130" s="291" t="s">
        <v>217</v>
      </c>
    </row>
    <row r="131" spans="1:7" ht="27" customHeight="1" thickBot="1">
      <c r="A131" s="317"/>
      <c r="B131" s="63" t="s">
        <v>208</v>
      </c>
      <c r="C131" s="63" t="s">
        <v>213</v>
      </c>
      <c r="D131" s="63" t="s">
        <v>214</v>
      </c>
      <c r="E131" s="63" t="s">
        <v>215</v>
      </c>
      <c r="F131" s="317"/>
      <c r="G131" s="317"/>
    </row>
    <row r="132" spans="1:7" ht="13.5" customHeight="1">
      <c r="A132" s="143" t="s">
        <v>365</v>
      </c>
      <c r="B132" s="145">
        <v>13571507</v>
      </c>
      <c r="C132" s="145">
        <v>2085285</v>
      </c>
      <c r="D132" s="145">
        <v>8354</v>
      </c>
      <c r="E132" s="145">
        <v>2044</v>
      </c>
      <c r="F132" s="185">
        <v>1625</v>
      </c>
      <c r="G132" s="145">
        <v>1020</v>
      </c>
    </row>
    <row r="133" spans="1:7" ht="13.5" customHeight="1">
      <c r="A133" s="143" t="s">
        <v>366</v>
      </c>
      <c r="B133" s="145">
        <v>6105865</v>
      </c>
      <c r="C133" s="145">
        <v>1628279</v>
      </c>
      <c r="D133" s="145">
        <v>4985</v>
      </c>
      <c r="E133" s="145">
        <v>1848</v>
      </c>
      <c r="F133" s="185">
        <v>1225</v>
      </c>
      <c r="G133" s="191">
        <v>881</v>
      </c>
    </row>
    <row r="134" spans="1:7" ht="13.5" customHeight="1">
      <c r="A134" s="143" t="s">
        <v>367</v>
      </c>
      <c r="B134" s="145">
        <v>4062541</v>
      </c>
      <c r="C134" s="145">
        <v>1667482</v>
      </c>
      <c r="D134" s="145">
        <v>4407</v>
      </c>
      <c r="E134" s="145">
        <v>3125</v>
      </c>
      <c r="F134" s="194">
        <v>922</v>
      </c>
      <c r="G134" s="191">
        <v>534</v>
      </c>
    </row>
    <row r="135" spans="1:7" ht="13.5" customHeight="1">
      <c r="A135" s="143" t="s">
        <v>368</v>
      </c>
      <c r="B135" s="145">
        <v>2229147</v>
      </c>
      <c r="C135" s="145">
        <v>795869</v>
      </c>
      <c r="D135" s="145">
        <v>3378</v>
      </c>
      <c r="E135" s="145">
        <v>2319</v>
      </c>
      <c r="F135" s="194">
        <v>660</v>
      </c>
      <c r="G135" s="191">
        <v>343</v>
      </c>
    </row>
    <row r="136" spans="1:7" ht="13.5" customHeight="1" thickBot="1">
      <c r="A136" s="152" t="s">
        <v>583</v>
      </c>
      <c r="B136" s="188">
        <v>2408688</v>
      </c>
      <c r="C136" s="188">
        <v>622850</v>
      </c>
      <c r="D136" s="188">
        <v>5161</v>
      </c>
      <c r="E136" s="188">
        <v>2020</v>
      </c>
      <c r="F136" s="232">
        <v>467</v>
      </c>
      <c r="G136" s="189">
        <v>308</v>
      </c>
    </row>
    <row r="137" spans="1:7" ht="13.5" customHeight="1" thickBot="1">
      <c r="A137" s="63" t="s">
        <v>584</v>
      </c>
      <c r="B137" s="227">
        <f>SUM(B132:B136)</f>
        <v>28377748</v>
      </c>
      <c r="C137" s="227">
        <f>SUM(C132:C136)</f>
        <v>6799765</v>
      </c>
      <c r="D137" s="227">
        <f>SUM(D132:D136)</f>
        <v>26285</v>
      </c>
      <c r="E137" s="227">
        <f>SUM(E132:E136)</f>
        <v>11356</v>
      </c>
      <c r="F137" s="227">
        <v>1080</v>
      </c>
      <c r="G137" s="227">
        <v>599</v>
      </c>
    </row>
    <row r="138" s="7" customFormat="1" ht="13.5" customHeight="1">
      <c r="A138" s="13" t="s">
        <v>36</v>
      </c>
    </row>
    <row r="139" s="7" customFormat="1" ht="13.5" customHeight="1">
      <c r="A139" s="13"/>
    </row>
    <row r="140" s="7" customFormat="1" ht="19.5" customHeight="1">
      <c r="A140" s="1" t="s">
        <v>589</v>
      </c>
    </row>
    <row r="141" ht="6.75" customHeight="1" thickBot="1"/>
    <row r="142" spans="1:7" ht="13.5" customHeight="1" thickBot="1">
      <c r="A142" s="316">
        <v>2012</v>
      </c>
      <c r="B142" s="316"/>
      <c r="C142" s="316"/>
      <c r="D142" s="316"/>
      <c r="E142" s="316"/>
      <c r="F142" s="316"/>
      <c r="G142" s="316"/>
    </row>
    <row r="143" spans="1:7" ht="27" customHeight="1" thickBot="1">
      <c r="A143" s="63" t="s">
        <v>207</v>
      </c>
      <c r="B143" s="63" t="s">
        <v>201</v>
      </c>
      <c r="C143" s="63" t="s">
        <v>208</v>
      </c>
      <c r="D143" s="63" t="s">
        <v>209</v>
      </c>
      <c r="E143" s="63" t="s">
        <v>210</v>
      </c>
      <c r="F143" s="63" t="s">
        <v>211</v>
      </c>
      <c r="G143" s="63" t="s">
        <v>212</v>
      </c>
    </row>
    <row r="144" spans="1:7" ht="13.5" customHeight="1">
      <c r="A144" s="143" t="s">
        <v>378</v>
      </c>
      <c r="B144" s="153">
        <v>7</v>
      </c>
      <c r="C144" s="145">
        <v>614372682</v>
      </c>
      <c r="D144" s="145">
        <v>69642780</v>
      </c>
      <c r="E144" s="145">
        <v>1325</v>
      </c>
      <c r="F144" s="145">
        <v>463677</v>
      </c>
      <c r="G144" s="185">
        <v>52561</v>
      </c>
    </row>
    <row r="145" spans="1:7" ht="13.5" customHeight="1">
      <c r="A145" s="143" t="s">
        <v>379</v>
      </c>
      <c r="B145" s="153">
        <v>4</v>
      </c>
      <c r="C145" s="146">
        <v>197934296</v>
      </c>
      <c r="D145" s="145">
        <v>22365300</v>
      </c>
      <c r="E145" s="186">
        <v>516</v>
      </c>
      <c r="F145" s="145">
        <v>383594</v>
      </c>
      <c r="G145" s="187">
        <v>43344</v>
      </c>
    </row>
    <row r="146" spans="1:7" ht="13.5" customHeight="1">
      <c r="A146" s="143" t="s">
        <v>380</v>
      </c>
      <c r="B146" s="153">
        <v>11</v>
      </c>
      <c r="C146" s="146">
        <v>284727184</v>
      </c>
      <c r="D146" s="145">
        <v>41770325</v>
      </c>
      <c r="E146" s="186">
        <v>712</v>
      </c>
      <c r="F146" s="145">
        <v>399898</v>
      </c>
      <c r="G146" s="187">
        <v>58666</v>
      </c>
    </row>
    <row r="147" spans="1:7" ht="13.5" customHeight="1">
      <c r="A147" s="143" t="s">
        <v>381</v>
      </c>
      <c r="B147" s="153">
        <v>11</v>
      </c>
      <c r="C147" s="146">
        <v>157449660</v>
      </c>
      <c r="D147" s="145">
        <v>19868667</v>
      </c>
      <c r="E147" s="186">
        <v>404</v>
      </c>
      <c r="F147" s="145">
        <v>389727</v>
      </c>
      <c r="G147" s="187">
        <v>49180</v>
      </c>
    </row>
    <row r="148" spans="1:7" ht="13.5" customHeight="1" thickBot="1">
      <c r="A148" s="152" t="s">
        <v>382</v>
      </c>
      <c r="B148" s="154">
        <v>19</v>
      </c>
      <c r="C148" s="188">
        <v>64619389</v>
      </c>
      <c r="D148" s="188">
        <v>16322289</v>
      </c>
      <c r="E148" s="189">
        <v>222</v>
      </c>
      <c r="F148" s="188">
        <v>291078</v>
      </c>
      <c r="G148" s="190">
        <v>73524</v>
      </c>
    </row>
    <row r="149" spans="1:7" ht="13.5" customHeight="1" thickBot="1">
      <c r="A149" s="63" t="s">
        <v>321</v>
      </c>
      <c r="B149" s="155">
        <f>SUM(B144:B148)</f>
        <v>52</v>
      </c>
      <c r="C149" s="318">
        <f>SUM(C144:C148)</f>
        <v>1319103211</v>
      </c>
      <c r="D149" s="318">
        <f>SUM(D144:D148)</f>
        <v>169969361</v>
      </c>
      <c r="E149" s="318">
        <f>SUM(E144:E148)</f>
        <v>3179</v>
      </c>
      <c r="F149" s="318">
        <v>414943</v>
      </c>
      <c r="G149" s="318">
        <v>53466</v>
      </c>
    </row>
    <row r="150" s="7" customFormat="1" ht="13.5" customHeight="1">
      <c r="A150" s="13" t="s">
        <v>36</v>
      </c>
    </row>
    <row r="151" s="7" customFormat="1" ht="13.5" customHeight="1">
      <c r="A151" s="13"/>
    </row>
    <row r="152" s="7" customFormat="1" ht="19.5" customHeight="1">
      <c r="A152" s="1" t="s">
        <v>590</v>
      </c>
    </row>
    <row r="153" ht="6.75" customHeight="1" thickBot="1"/>
    <row r="154" spans="1:7" ht="13.5" customHeight="1" thickBot="1">
      <c r="A154" s="316">
        <v>2012</v>
      </c>
      <c r="B154" s="316"/>
      <c r="C154" s="316"/>
      <c r="D154" s="316"/>
      <c r="E154" s="316"/>
      <c r="F154" s="316"/>
      <c r="G154" s="316"/>
    </row>
    <row r="155" spans="1:7" ht="27" customHeight="1" thickBot="1">
      <c r="A155" s="63" t="s">
        <v>207</v>
      </c>
      <c r="B155" s="157" t="s">
        <v>201</v>
      </c>
      <c r="C155" s="157" t="s">
        <v>202</v>
      </c>
      <c r="D155" s="157" t="s">
        <v>322</v>
      </c>
      <c r="E155" s="157" t="s">
        <v>204</v>
      </c>
      <c r="F155" s="157" t="s">
        <v>203</v>
      </c>
      <c r="G155" s="157" t="s">
        <v>205</v>
      </c>
    </row>
    <row r="156" spans="1:7" s="7" customFormat="1" ht="13.5" customHeight="1">
      <c r="A156" s="14" t="s">
        <v>511</v>
      </c>
      <c r="B156" s="135">
        <v>5</v>
      </c>
      <c r="C156" s="18">
        <v>409102143</v>
      </c>
      <c r="D156" s="18">
        <v>428609099</v>
      </c>
      <c r="E156" s="244">
        <v>0.95</v>
      </c>
      <c r="F156" s="18">
        <v>900833557</v>
      </c>
      <c r="G156" s="244">
        <v>2.2</v>
      </c>
    </row>
    <row r="157" spans="1:7" s="7" customFormat="1" ht="13.5" customHeight="1">
      <c r="A157" s="11" t="s">
        <v>512</v>
      </c>
      <c r="B157" s="245">
        <v>10</v>
      </c>
      <c r="C157" s="28">
        <v>282210888</v>
      </c>
      <c r="D157" s="28">
        <v>433556063</v>
      </c>
      <c r="E157" s="246">
        <v>0.65</v>
      </c>
      <c r="F157" s="28">
        <v>964940013</v>
      </c>
      <c r="G157" s="246">
        <v>3.42</v>
      </c>
    </row>
    <row r="158" spans="1:7" s="7" customFormat="1" ht="13.5" customHeight="1">
      <c r="A158" s="11" t="s">
        <v>392</v>
      </c>
      <c r="B158" s="245">
        <v>8</v>
      </c>
      <c r="C158" s="28">
        <v>126011297</v>
      </c>
      <c r="D158" s="28">
        <v>259394713</v>
      </c>
      <c r="E158" s="246">
        <v>0.49</v>
      </c>
      <c r="F158" s="28">
        <v>342497265</v>
      </c>
      <c r="G158" s="246">
        <v>2.72</v>
      </c>
    </row>
    <row r="159" spans="1:7" s="7" customFormat="1" ht="13.5" customHeight="1">
      <c r="A159" s="11" t="s">
        <v>393</v>
      </c>
      <c r="B159" s="245">
        <v>7</v>
      </c>
      <c r="C159" s="28">
        <v>53842020</v>
      </c>
      <c r="D159" s="28">
        <v>79869377</v>
      </c>
      <c r="E159" s="246">
        <v>0.67</v>
      </c>
      <c r="F159" s="28">
        <v>72085576</v>
      </c>
      <c r="G159" s="246">
        <v>1.34</v>
      </c>
    </row>
    <row r="160" spans="1:7" s="7" customFormat="1" ht="13.5" customHeight="1" thickBot="1">
      <c r="A160" s="11" t="s">
        <v>394</v>
      </c>
      <c r="B160" s="245">
        <v>22</v>
      </c>
      <c r="C160" s="28">
        <v>54624839</v>
      </c>
      <c r="D160" s="28">
        <v>117673959</v>
      </c>
      <c r="E160" s="246">
        <v>0.46</v>
      </c>
      <c r="F160" s="28">
        <v>93876802</v>
      </c>
      <c r="G160" s="246">
        <v>1.72</v>
      </c>
    </row>
    <row r="161" spans="1:7" s="7" customFormat="1" ht="13.5" customHeight="1" thickBot="1">
      <c r="A161" s="100" t="s">
        <v>395</v>
      </c>
      <c r="B161" s="179">
        <f>SUM(B156:B160)</f>
        <v>52</v>
      </c>
      <c r="C161" s="179">
        <f>SUM(C156:C160)</f>
        <v>925791187</v>
      </c>
      <c r="D161" s="179">
        <f>SUM(D156:D160)</f>
        <v>1319103211</v>
      </c>
      <c r="E161" s="319">
        <v>0.7</v>
      </c>
      <c r="F161" s="179">
        <f>SUM(F156:F160)</f>
        <v>2374233213</v>
      </c>
      <c r="G161" s="243">
        <v>2.56</v>
      </c>
    </row>
    <row r="162" s="7" customFormat="1" ht="13.5" customHeight="1">
      <c r="A162" s="13"/>
    </row>
    <row r="163" s="7" customFormat="1" ht="19.5" customHeight="1">
      <c r="A163" s="1" t="s">
        <v>591</v>
      </c>
    </row>
    <row r="164" ht="6.75" customHeight="1" thickBot="1"/>
    <row r="165" spans="1:8" ht="13.5" customHeight="1" thickBot="1">
      <c r="A165" s="316">
        <v>2011</v>
      </c>
      <c r="B165" s="316"/>
      <c r="C165" s="316"/>
      <c r="D165" s="316"/>
      <c r="E165" s="316"/>
      <c r="F165" s="316"/>
      <c r="G165" s="316"/>
      <c r="H165" s="316"/>
    </row>
    <row r="166" spans="1:8" ht="13.5" customHeight="1" thickBot="1">
      <c r="A166" s="63" t="s">
        <v>206</v>
      </c>
      <c r="B166" s="157" t="s">
        <v>222</v>
      </c>
      <c r="C166" s="157" t="s">
        <v>47</v>
      </c>
      <c r="D166" s="157" t="s">
        <v>223</v>
      </c>
      <c r="E166" s="157" t="s">
        <v>118</v>
      </c>
      <c r="F166" s="157" t="s">
        <v>224</v>
      </c>
      <c r="G166" s="157" t="s">
        <v>225</v>
      </c>
      <c r="H166" s="157" t="s">
        <v>226</v>
      </c>
    </row>
    <row r="167" spans="1:8" ht="13.5" customHeight="1">
      <c r="A167" s="143" t="s">
        <v>396</v>
      </c>
      <c r="B167" s="233">
        <v>94570177</v>
      </c>
      <c r="C167" s="234">
        <v>2650492382</v>
      </c>
      <c r="D167" s="235">
        <v>0.04</v>
      </c>
      <c r="E167" s="234">
        <v>2095041891</v>
      </c>
      <c r="F167" s="235">
        <v>0.05</v>
      </c>
      <c r="G167" s="236">
        <v>561059750</v>
      </c>
      <c r="H167" s="235">
        <v>0.17</v>
      </c>
    </row>
    <row r="168" spans="1:8" ht="13.5" customHeight="1">
      <c r="A168" s="10" t="s">
        <v>397</v>
      </c>
      <c r="B168" s="237">
        <v>24673420</v>
      </c>
      <c r="C168" s="214">
        <v>656635554</v>
      </c>
      <c r="D168" s="235">
        <v>0.04</v>
      </c>
      <c r="E168" s="214">
        <v>411822885</v>
      </c>
      <c r="F168" s="235">
        <v>0.06</v>
      </c>
      <c r="G168" s="238">
        <v>216999069</v>
      </c>
      <c r="H168" s="235">
        <v>0.11</v>
      </c>
    </row>
    <row r="169" spans="1:8" ht="13.5" customHeight="1">
      <c r="A169" s="10" t="s">
        <v>398</v>
      </c>
      <c r="B169" s="237">
        <v>6302500</v>
      </c>
      <c r="C169" s="214">
        <v>266127309</v>
      </c>
      <c r="D169" s="235">
        <v>0.02</v>
      </c>
      <c r="E169" s="214">
        <v>125752817</v>
      </c>
      <c r="F169" s="235">
        <v>0.05</v>
      </c>
      <c r="G169" s="238">
        <v>85530535</v>
      </c>
      <c r="H169" s="235">
        <v>0.07</v>
      </c>
    </row>
    <row r="170" spans="1:8" ht="13.5" customHeight="1" thickBot="1">
      <c r="A170" s="39" t="s">
        <v>399</v>
      </c>
      <c r="B170" s="239">
        <v>567006</v>
      </c>
      <c r="C170" s="240">
        <v>167097790</v>
      </c>
      <c r="D170" s="235">
        <v>0</v>
      </c>
      <c r="E170" s="240">
        <v>99378706</v>
      </c>
      <c r="F170" s="235">
        <v>0.01</v>
      </c>
      <c r="G170" s="241">
        <v>62201834</v>
      </c>
      <c r="H170" s="235">
        <v>0.01</v>
      </c>
    </row>
    <row r="171" spans="1:8" ht="13.5" customHeight="1" thickBot="1">
      <c r="A171" s="63" t="s">
        <v>400</v>
      </c>
      <c r="B171" s="242">
        <f>SUM(B167:B170)</f>
        <v>126113103</v>
      </c>
      <c r="C171" s="242">
        <f aca="true" t="shared" si="0" ref="C171:H171">SUM(C167:C170)</f>
        <v>3740353035</v>
      </c>
      <c r="D171" s="320">
        <v>0.03</v>
      </c>
      <c r="E171" s="242">
        <f t="shared" si="0"/>
        <v>2731996299</v>
      </c>
      <c r="F171" s="320">
        <v>0.05</v>
      </c>
      <c r="G171" s="242">
        <f t="shared" si="0"/>
        <v>925791188</v>
      </c>
      <c r="H171" s="320">
        <v>0.14</v>
      </c>
    </row>
    <row r="172" s="7" customFormat="1" ht="13.5" customHeight="1">
      <c r="A172" s="13" t="s">
        <v>36</v>
      </c>
    </row>
    <row r="173" ht="12.75">
      <c r="H173" s="156"/>
    </row>
  </sheetData>
  <sheetProtection/>
  <mergeCells count="53">
    <mergeCell ref="G17:G18"/>
    <mergeCell ref="A154:G154"/>
    <mergeCell ref="A3:G3"/>
    <mergeCell ref="A4:A5"/>
    <mergeCell ref="B4:E4"/>
    <mergeCell ref="F4:F5"/>
    <mergeCell ref="G4:G5"/>
    <mergeCell ref="A16:G16"/>
    <mergeCell ref="A17:A18"/>
    <mergeCell ref="B17:E17"/>
    <mergeCell ref="F17:F18"/>
    <mergeCell ref="A101:G101"/>
    <mergeCell ref="A102:A103"/>
    <mergeCell ref="B102:E102"/>
    <mergeCell ref="F102:F103"/>
    <mergeCell ref="A142:G142"/>
    <mergeCell ref="A116:A117"/>
    <mergeCell ref="B116:E116"/>
    <mergeCell ref="F116:F117"/>
    <mergeCell ref="G116:G117"/>
    <mergeCell ref="A129:G129"/>
    <mergeCell ref="A130:A131"/>
    <mergeCell ref="B130:E130"/>
    <mergeCell ref="F130:F131"/>
    <mergeCell ref="G130:G131"/>
    <mergeCell ref="A73:A74"/>
    <mergeCell ref="B73:E73"/>
    <mergeCell ref="F73:F74"/>
    <mergeCell ref="G73:G74"/>
    <mergeCell ref="A87:G87"/>
    <mergeCell ref="A88:A89"/>
    <mergeCell ref="B88:E88"/>
    <mergeCell ref="F88:F89"/>
    <mergeCell ref="A28:G28"/>
    <mergeCell ref="A29:A30"/>
    <mergeCell ref="B29:E29"/>
    <mergeCell ref="F29:F30"/>
    <mergeCell ref="G29:G30"/>
    <mergeCell ref="G88:G89"/>
    <mergeCell ref="A57:G57"/>
    <mergeCell ref="A58:A59"/>
    <mergeCell ref="B58:E58"/>
    <mergeCell ref="F58:F59"/>
    <mergeCell ref="A165:H165"/>
    <mergeCell ref="A43:G43"/>
    <mergeCell ref="A44:A45"/>
    <mergeCell ref="B44:E44"/>
    <mergeCell ref="F44:F45"/>
    <mergeCell ref="G44:G45"/>
    <mergeCell ref="G58:G59"/>
    <mergeCell ref="A72:G72"/>
    <mergeCell ref="G102:G103"/>
    <mergeCell ref="A115:G11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K9"/>
  <sheetViews>
    <sheetView zoomScale="110" zoomScaleNormal="110" zoomScalePageLayoutView="0" workbookViewId="0" topLeftCell="A1">
      <selection activeCell="A1" sqref="A1:K1"/>
    </sheetView>
  </sheetViews>
  <sheetFormatPr defaultColWidth="9.140625" defaultRowHeight="12.75"/>
  <cols>
    <col min="1" max="1" width="37.7109375" style="15" customWidth="1"/>
    <col min="2" max="2" width="19.8515625" style="15" bestFit="1" customWidth="1"/>
    <col min="3" max="3" width="17.421875" style="15" bestFit="1" customWidth="1"/>
    <col min="4" max="4" width="19.421875" style="15" bestFit="1" customWidth="1"/>
    <col min="5" max="5" width="20.57421875" style="15" bestFit="1" customWidth="1"/>
    <col min="6" max="6" width="17.421875" style="15" bestFit="1" customWidth="1"/>
    <col min="7" max="7" width="19.421875" style="15" bestFit="1" customWidth="1"/>
    <col min="8" max="8" width="20.57421875" style="15" bestFit="1" customWidth="1"/>
    <col min="9" max="10" width="19.8515625" style="15" customWidth="1"/>
    <col min="11" max="11" width="20.57421875" style="15" bestFit="1" customWidth="1"/>
    <col min="12" max="16384" width="9.140625" style="15" customWidth="1"/>
  </cols>
  <sheetData>
    <row r="1" s="7" customFormat="1" ht="19.5" customHeight="1">
      <c r="A1" s="1" t="s">
        <v>592</v>
      </c>
    </row>
    <row r="2" ht="6.75" customHeight="1" thickBot="1"/>
    <row r="3" spans="1:11" ht="39" customHeight="1" thickBot="1">
      <c r="A3" s="63" t="s">
        <v>402</v>
      </c>
      <c r="B3" s="63" t="s">
        <v>416</v>
      </c>
      <c r="C3" s="63" t="s">
        <v>405</v>
      </c>
      <c r="D3" s="63" t="s">
        <v>406</v>
      </c>
      <c r="E3" s="63" t="s">
        <v>407</v>
      </c>
      <c r="F3" s="63" t="s">
        <v>417</v>
      </c>
      <c r="G3" s="63" t="s">
        <v>418</v>
      </c>
      <c r="H3" s="63" t="s">
        <v>419</v>
      </c>
      <c r="I3" s="63" t="s">
        <v>420</v>
      </c>
      <c r="J3" s="63" t="s">
        <v>421</v>
      </c>
      <c r="K3" s="63" t="s">
        <v>422</v>
      </c>
    </row>
    <row r="4" spans="1:11" ht="13.5" customHeight="1">
      <c r="A4" s="143" t="s">
        <v>401</v>
      </c>
      <c r="B4" s="145">
        <v>951</v>
      </c>
      <c r="C4" s="145">
        <v>171</v>
      </c>
      <c r="D4" s="145">
        <v>56</v>
      </c>
      <c r="E4" s="145">
        <v>1066</v>
      </c>
      <c r="F4" s="145">
        <v>205</v>
      </c>
      <c r="G4" s="145">
        <v>55</v>
      </c>
      <c r="H4" s="145">
        <v>1216</v>
      </c>
      <c r="I4" s="145">
        <v>179</v>
      </c>
      <c r="J4" s="145">
        <v>45</v>
      </c>
      <c r="K4" s="145">
        <v>1350</v>
      </c>
    </row>
    <row r="5" spans="1:11" ht="13.5" customHeight="1">
      <c r="A5" s="10" t="s">
        <v>403</v>
      </c>
      <c r="B5" s="145">
        <v>119</v>
      </c>
      <c r="C5" s="145">
        <v>3</v>
      </c>
      <c r="D5" s="146">
        <v>0</v>
      </c>
      <c r="E5" s="145">
        <v>122</v>
      </c>
      <c r="F5" s="145">
        <v>7</v>
      </c>
      <c r="G5" s="146">
        <v>1</v>
      </c>
      <c r="H5" s="145">
        <v>128</v>
      </c>
      <c r="I5" s="145">
        <v>2</v>
      </c>
      <c r="J5" s="146">
        <v>0</v>
      </c>
      <c r="K5" s="145">
        <v>130</v>
      </c>
    </row>
    <row r="6" spans="1:11" ht="13.5" customHeight="1" thickBot="1">
      <c r="A6" s="39" t="s">
        <v>404</v>
      </c>
      <c r="B6" s="188">
        <v>252</v>
      </c>
      <c r="C6" s="188">
        <v>16</v>
      </c>
      <c r="D6" s="147">
        <v>1</v>
      </c>
      <c r="E6" s="188">
        <v>267</v>
      </c>
      <c r="F6" s="188">
        <v>15</v>
      </c>
      <c r="G6" s="147">
        <v>0</v>
      </c>
      <c r="H6" s="188">
        <v>282</v>
      </c>
      <c r="I6" s="188">
        <v>11</v>
      </c>
      <c r="J6" s="147">
        <v>0</v>
      </c>
      <c r="K6" s="188">
        <v>293</v>
      </c>
    </row>
    <row r="7" spans="1:11" ht="13.5" customHeight="1" thickBot="1">
      <c r="A7" s="230" t="s">
        <v>321</v>
      </c>
      <c r="B7" s="227">
        <f>SUM(B4:B6)</f>
        <v>1322</v>
      </c>
      <c r="C7" s="227">
        <f aca="true" t="shared" si="0" ref="C7:K7">SUM(C4:C6)</f>
        <v>190</v>
      </c>
      <c r="D7" s="227">
        <f t="shared" si="0"/>
        <v>57</v>
      </c>
      <c r="E7" s="227">
        <f t="shared" si="0"/>
        <v>1455</v>
      </c>
      <c r="F7" s="227">
        <f t="shared" si="0"/>
        <v>227</v>
      </c>
      <c r="G7" s="227">
        <f t="shared" si="0"/>
        <v>56</v>
      </c>
      <c r="H7" s="227">
        <f t="shared" si="0"/>
        <v>1626</v>
      </c>
      <c r="I7" s="227">
        <f t="shared" si="0"/>
        <v>192</v>
      </c>
      <c r="J7" s="227">
        <f t="shared" si="0"/>
        <v>45</v>
      </c>
      <c r="K7" s="227">
        <f t="shared" si="0"/>
        <v>1773</v>
      </c>
    </row>
    <row r="8" s="7" customFormat="1" ht="13.5" customHeight="1">
      <c r="A8" s="13" t="s">
        <v>36</v>
      </c>
    </row>
    <row r="9" s="7" customFormat="1" ht="13.5" customHeight="1">
      <c r="A9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E4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1.8515625" style="270" customWidth="1"/>
    <col min="2" max="3" width="9.140625" style="270" customWidth="1"/>
    <col min="4" max="4" width="10.421875" style="270" bestFit="1" customWidth="1"/>
    <col min="5" max="16384" width="9.140625" style="270" customWidth="1"/>
  </cols>
  <sheetData>
    <row r="1" s="7" customFormat="1" ht="19.5" customHeight="1">
      <c r="A1" s="1" t="s">
        <v>593</v>
      </c>
    </row>
    <row r="2" ht="6.75" customHeight="1" thickBot="1"/>
    <row r="3" spans="1:4" ht="13.5" thickBot="1">
      <c r="A3" s="259" t="s">
        <v>423</v>
      </c>
      <c r="B3" s="260" t="s">
        <v>424</v>
      </c>
      <c r="C3" s="260">
        <v>2012</v>
      </c>
      <c r="D3" s="260" t="s">
        <v>425</v>
      </c>
    </row>
    <row r="4" spans="1:4" ht="12.75">
      <c r="A4" s="261" t="s">
        <v>426</v>
      </c>
      <c r="B4" s="262">
        <v>364325699</v>
      </c>
      <c r="C4" s="262">
        <v>380295260</v>
      </c>
      <c r="D4" s="263">
        <v>0.044</v>
      </c>
    </row>
    <row r="5" spans="1:4" ht="12.75">
      <c r="A5" s="264" t="s">
        <v>427</v>
      </c>
      <c r="B5" s="265">
        <v>885330474</v>
      </c>
      <c r="C5" s="265">
        <v>938807952</v>
      </c>
      <c r="D5" s="266">
        <v>0.06</v>
      </c>
    </row>
    <row r="6" spans="1:4" ht="12.75">
      <c r="A6" s="264" t="s">
        <v>428</v>
      </c>
      <c r="B6" s="265">
        <v>1249656173</v>
      </c>
      <c r="C6" s="265">
        <v>1319103212</v>
      </c>
      <c r="D6" s="266">
        <v>0.056</v>
      </c>
    </row>
    <row r="7" spans="1:4" ht="12.75">
      <c r="A7" s="264" t="s">
        <v>429</v>
      </c>
      <c r="B7" s="265">
        <v>64325371</v>
      </c>
      <c r="C7" s="265">
        <v>76263357</v>
      </c>
      <c r="D7" s="266">
        <v>0.186</v>
      </c>
    </row>
    <row r="8" spans="1:4" ht="12.75">
      <c r="A8" s="264" t="s">
        <v>430</v>
      </c>
      <c r="B8" s="265">
        <v>48011765</v>
      </c>
      <c r="C8" s="265">
        <v>49849724</v>
      </c>
      <c r="D8" s="266">
        <v>0.038</v>
      </c>
    </row>
    <row r="9" spans="1:4" ht="12.75">
      <c r="A9" s="264" t="s">
        <v>431</v>
      </c>
      <c r="B9" s="265">
        <v>112337136</v>
      </c>
      <c r="C9" s="265">
        <v>126113080</v>
      </c>
      <c r="D9" s="266">
        <v>0.123</v>
      </c>
    </row>
    <row r="10" spans="1:4" ht="12.75">
      <c r="A10" s="264" t="s">
        <v>432</v>
      </c>
      <c r="B10" s="266">
        <v>0.09</v>
      </c>
      <c r="C10" s="266">
        <v>0.096</v>
      </c>
      <c r="D10" s="266">
        <v>0.064</v>
      </c>
    </row>
    <row r="11" spans="1:4" ht="12.75">
      <c r="A11" s="264" t="s">
        <v>433</v>
      </c>
      <c r="B11" s="265">
        <v>797063481</v>
      </c>
      <c r="C11" s="265">
        <v>925791188</v>
      </c>
      <c r="D11" s="266">
        <v>0.162</v>
      </c>
    </row>
    <row r="12" spans="1:4" ht="12.75">
      <c r="A12" s="264" t="s">
        <v>434</v>
      </c>
      <c r="B12" s="266">
        <v>0.14</v>
      </c>
      <c r="C12" s="266">
        <v>0.136</v>
      </c>
      <c r="D12" s="266">
        <v>-0.03</v>
      </c>
    </row>
    <row r="13" spans="1:4" ht="12.75">
      <c r="A13" s="264" t="s">
        <v>435</v>
      </c>
      <c r="B13" s="265">
        <v>3384701587</v>
      </c>
      <c r="C13" s="265">
        <v>3740353035</v>
      </c>
      <c r="D13" s="266">
        <v>0.105</v>
      </c>
    </row>
    <row r="14" spans="1:4" ht="12.75">
      <c r="A14" s="264" t="s">
        <v>436</v>
      </c>
      <c r="B14" s="266">
        <v>0.033</v>
      </c>
      <c r="C14" s="266">
        <v>0.034</v>
      </c>
      <c r="D14" s="266">
        <v>0.016</v>
      </c>
    </row>
    <row r="15" spans="1:4" ht="12.75">
      <c r="A15" s="264" t="s">
        <v>437</v>
      </c>
      <c r="B15" s="265">
        <v>2195780435</v>
      </c>
      <c r="C15" s="265">
        <v>2374233213</v>
      </c>
      <c r="D15" s="266">
        <v>0.081</v>
      </c>
    </row>
    <row r="16" spans="1:4" ht="12.75">
      <c r="A16" s="264" t="s">
        <v>438</v>
      </c>
      <c r="B16" s="266">
        <v>2.72</v>
      </c>
      <c r="C16" s="266">
        <v>2.56</v>
      </c>
      <c r="D16" s="266">
        <v>-0.059</v>
      </c>
    </row>
    <row r="17" spans="1:4" ht="12.75">
      <c r="A17" s="264" t="s">
        <v>439</v>
      </c>
      <c r="B17" s="265">
        <v>231735178</v>
      </c>
      <c r="C17" s="265">
        <v>266794376</v>
      </c>
      <c r="D17" s="266">
        <v>0.151</v>
      </c>
    </row>
    <row r="18" spans="1:4" ht="12.75">
      <c r="A18" s="264" t="s">
        <v>440</v>
      </c>
      <c r="B18" s="266">
        <v>0.273</v>
      </c>
      <c r="C18" s="266">
        <v>0.288</v>
      </c>
      <c r="D18" s="266">
        <v>0.054</v>
      </c>
    </row>
    <row r="19" spans="1:4" ht="13.5" thickBot="1">
      <c r="A19" s="267" t="s">
        <v>441</v>
      </c>
      <c r="B19" s="268">
        <v>0.64</v>
      </c>
      <c r="C19" s="268">
        <v>0.702</v>
      </c>
      <c r="D19" s="269">
        <v>0.096</v>
      </c>
    </row>
    <row r="20" ht="12.75">
      <c r="A20" s="270" t="s">
        <v>443</v>
      </c>
    </row>
    <row r="21" ht="12.75">
      <c r="A21" s="270" t="s">
        <v>442</v>
      </c>
    </row>
    <row r="22" ht="12.75">
      <c r="A22" s="270" t="s">
        <v>444</v>
      </c>
    </row>
    <row r="23" s="7" customFormat="1" ht="13.5" customHeight="1">
      <c r="A23" s="13" t="s">
        <v>36</v>
      </c>
    </row>
    <row r="24" s="7" customFormat="1" ht="13.5" customHeight="1">
      <c r="A24" s="13"/>
    </row>
    <row r="25" s="7" customFormat="1" ht="19.5" customHeight="1">
      <c r="A25" s="1" t="s">
        <v>594</v>
      </c>
    </row>
    <row r="26" ht="6.75" customHeight="1" thickBot="1"/>
    <row r="27" spans="1:5" ht="13.5" thickBot="1">
      <c r="A27" s="259" t="s">
        <v>445</v>
      </c>
      <c r="B27" s="260">
        <v>2001</v>
      </c>
      <c r="C27" s="260">
        <v>2012</v>
      </c>
      <c r="D27" s="260" t="s">
        <v>446</v>
      </c>
      <c r="E27" s="260" t="s">
        <v>447</v>
      </c>
    </row>
    <row r="28" spans="1:5" ht="12.75">
      <c r="A28" s="261" t="s">
        <v>448</v>
      </c>
      <c r="B28" s="271">
        <v>61</v>
      </c>
      <c r="C28" s="271">
        <v>52</v>
      </c>
      <c r="D28" s="272">
        <v>-0.15</v>
      </c>
      <c r="E28" s="272">
        <v>-0.014</v>
      </c>
    </row>
    <row r="29" spans="1:5" ht="12.75">
      <c r="A29" s="264" t="s">
        <v>449</v>
      </c>
      <c r="B29" s="273">
        <v>409420000</v>
      </c>
      <c r="C29" s="273">
        <v>1319103212</v>
      </c>
      <c r="D29" s="274">
        <v>2.22</v>
      </c>
      <c r="E29" s="274">
        <v>0.112</v>
      </c>
    </row>
    <row r="30" spans="1:5" ht="12.75">
      <c r="A30" s="264" t="s">
        <v>450</v>
      </c>
      <c r="B30" s="273">
        <v>6712000</v>
      </c>
      <c r="C30" s="273">
        <v>25367369</v>
      </c>
      <c r="D30" s="274">
        <v>2.78</v>
      </c>
      <c r="E30" s="274">
        <v>0.128</v>
      </c>
    </row>
    <row r="31" spans="1:5" ht="12.75">
      <c r="A31" s="264" t="s">
        <v>451</v>
      </c>
      <c r="B31" s="273">
        <v>226265000</v>
      </c>
      <c r="C31" s="273">
        <v>662666195</v>
      </c>
      <c r="D31" s="274">
        <v>1.93</v>
      </c>
      <c r="E31" s="274">
        <v>0.103</v>
      </c>
    </row>
    <row r="32" spans="1:5" ht="12.75">
      <c r="A32" s="264" t="s">
        <v>452</v>
      </c>
      <c r="B32" s="273">
        <v>3709000</v>
      </c>
      <c r="C32" s="273">
        <v>12743581</v>
      </c>
      <c r="D32" s="274">
        <v>2.44</v>
      </c>
      <c r="E32" s="274">
        <v>0.119</v>
      </c>
    </row>
    <row r="33" spans="1:5" ht="12.75">
      <c r="A33" s="264" t="s">
        <v>453</v>
      </c>
      <c r="B33" s="273">
        <v>19602000</v>
      </c>
      <c r="C33" s="273">
        <v>126113080</v>
      </c>
      <c r="D33" s="274">
        <v>5.43</v>
      </c>
      <c r="E33" s="274">
        <v>0.184</v>
      </c>
    </row>
    <row r="34" spans="1:5" ht="12.75">
      <c r="A34" s="264" t="s">
        <v>454</v>
      </c>
      <c r="B34" s="273">
        <v>321000</v>
      </c>
      <c r="C34" s="273">
        <v>2425252</v>
      </c>
      <c r="D34" s="274">
        <v>6.56</v>
      </c>
      <c r="E34" s="274">
        <v>0.202</v>
      </c>
    </row>
    <row r="35" spans="1:5" ht="12.75">
      <c r="A35" s="264" t="s">
        <v>435</v>
      </c>
      <c r="B35" s="273">
        <v>795534000</v>
      </c>
      <c r="C35" s="273">
        <v>3740353035</v>
      </c>
      <c r="D35" s="274">
        <v>3.7</v>
      </c>
      <c r="E35" s="274">
        <v>0.151</v>
      </c>
    </row>
    <row r="36" spans="1:5" ht="12.75">
      <c r="A36" s="264" t="s">
        <v>455</v>
      </c>
      <c r="B36" s="273">
        <v>13042000</v>
      </c>
      <c r="C36" s="273">
        <v>71929866</v>
      </c>
      <c r="D36" s="274">
        <v>4.52</v>
      </c>
      <c r="E36" s="274">
        <v>0.168</v>
      </c>
    </row>
    <row r="37" spans="1:5" ht="12.75">
      <c r="A37" s="264" t="s">
        <v>456</v>
      </c>
      <c r="B37" s="273">
        <v>222775000</v>
      </c>
      <c r="C37" s="273">
        <v>925791188</v>
      </c>
      <c r="D37" s="274">
        <v>3.16</v>
      </c>
      <c r="E37" s="274">
        <v>0.138</v>
      </c>
    </row>
    <row r="38" spans="1:5" ht="12.75">
      <c r="A38" s="264" t="s">
        <v>457</v>
      </c>
      <c r="B38" s="273">
        <v>3652000</v>
      </c>
      <c r="C38" s="273">
        <v>17803677</v>
      </c>
      <c r="D38" s="274">
        <v>3.88</v>
      </c>
      <c r="E38" s="274">
        <v>0.155</v>
      </c>
    </row>
    <row r="39" spans="1:5" ht="12.75">
      <c r="A39" s="264" t="s">
        <v>437</v>
      </c>
      <c r="B39" s="273">
        <v>309014000</v>
      </c>
      <c r="C39" s="273">
        <v>2374233213</v>
      </c>
      <c r="D39" s="274">
        <v>6.68</v>
      </c>
      <c r="E39" s="274">
        <v>0.204</v>
      </c>
    </row>
    <row r="40" spans="1:5" ht="13.5" thickBot="1">
      <c r="A40" s="267" t="s">
        <v>458</v>
      </c>
      <c r="B40" s="275">
        <v>5066000</v>
      </c>
      <c r="C40" s="275">
        <v>45658331</v>
      </c>
      <c r="D40" s="276">
        <v>8.01</v>
      </c>
      <c r="E40" s="276">
        <v>0.221</v>
      </c>
    </row>
    <row r="41" s="7" customFormat="1" ht="13.5" customHeight="1">
      <c r="A41" s="1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9"/>
  <sheetViews>
    <sheetView zoomScalePageLayoutView="0" workbookViewId="0" topLeftCell="A1">
      <pane ySplit="4" topLeftCell="A5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9.140625" style="7" customWidth="1"/>
    <col min="2" max="2" width="17.57421875" style="7" customWidth="1"/>
    <col min="3" max="3" width="19.140625" style="7" bestFit="1" customWidth="1"/>
    <col min="4" max="4" width="9.28125" style="7" bestFit="1" customWidth="1"/>
    <col min="5" max="5" width="12.28125" style="7" bestFit="1" customWidth="1"/>
    <col min="6" max="6" width="19.57421875" style="7" bestFit="1" customWidth="1"/>
    <col min="7" max="7" width="11.140625" style="7" bestFit="1" customWidth="1"/>
    <col min="8" max="8" width="16.28125" style="7" bestFit="1" customWidth="1"/>
    <col min="9" max="9" width="10.57421875" style="34" bestFit="1" customWidth="1"/>
    <col min="10" max="16384" width="9.140625" style="7" customWidth="1"/>
  </cols>
  <sheetData>
    <row r="1" ht="19.5" customHeight="1">
      <c r="A1" s="33" t="s">
        <v>415</v>
      </c>
    </row>
    <row r="2" ht="6.75" customHeight="1" thickBot="1"/>
    <row r="3" spans="1:9" ht="13.5" thickBot="1">
      <c r="A3" s="290">
        <v>2012</v>
      </c>
      <c r="B3" s="290"/>
      <c r="C3" s="290"/>
      <c r="D3" s="290"/>
      <c r="E3" s="290"/>
      <c r="F3" s="290"/>
      <c r="G3" s="290"/>
      <c r="H3" s="290"/>
      <c r="I3" s="290"/>
    </row>
    <row r="4" spans="1:9" ht="13.5" thickBot="1">
      <c r="A4" s="100" t="s">
        <v>280</v>
      </c>
      <c r="B4" s="336" t="s">
        <v>552</v>
      </c>
      <c r="C4" s="158" t="s">
        <v>229</v>
      </c>
      <c r="D4" s="158" t="s">
        <v>230</v>
      </c>
      <c r="E4" s="158" t="s">
        <v>231</v>
      </c>
      <c r="F4" s="158" t="s">
        <v>232</v>
      </c>
      <c r="G4" s="158" t="s">
        <v>233</v>
      </c>
      <c r="H4" s="158" t="s">
        <v>234</v>
      </c>
      <c r="I4" s="158" t="s">
        <v>235</v>
      </c>
    </row>
    <row r="5" spans="1:9" ht="13.5" customHeight="1">
      <c r="A5" s="14">
        <v>1</v>
      </c>
      <c r="B5" s="160" t="s">
        <v>236</v>
      </c>
      <c r="C5" s="252">
        <v>1</v>
      </c>
      <c r="D5" s="252">
        <v>1</v>
      </c>
      <c r="E5" s="252">
        <v>1</v>
      </c>
      <c r="F5" s="252">
        <v>1</v>
      </c>
      <c r="G5" s="252">
        <v>1</v>
      </c>
      <c r="H5" s="252"/>
      <c r="I5" s="255">
        <f aca="true" t="shared" si="0" ref="I5:I36">SUM(C5:H5)</f>
        <v>5</v>
      </c>
    </row>
    <row r="6" spans="1:9" ht="13.5" customHeight="1">
      <c r="A6" s="11">
        <v>2</v>
      </c>
      <c r="B6" s="161" t="s">
        <v>238</v>
      </c>
      <c r="C6" s="253">
        <v>1</v>
      </c>
      <c r="D6" s="253">
        <v>1</v>
      </c>
      <c r="E6" s="253">
        <v>1</v>
      </c>
      <c r="F6" s="253">
        <v>1</v>
      </c>
      <c r="G6" s="253">
        <v>1</v>
      </c>
      <c r="H6" s="253"/>
      <c r="I6" s="256">
        <f t="shared" si="0"/>
        <v>5</v>
      </c>
    </row>
    <row r="7" spans="1:9" ht="13.5" customHeight="1">
      <c r="A7" s="11">
        <v>3</v>
      </c>
      <c r="B7" s="161" t="s">
        <v>409</v>
      </c>
      <c r="C7" s="253">
        <v>1</v>
      </c>
      <c r="D7" s="253">
        <v>1</v>
      </c>
      <c r="E7" s="253">
        <v>1</v>
      </c>
      <c r="F7" s="253">
        <v>1</v>
      </c>
      <c r="G7" s="253">
        <v>1</v>
      </c>
      <c r="H7" s="253"/>
      <c r="I7" s="256">
        <f t="shared" si="0"/>
        <v>5</v>
      </c>
    </row>
    <row r="8" spans="1:9" ht="13.5" customHeight="1">
      <c r="A8" s="11">
        <v>4</v>
      </c>
      <c r="B8" s="161" t="s">
        <v>248</v>
      </c>
      <c r="C8" s="253">
        <v>1</v>
      </c>
      <c r="D8" s="253">
        <v>1</v>
      </c>
      <c r="E8" s="253">
        <v>1</v>
      </c>
      <c r="F8" s="253">
        <v>1</v>
      </c>
      <c r="G8" s="253">
        <v>1</v>
      </c>
      <c r="H8" s="253"/>
      <c r="I8" s="256">
        <f t="shared" si="0"/>
        <v>5</v>
      </c>
    </row>
    <row r="9" spans="1:9" ht="13.5" customHeight="1">
      <c r="A9" s="11">
        <v>5</v>
      </c>
      <c r="B9" s="161" t="s">
        <v>253</v>
      </c>
      <c r="C9" s="253">
        <v>1</v>
      </c>
      <c r="D9" s="253">
        <v>1</v>
      </c>
      <c r="E9" s="253">
        <v>1</v>
      </c>
      <c r="F9" s="253">
        <v>1</v>
      </c>
      <c r="G9" s="253">
        <v>1</v>
      </c>
      <c r="H9" s="253"/>
      <c r="I9" s="256">
        <f t="shared" si="0"/>
        <v>5</v>
      </c>
    </row>
    <row r="10" spans="1:9" ht="13.5" customHeight="1">
      <c r="A10" s="11">
        <v>6</v>
      </c>
      <c r="B10" s="161" t="s">
        <v>258</v>
      </c>
      <c r="C10" s="253">
        <v>1</v>
      </c>
      <c r="D10" s="253">
        <v>1</v>
      </c>
      <c r="E10" s="253">
        <v>1</v>
      </c>
      <c r="F10" s="253">
        <v>1</v>
      </c>
      <c r="G10" s="253">
        <v>1</v>
      </c>
      <c r="H10" s="253"/>
      <c r="I10" s="256">
        <f t="shared" si="0"/>
        <v>5</v>
      </c>
    </row>
    <row r="11" spans="1:9" ht="13.5" customHeight="1">
      <c r="A11" s="11">
        <v>7</v>
      </c>
      <c r="B11" s="161" t="s">
        <v>259</v>
      </c>
      <c r="C11" s="253">
        <v>1</v>
      </c>
      <c r="D11" s="253">
        <v>1</v>
      </c>
      <c r="E11" s="253">
        <v>1</v>
      </c>
      <c r="F11" s="253">
        <v>1</v>
      </c>
      <c r="G11" s="253">
        <v>1</v>
      </c>
      <c r="H11" s="253"/>
      <c r="I11" s="256">
        <f t="shared" si="0"/>
        <v>5</v>
      </c>
    </row>
    <row r="12" spans="1:9" ht="13.5" customHeight="1">
      <c r="A12" s="11">
        <v>8</v>
      </c>
      <c r="B12" s="161" t="s">
        <v>264</v>
      </c>
      <c r="C12" s="253">
        <v>1</v>
      </c>
      <c r="D12" s="253">
        <v>1</v>
      </c>
      <c r="E12" s="253">
        <v>1</v>
      </c>
      <c r="F12" s="253">
        <v>1</v>
      </c>
      <c r="G12" s="253">
        <v>1</v>
      </c>
      <c r="H12" s="253"/>
      <c r="I12" s="256">
        <f t="shared" si="0"/>
        <v>5</v>
      </c>
    </row>
    <row r="13" spans="1:9" ht="13.5" customHeight="1">
      <c r="A13" s="11">
        <v>9</v>
      </c>
      <c r="B13" s="161" t="s">
        <v>237</v>
      </c>
      <c r="C13" s="253">
        <v>1</v>
      </c>
      <c r="D13" s="253">
        <v>1</v>
      </c>
      <c r="E13" s="253">
        <v>1</v>
      </c>
      <c r="F13" s="253">
        <v>1</v>
      </c>
      <c r="G13" s="253"/>
      <c r="H13" s="253"/>
      <c r="I13" s="256">
        <f t="shared" si="0"/>
        <v>4</v>
      </c>
    </row>
    <row r="14" spans="1:9" ht="13.5" customHeight="1">
      <c r="A14" s="11">
        <v>10</v>
      </c>
      <c r="B14" s="161" t="s">
        <v>239</v>
      </c>
      <c r="C14" s="253">
        <v>1</v>
      </c>
      <c r="D14" s="253">
        <v>1</v>
      </c>
      <c r="E14" s="253">
        <v>1</v>
      </c>
      <c r="F14" s="253">
        <v>1</v>
      </c>
      <c r="G14" s="253"/>
      <c r="H14" s="253"/>
      <c r="I14" s="256">
        <f t="shared" si="0"/>
        <v>4</v>
      </c>
    </row>
    <row r="15" spans="1:9" ht="13.5" customHeight="1">
      <c r="A15" s="11">
        <v>11</v>
      </c>
      <c r="B15" s="161" t="s">
        <v>241</v>
      </c>
      <c r="C15" s="253">
        <v>1</v>
      </c>
      <c r="D15" s="253">
        <v>1</v>
      </c>
      <c r="E15" s="253">
        <v>1</v>
      </c>
      <c r="F15" s="253">
        <v>1</v>
      </c>
      <c r="G15" s="253"/>
      <c r="H15" s="253"/>
      <c r="I15" s="256">
        <f t="shared" si="0"/>
        <v>4</v>
      </c>
    </row>
    <row r="16" spans="1:9" ht="13.5" customHeight="1">
      <c r="A16" s="11">
        <v>12</v>
      </c>
      <c r="B16" s="161" t="s">
        <v>242</v>
      </c>
      <c r="C16" s="253">
        <v>1</v>
      </c>
      <c r="D16" s="253">
        <v>1</v>
      </c>
      <c r="E16" s="253">
        <v>1</v>
      </c>
      <c r="F16" s="253">
        <v>1</v>
      </c>
      <c r="G16" s="253"/>
      <c r="H16" s="253"/>
      <c r="I16" s="256">
        <f t="shared" si="0"/>
        <v>4</v>
      </c>
    </row>
    <row r="17" spans="1:9" ht="13.5" customHeight="1">
      <c r="A17" s="11">
        <v>13</v>
      </c>
      <c r="B17" s="161" t="s">
        <v>243</v>
      </c>
      <c r="C17" s="253">
        <v>1</v>
      </c>
      <c r="D17" s="253">
        <v>1</v>
      </c>
      <c r="E17" s="253">
        <v>1</v>
      </c>
      <c r="F17" s="253">
        <v>1</v>
      </c>
      <c r="G17" s="253"/>
      <c r="H17" s="253"/>
      <c r="I17" s="256">
        <f t="shared" si="0"/>
        <v>4</v>
      </c>
    </row>
    <row r="18" spans="1:9" ht="13.5" customHeight="1">
      <c r="A18" s="11">
        <v>14</v>
      </c>
      <c r="B18" s="161" t="s">
        <v>244</v>
      </c>
      <c r="C18" s="253">
        <v>1</v>
      </c>
      <c r="D18" s="253">
        <v>1</v>
      </c>
      <c r="E18" s="253">
        <v>1</v>
      </c>
      <c r="F18" s="253">
        <v>1</v>
      </c>
      <c r="G18" s="253"/>
      <c r="H18" s="253"/>
      <c r="I18" s="256">
        <f t="shared" si="0"/>
        <v>4</v>
      </c>
    </row>
    <row r="19" spans="1:9" ht="13.5" customHeight="1">
      <c r="A19" s="11">
        <v>15</v>
      </c>
      <c r="B19" s="161" t="s">
        <v>245</v>
      </c>
      <c r="C19" s="253">
        <v>1</v>
      </c>
      <c r="D19" s="253">
        <v>1</v>
      </c>
      <c r="E19" s="253">
        <v>1</v>
      </c>
      <c r="F19" s="253">
        <v>1</v>
      </c>
      <c r="G19" s="253"/>
      <c r="H19" s="253"/>
      <c r="I19" s="256">
        <f t="shared" si="0"/>
        <v>4</v>
      </c>
    </row>
    <row r="20" spans="1:9" ht="13.5" customHeight="1">
      <c r="A20" s="11">
        <v>16</v>
      </c>
      <c r="B20" s="161" t="s">
        <v>246</v>
      </c>
      <c r="C20" s="253">
        <v>1</v>
      </c>
      <c r="D20" s="253">
        <v>1</v>
      </c>
      <c r="E20" s="253">
        <v>1</v>
      </c>
      <c r="F20" s="253">
        <v>1</v>
      </c>
      <c r="G20" s="253"/>
      <c r="H20" s="253"/>
      <c r="I20" s="256">
        <f t="shared" si="0"/>
        <v>4</v>
      </c>
    </row>
    <row r="21" spans="1:9" ht="13.5" customHeight="1">
      <c r="A21" s="11">
        <v>17</v>
      </c>
      <c r="B21" s="161" t="s">
        <v>249</v>
      </c>
      <c r="C21" s="253">
        <v>1</v>
      </c>
      <c r="D21" s="253">
        <v>1</v>
      </c>
      <c r="E21" s="253">
        <v>1</v>
      </c>
      <c r="F21" s="253">
        <v>1</v>
      </c>
      <c r="G21" s="253"/>
      <c r="H21" s="253"/>
      <c r="I21" s="256">
        <f t="shared" si="0"/>
        <v>4</v>
      </c>
    </row>
    <row r="22" spans="1:9" ht="13.5" customHeight="1">
      <c r="A22" s="11">
        <v>18</v>
      </c>
      <c r="B22" s="161" t="s">
        <v>250</v>
      </c>
      <c r="C22" s="253">
        <v>1</v>
      </c>
      <c r="D22" s="253">
        <v>1</v>
      </c>
      <c r="E22" s="253">
        <v>1</v>
      </c>
      <c r="F22" s="253">
        <v>1</v>
      </c>
      <c r="G22" s="253"/>
      <c r="H22" s="253"/>
      <c r="I22" s="256">
        <f t="shared" si="0"/>
        <v>4</v>
      </c>
    </row>
    <row r="23" spans="1:9" ht="13.5" customHeight="1">
      <c r="A23" s="11">
        <v>19</v>
      </c>
      <c r="B23" s="161" t="s">
        <v>251</v>
      </c>
      <c r="C23" s="253">
        <v>1</v>
      </c>
      <c r="D23" s="253">
        <v>1</v>
      </c>
      <c r="E23" s="253">
        <v>1</v>
      </c>
      <c r="F23" s="253">
        <v>1</v>
      </c>
      <c r="G23" s="253"/>
      <c r="H23" s="253"/>
      <c r="I23" s="256">
        <f t="shared" si="0"/>
        <v>4</v>
      </c>
    </row>
    <row r="24" spans="1:9" ht="13.5" customHeight="1">
      <c r="A24" s="11">
        <v>20</v>
      </c>
      <c r="B24" s="161" t="s">
        <v>255</v>
      </c>
      <c r="C24" s="253">
        <v>1</v>
      </c>
      <c r="D24" s="253">
        <v>1</v>
      </c>
      <c r="E24" s="253">
        <v>1</v>
      </c>
      <c r="F24" s="253">
        <v>1</v>
      </c>
      <c r="G24" s="253"/>
      <c r="H24" s="253"/>
      <c r="I24" s="256">
        <f t="shared" si="0"/>
        <v>4</v>
      </c>
    </row>
    <row r="25" spans="1:9" ht="13.5" customHeight="1">
      <c r="A25" s="11">
        <v>21</v>
      </c>
      <c r="B25" s="161" t="s">
        <v>257</v>
      </c>
      <c r="C25" s="253">
        <v>1</v>
      </c>
      <c r="D25" s="253">
        <v>1</v>
      </c>
      <c r="E25" s="253">
        <v>1</v>
      </c>
      <c r="F25" s="253">
        <v>1</v>
      </c>
      <c r="G25" s="253"/>
      <c r="H25" s="253"/>
      <c r="I25" s="256">
        <f t="shared" si="0"/>
        <v>4</v>
      </c>
    </row>
    <row r="26" spans="1:9" ht="13.5" customHeight="1">
      <c r="A26" s="11">
        <v>22</v>
      </c>
      <c r="B26" s="161" t="s">
        <v>260</v>
      </c>
      <c r="C26" s="253">
        <v>1</v>
      </c>
      <c r="D26" s="253">
        <v>1</v>
      </c>
      <c r="E26" s="253">
        <v>1</v>
      </c>
      <c r="F26" s="253">
        <v>1</v>
      </c>
      <c r="G26" s="253"/>
      <c r="H26" s="253"/>
      <c r="I26" s="256">
        <f t="shared" si="0"/>
        <v>4</v>
      </c>
    </row>
    <row r="27" spans="1:9" ht="13.5" customHeight="1">
      <c r="A27" s="11">
        <v>23</v>
      </c>
      <c r="B27" s="161" t="s">
        <v>412</v>
      </c>
      <c r="C27" s="253">
        <v>1</v>
      </c>
      <c r="D27" s="253">
        <v>1</v>
      </c>
      <c r="E27" s="253">
        <v>1</v>
      </c>
      <c r="F27" s="253">
        <v>1</v>
      </c>
      <c r="G27" s="253"/>
      <c r="H27" s="253"/>
      <c r="I27" s="256">
        <f t="shared" si="0"/>
        <v>4</v>
      </c>
    </row>
    <row r="28" spans="1:9" ht="13.5" customHeight="1">
      <c r="A28" s="11">
        <v>24</v>
      </c>
      <c r="B28" s="161" t="s">
        <v>261</v>
      </c>
      <c r="C28" s="253">
        <v>1</v>
      </c>
      <c r="D28" s="253">
        <v>1</v>
      </c>
      <c r="E28" s="253">
        <v>1</v>
      </c>
      <c r="F28" s="253">
        <v>1</v>
      </c>
      <c r="G28" s="253"/>
      <c r="H28" s="253"/>
      <c r="I28" s="256">
        <f t="shared" si="0"/>
        <v>4</v>
      </c>
    </row>
    <row r="29" spans="1:9" ht="13.5" customHeight="1">
      <c r="A29" s="11">
        <v>25</v>
      </c>
      <c r="B29" s="161" t="s">
        <v>262</v>
      </c>
      <c r="C29" s="253">
        <v>1</v>
      </c>
      <c r="D29" s="253">
        <v>1</v>
      </c>
      <c r="E29" s="253">
        <v>1</v>
      </c>
      <c r="F29" s="253">
        <v>1</v>
      </c>
      <c r="G29" s="253"/>
      <c r="H29" s="253"/>
      <c r="I29" s="256">
        <f t="shared" si="0"/>
        <v>4</v>
      </c>
    </row>
    <row r="30" spans="1:9" ht="13.5" customHeight="1">
      <c r="A30" s="11">
        <v>26</v>
      </c>
      <c r="B30" s="161" t="s">
        <v>265</v>
      </c>
      <c r="C30" s="253">
        <v>1</v>
      </c>
      <c r="D30" s="253">
        <v>1</v>
      </c>
      <c r="E30" s="253">
        <v>1</v>
      </c>
      <c r="F30" s="253">
        <v>1</v>
      </c>
      <c r="G30" s="253"/>
      <c r="H30" s="253"/>
      <c r="I30" s="256">
        <f t="shared" si="0"/>
        <v>4</v>
      </c>
    </row>
    <row r="31" spans="1:9" ht="13.5" customHeight="1">
      <c r="A31" s="11">
        <v>27</v>
      </c>
      <c r="B31" s="161" t="s">
        <v>268</v>
      </c>
      <c r="C31" s="253">
        <v>1</v>
      </c>
      <c r="D31" s="253">
        <v>1</v>
      </c>
      <c r="E31" s="253">
        <v>1</v>
      </c>
      <c r="F31" s="253">
        <v>1</v>
      </c>
      <c r="G31" s="253"/>
      <c r="H31" s="253"/>
      <c r="I31" s="256">
        <f t="shared" si="0"/>
        <v>4</v>
      </c>
    </row>
    <row r="32" spans="1:9" ht="13.5" customHeight="1">
      <c r="A32" s="11">
        <v>28</v>
      </c>
      <c r="B32" s="161" t="s">
        <v>413</v>
      </c>
      <c r="C32" s="253">
        <v>1</v>
      </c>
      <c r="D32" s="253">
        <v>1</v>
      </c>
      <c r="E32" s="253">
        <v>1</v>
      </c>
      <c r="F32" s="253">
        <v>1</v>
      </c>
      <c r="G32" s="253"/>
      <c r="H32" s="253"/>
      <c r="I32" s="256">
        <f t="shared" si="0"/>
        <v>4</v>
      </c>
    </row>
    <row r="33" spans="1:9" ht="13.5" customHeight="1">
      <c r="A33" s="11">
        <v>29</v>
      </c>
      <c r="B33" s="161" t="s">
        <v>271</v>
      </c>
      <c r="C33" s="253">
        <v>1</v>
      </c>
      <c r="D33" s="253">
        <v>1</v>
      </c>
      <c r="E33" s="253">
        <v>1</v>
      </c>
      <c r="F33" s="253">
        <v>1</v>
      </c>
      <c r="G33" s="253"/>
      <c r="H33" s="253"/>
      <c r="I33" s="256">
        <f t="shared" si="0"/>
        <v>4</v>
      </c>
    </row>
    <row r="34" spans="1:9" ht="13.5" customHeight="1">
      <c r="A34" s="11">
        <v>30</v>
      </c>
      <c r="B34" s="161" t="s">
        <v>272</v>
      </c>
      <c r="C34" s="253">
        <v>1</v>
      </c>
      <c r="D34" s="253">
        <v>1</v>
      </c>
      <c r="E34" s="253">
        <v>1</v>
      </c>
      <c r="F34" s="253">
        <v>1</v>
      </c>
      <c r="G34" s="253"/>
      <c r="H34" s="253"/>
      <c r="I34" s="256">
        <f t="shared" si="0"/>
        <v>4</v>
      </c>
    </row>
    <row r="35" spans="1:9" ht="13.5" customHeight="1">
      <c r="A35" s="11">
        <v>31</v>
      </c>
      <c r="B35" s="161" t="s">
        <v>274</v>
      </c>
      <c r="C35" s="253"/>
      <c r="D35" s="253">
        <v>1</v>
      </c>
      <c r="E35" s="253">
        <v>1</v>
      </c>
      <c r="F35" s="253">
        <v>1</v>
      </c>
      <c r="G35" s="253">
        <v>1</v>
      </c>
      <c r="H35" s="253"/>
      <c r="I35" s="256">
        <f t="shared" si="0"/>
        <v>4</v>
      </c>
    </row>
    <row r="36" spans="1:9" ht="13.5" customHeight="1">
      <c r="A36" s="11">
        <v>32</v>
      </c>
      <c r="B36" s="161" t="s">
        <v>240</v>
      </c>
      <c r="C36" s="253"/>
      <c r="D36" s="253">
        <v>1</v>
      </c>
      <c r="E36" s="253">
        <v>1</v>
      </c>
      <c r="F36" s="253">
        <v>1</v>
      </c>
      <c r="G36" s="253"/>
      <c r="H36" s="253"/>
      <c r="I36" s="256">
        <f t="shared" si="0"/>
        <v>3</v>
      </c>
    </row>
    <row r="37" spans="1:9" ht="13.5" customHeight="1">
      <c r="A37" s="11">
        <v>33</v>
      </c>
      <c r="B37" s="161" t="s">
        <v>410</v>
      </c>
      <c r="C37" s="253"/>
      <c r="D37" s="253">
        <v>1</v>
      </c>
      <c r="E37" s="253">
        <v>1</v>
      </c>
      <c r="F37" s="253">
        <v>1</v>
      </c>
      <c r="G37" s="253"/>
      <c r="H37" s="253"/>
      <c r="I37" s="256">
        <f aca="true" t="shared" si="1" ref="I37:I68">SUM(C37:H37)</f>
        <v>3</v>
      </c>
    </row>
    <row r="38" spans="1:9" ht="13.5" customHeight="1">
      <c r="A38" s="11">
        <v>34</v>
      </c>
      <c r="B38" s="161" t="s">
        <v>247</v>
      </c>
      <c r="C38" s="253"/>
      <c r="D38" s="253">
        <v>1</v>
      </c>
      <c r="E38" s="253">
        <v>1</v>
      </c>
      <c r="F38" s="253">
        <v>1</v>
      </c>
      <c r="G38" s="253"/>
      <c r="H38" s="253"/>
      <c r="I38" s="256">
        <f t="shared" si="1"/>
        <v>3</v>
      </c>
    </row>
    <row r="39" spans="1:9" ht="13.5" customHeight="1">
      <c r="A39" s="11">
        <v>35</v>
      </c>
      <c r="B39" s="161" t="s">
        <v>252</v>
      </c>
      <c r="C39" s="253"/>
      <c r="D39" s="253">
        <v>1</v>
      </c>
      <c r="E39" s="253">
        <v>1</v>
      </c>
      <c r="F39" s="253">
        <v>1</v>
      </c>
      <c r="G39" s="253"/>
      <c r="H39" s="253"/>
      <c r="I39" s="256">
        <f t="shared" si="1"/>
        <v>3</v>
      </c>
    </row>
    <row r="40" spans="1:9" ht="13.5" customHeight="1">
      <c r="A40" s="11">
        <v>36</v>
      </c>
      <c r="B40" s="161" t="s">
        <v>411</v>
      </c>
      <c r="C40" s="253"/>
      <c r="D40" s="253">
        <v>1</v>
      </c>
      <c r="E40" s="253">
        <v>1</v>
      </c>
      <c r="F40" s="253">
        <v>1</v>
      </c>
      <c r="G40" s="253"/>
      <c r="H40" s="253"/>
      <c r="I40" s="256">
        <f t="shared" si="1"/>
        <v>3</v>
      </c>
    </row>
    <row r="41" spans="1:9" ht="13.5" customHeight="1">
      <c r="A41" s="11">
        <v>37</v>
      </c>
      <c r="B41" s="161" t="s">
        <v>254</v>
      </c>
      <c r="C41" s="253"/>
      <c r="D41" s="253">
        <v>1</v>
      </c>
      <c r="E41" s="253">
        <v>1</v>
      </c>
      <c r="F41" s="253">
        <v>1</v>
      </c>
      <c r="G41" s="253"/>
      <c r="H41" s="253"/>
      <c r="I41" s="256">
        <f t="shared" si="1"/>
        <v>3</v>
      </c>
    </row>
    <row r="42" spans="1:9" ht="13.5" customHeight="1">
      <c r="A42" s="11">
        <v>38</v>
      </c>
      <c r="B42" s="161" t="s">
        <v>256</v>
      </c>
      <c r="C42" s="253"/>
      <c r="D42" s="253">
        <v>1</v>
      </c>
      <c r="E42" s="253">
        <v>1</v>
      </c>
      <c r="F42" s="253">
        <v>1</v>
      </c>
      <c r="G42" s="253"/>
      <c r="H42" s="253"/>
      <c r="I42" s="256">
        <f t="shared" si="1"/>
        <v>3</v>
      </c>
    </row>
    <row r="43" spans="1:9" ht="13.5" customHeight="1">
      <c r="A43" s="11">
        <v>39</v>
      </c>
      <c r="B43" s="161" t="s">
        <v>263</v>
      </c>
      <c r="C43" s="253"/>
      <c r="D43" s="253">
        <v>1</v>
      </c>
      <c r="E43" s="253">
        <v>1</v>
      </c>
      <c r="F43" s="253">
        <v>1</v>
      </c>
      <c r="G43" s="253"/>
      <c r="H43" s="253"/>
      <c r="I43" s="256">
        <f t="shared" si="1"/>
        <v>3</v>
      </c>
    </row>
    <row r="44" spans="1:9" ht="13.5" customHeight="1">
      <c r="A44" s="11">
        <v>40</v>
      </c>
      <c r="B44" s="161" t="s">
        <v>266</v>
      </c>
      <c r="C44" s="253"/>
      <c r="D44" s="253">
        <v>1</v>
      </c>
      <c r="E44" s="253">
        <v>1</v>
      </c>
      <c r="F44" s="253">
        <v>1</v>
      </c>
      <c r="G44" s="253"/>
      <c r="H44" s="253"/>
      <c r="I44" s="256">
        <f t="shared" si="1"/>
        <v>3</v>
      </c>
    </row>
    <row r="45" spans="1:9" ht="13.5" customHeight="1">
      <c r="A45" s="11">
        <v>41</v>
      </c>
      <c r="B45" s="161" t="s">
        <v>269</v>
      </c>
      <c r="C45" s="253"/>
      <c r="D45" s="253">
        <v>1</v>
      </c>
      <c r="E45" s="253">
        <v>1</v>
      </c>
      <c r="F45" s="253">
        <v>1</v>
      </c>
      <c r="G45" s="253"/>
      <c r="H45" s="253"/>
      <c r="I45" s="256">
        <f t="shared" si="1"/>
        <v>3</v>
      </c>
    </row>
    <row r="46" spans="1:9" ht="13.5" customHeight="1">
      <c r="A46" s="11">
        <v>42</v>
      </c>
      <c r="B46" s="161" t="s">
        <v>273</v>
      </c>
      <c r="C46" s="253"/>
      <c r="D46" s="253">
        <v>1</v>
      </c>
      <c r="E46" s="253">
        <v>1</v>
      </c>
      <c r="F46" s="253">
        <v>1</v>
      </c>
      <c r="G46" s="253"/>
      <c r="H46" s="253"/>
      <c r="I46" s="256">
        <f t="shared" si="1"/>
        <v>3</v>
      </c>
    </row>
    <row r="47" spans="1:9" ht="13.5" customHeight="1">
      <c r="A47" s="11">
        <v>43</v>
      </c>
      <c r="B47" s="161" t="s">
        <v>278</v>
      </c>
      <c r="C47" s="253"/>
      <c r="D47" s="253">
        <v>1</v>
      </c>
      <c r="E47" s="253">
        <v>1</v>
      </c>
      <c r="F47" s="253">
        <v>1</v>
      </c>
      <c r="G47" s="253"/>
      <c r="H47" s="253"/>
      <c r="I47" s="256">
        <f t="shared" si="1"/>
        <v>3</v>
      </c>
    </row>
    <row r="48" spans="1:9" ht="13.5" customHeight="1">
      <c r="A48" s="11">
        <v>44</v>
      </c>
      <c r="B48" s="161" t="s">
        <v>408</v>
      </c>
      <c r="C48" s="253">
        <v>1</v>
      </c>
      <c r="D48" s="253"/>
      <c r="E48" s="253"/>
      <c r="F48" s="253">
        <v>1</v>
      </c>
      <c r="G48" s="253"/>
      <c r="H48" s="253"/>
      <c r="I48" s="256">
        <f t="shared" si="1"/>
        <v>2</v>
      </c>
    </row>
    <row r="49" spans="1:9" ht="13.5" customHeight="1">
      <c r="A49" s="11">
        <v>45</v>
      </c>
      <c r="B49" s="161" t="s">
        <v>267</v>
      </c>
      <c r="C49" s="253"/>
      <c r="D49" s="253">
        <v>1</v>
      </c>
      <c r="E49" s="253">
        <v>1</v>
      </c>
      <c r="F49" s="253"/>
      <c r="G49" s="253"/>
      <c r="H49" s="253"/>
      <c r="I49" s="256">
        <f t="shared" si="1"/>
        <v>2</v>
      </c>
    </row>
    <row r="50" spans="1:9" ht="13.5" customHeight="1">
      <c r="A50" s="11">
        <v>46</v>
      </c>
      <c r="B50" s="161" t="s">
        <v>270</v>
      </c>
      <c r="C50" s="253"/>
      <c r="D50" s="253"/>
      <c r="E50" s="253"/>
      <c r="F50" s="253">
        <v>1</v>
      </c>
      <c r="G50" s="253"/>
      <c r="H50" s="253"/>
      <c r="I50" s="256">
        <f t="shared" si="1"/>
        <v>1</v>
      </c>
    </row>
    <row r="51" spans="1:9" ht="13.5" customHeight="1">
      <c r="A51" s="11">
        <v>47</v>
      </c>
      <c r="B51" s="161" t="s">
        <v>414</v>
      </c>
      <c r="C51" s="253">
        <v>1</v>
      </c>
      <c r="D51" s="253"/>
      <c r="E51" s="253"/>
      <c r="F51" s="253"/>
      <c r="G51" s="253"/>
      <c r="H51" s="253"/>
      <c r="I51" s="256">
        <f t="shared" si="1"/>
        <v>1</v>
      </c>
    </row>
    <row r="52" spans="1:9" ht="13.5" customHeight="1">
      <c r="A52" s="11">
        <v>48</v>
      </c>
      <c r="B52" s="161" t="s">
        <v>275</v>
      </c>
      <c r="C52" s="253">
        <v>1</v>
      </c>
      <c r="D52" s="253"/>
      <c r="E52" s="253"/>
      <c r="F52" s="253"/>
      <c r="G52" s="253"/>
      <c r="H52" s="253"/>
      <c r="I52" s="256">
        <f t="shared" si="1"/>
        <v>1</v>
      </c>
    </row>
    <row r="53" spans="1:9" ht="13.5" customHeight="1">
      <c r="A53" s="11">
        <v>49</v>
      </c>
      <c r="B53" s="161" t="s">
        <v>276</v>
      </c>
      <c r="C53" s="253">
        <v>1</v>
      </c>
      <c r="D53" s="253"/>
      <c r="E53" s="253"/>
      <c r="F53" s="253"/>
      <c r="G53" s="253"/>
      <c r="H53" s="253"/>
      <c r="I53" s="256">
        <f t="shared" si="1"/>
        <v>1</v>
      </c>
    </row>
    <row r="54" spans="1:9" ht="13.5" customHeight="1">
      <c r="A54" s="11">
        <v>50</v>
      </c>
      <c r="B54" s="161" t="s">
        <v>277</v>
      </c>
      <c r="C54" s="253"/>
      <c r="D54" s="253"/>
      <c r="E54" s="253"/>
      <c r="F54" s="253"/>
      <c r="G54" s="253">
        <v>1</v>
      </c>
      <c r="H54" s="253"/>
      <c r="I54" s="256">
        <f t="shared" si="1"/>
        <v>1</v>
      </c>
    </row>
    <row r="55" spans="1:9" ht="13.5" customHeight="1">
      <c r="A55" s="11">
        <v>51</v>
      </c>
      <c r="B55" s="161" t="s">
        <v>279</v>
      </c>
      <c r="C55" s="253">
        <v>1</v>
      </c>
      <c r="D55" s="253"/>
      <c r="E55" s="253"/>
      <c r="F55" s="253"/>
      <c r="G55" s="253"/>
      <c r="H55" s="253"/>
      <c r="I55" s="256">
        <f t="shared" si="1"/>
        <v>1</v>
      </c>
    </row>
    <row r="56" spans="1:9" ht="13.5" customHeight="1" thickBot="1">
      <c r="A56" s="12">
        <v>52</v>
      </c>
      <c r="B56" s="162" t="s">
        <v>362</v>
      </c>
      <c r="C56" s="254">
        <v>1</v>
      </c>
      <c r="D56" s="254"/>
      <c r="E56" s="254"/>
      <c r="F56" s="254"/>
      <c r="G56" s="254"/>
      <c r="H56" s="254"/>
      <c r="I56" s="257">
        <f t="shared" si="1"/>
        <v>1</v>
      </c>
    </row>
    <row r="57" spans="1:9" ht="13.5" customHeight="1" thickBot="1">
      <c r="A57" s="289" t="s">
        <v>0</v>
      </c>
      <c r="B57" s="289"/>
      <c r="C57" s="159">
        <f aca="true" t="shared" si="2" ref="C57:H57">SUM(C5:C56)</f>
        <v>36</v>
      </c>
      <c r="D57" s="159">
        <f t="shared" si="2"/>
        <v>44</v>
      </c>
      <c r="E57" s="159">
        <f t="shared" si="2"/>
        <v>44</v>
      </c>
      <c r="F57" s="159">
        <f t="shared" si="2"/>
        <v>45</v>
      </c>
      <c r="G57" s="159">
        <f t="shared" si="2"/>
        <v>10</v>
      </c>
      <c r="H57" s="159">
        <f t="shared" si="2"/>
        <v>0</v>
      </c>
      <c r="I57" s="258">
        <f t="shared" si="1"/>
        <v>179</v>
      </c>
    </row>
    <row r="58" ht="12.75">
      <c r="A58" s="13" t="s">
        <v>36</v>
      </c>
    </row>
    <row r="63" ht="12.75">
      <c r="E63" s="196"/>
    </row>
    <row r="64" ht="12.75">
      <c r="E64" s="196"/>
    </row>
    <row r="65" ht="12.75">
      <c r="E65" s="196"/>
    </row>
    <row r="66" ht="12.75">
      <c r="E66" s="196"/>
    </row>
    <row r="67" ht="12.75">
      <c r="E67" s="196"/>
    </row>
    <row r="68" ht="12.75">
      <c r="E68" s="196"/>
    </row>
    <row r="69" ht="12.75">
      <c r="E69" s="197"/>
    </row>
  </sheetData>
  <sheetProtection/>
  <mergeCells count="2">
    <mergeCell ref="A57:B57"/>
    <mergeCell ref="A3:I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3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7.28125" style="13" customWidth="1"/>
    <col min="2" max="4" width="9.8515625" style="13" customWidth="1"/>
    <col min="5" max="5" width="10.8515625" style="13" customWidth="1"/>
    <col min="6" max="8" width="10.57421875" style="13" customWidth="1"/>
    <col min="9" max="9" width="12.00390625" style="13" customWidth="1"/>
    <col min="10" max="10" width="11.7109375" style="13" customWidth="1"/>
    <col min="11" max="11" width="12.00390625" style="13" bestFit="1" customWidth="1"/>
    <col min="12" max="12" width="10.8515625" style="13" bestFit="1" customWidth="1"/>
    <col min="13" max="13" width="11.140625" style="13" bestFit="1" customWidth="1"/>
    <col min="14" max="16384" width="9.140625" style="13" customWidth="1"/>
  </cols>
  <sheetData>
    <row r="1" ht="19.5" customHeight="1">
      <c r="A1" s="42" t="s">
        <v>459</v>
      </c>
    </row>
    <row r="2" ht="6.75" customHeight="1" thickBot="1"/>
    <row r="3" spans="2:13" ht="13.5" customHeight="1" thickBot="1">
      <c r="B3" s="8">
        <v>2001</v>
      </c>
      <c r="C3" s="8">
        <v>2002</v>
      </c>
      <c r="D3" s="8">
        <v>2003</v>
      </c>
      <c r="E3" s="8">
        <v>2004</v>
      </c>
      <c r="F3" s="8">
        <v>2005</v>
      </c>
      <c r="G3" s="8">
        <v>2006</v>
      </c>
      <c r="H3" s="8">
        <v>2007</v>
      </c>
      <c r="I3" s="8">
        <v>2008</v>
      </c>
      <c r="J3" s="8">
        <v>2009</v>
      </c>
      <c r="K3" s="8">
        <v>2010</v>
      </c>
      <c r="L3" s="8">
        <v>2011</v>
      </c>
      <c r="M3" s="8">
        <v>2012</v>
      </c>
    </row>
    <row r="4" spans="1:13" ht="15" customHeight="1">
      <c r="A4" s="29" t="s">
        <v>37</v>
      </c>
      <c r="B4" s="35">
        <v>409420000</v>
      </c>
      <c r="C4" s="35">
        <v>455678000</v>
      </c>
      <c r="D4" s="35">
        <v>516309000</v>
      </c>
      <c r="E4" s="35">
        <v>582782000</v>
      </c>
      <c r="F4" s="35">
        <v>629775000</v>
      </c>
      <c r="G4" s="35">
        <v>661823000</v>
      </c>
      <c r="H4" s="35">
        <v>776255000</v>
      </c>
      <c r="I4" s="25">
        <v>898785236</v>
      </c>
      <c r="J4" s="25">
        <v>1024174650</v>
      </c>
      <c r="K4" s="25">
        <v>1151822519</v>
      </c>
      <c r="L4" s="247">
        <v>1249656173</v>
      </c>
      <c r="M4" s="247">
        <v>1319103212</v>
      </c>
    </row>
    <row r="5" spans="1:13" ht="15" customHeight="1">
      <c r="A5" s="30" t="s">
        <v>38</v>
      </c>
      <c r="B5" s="36">
        <v>226265000</v>
      </c>
      <c r="C5" s="36">
        <v>194270000</v>
      </c>
      <c r="D5" s="36">
        <v>217952000</v>
      </c>
      <c r="E5" s="36">
        <v>246026000</v>
      </c>
      <c r="F5" s="36">
        <v>261663000</v>
      </c>
      <c r="G5" s="36">
        <v>247388000</v>
      </c>
      <c r="H5" s="36">
        <v>320136000</v>
      </c>
      <c r="I5" s="26">
        <v>373262266</v>
      </c>
      <c r="J5" s="26">
        <v>461238796</v>
      </c>
      <c r="K5" s="26">
        <v>503553266</v>
      </c>
      <c r="L5" s="231">
        <v>608412856</v>
      </c>
      <c r="M5" s="231">
        <v>662666195</v>
      </c>
    </row>
    <row r="6" spans="1:13" ht="15" customHeight="1">
      <c r="A6" s="30" t="s">
        <v>39</v>
      </c>
      <c r="B6" s="36">
        <v>113266000</v>
      </c>
      <c r="C6" s="36">
        <v>129326000</v>
      </c>
      <c r="D6" s="36">
        <v>137417000</v>
      </c>
      <c r="E6" s="36">
        <v>130877000</v>
      </c>
      <c r="F6" s="36">
        <v>141831000</v>
      </c>
      <c r="G6" s="36">
        <v>141708000</v>
      </c>
      <c r="H6" s="36">
        <v>145744000</v>
      </c>
      <c r="I6" s="26">
        <v>170418541</v>
      </c>
      <c r="J6" s="26">
        <v>183037158</v>
      </c>
      <c r="K6" s="26">
        <v>216673374</v>
      </c>
      <c r="L6" s="231">
        <v>233534563</v>
      </c>
      <c r="M6" s="231">
        <v>257561475</v>
      </c>
    </row>
    <row r="7" spans="1:13" ht="15" customHeight="1" thickBot="1">
      <c r="A7" s="31" t="s">
        <v>40</v>
      </c>
      <c r="B7" s="37">
        <v>19602000</v>
      </c>
      <c r="C7" s="37">
        <v>25189000</v>
      </c>
      <c r="D7" s="37">
        <v>25451000</v>
      </c>
      <c r="E7" s="37">
        <v>6862000</v>
      </c>
      <c r="F7" s="37">
        <v>33208000</v>
      </c>
      <c r="G7" s="37">
        <v>51215000</v>
      </c>
      <c r="H7" s="37">
        <v>45451000</v>
      </c>
      <c r="I7" s="27">
        <v>36122691</v>
      </c>
      <c r="J7" s="27">
        <v>75095412</v>
      </c>
      <c r="K7" s="27">
        <v>88713975</v>
      </c>
      <c r="L7" s="248">
        <v>112337136</v>
      </c>
      <c r="M7" s="248">
        <v>126113080</v>
      </c>
    </row>
    <row r="8" spans="1:12" ht="15" customHeight="1" thickBo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</row>
    <row r="9" spans="1:13" ht="15" customHeight="1">
      <c r="A9" s="9" t="s">
        <v>41</v>
      </c>
      <c r="B9" s="18">
        <v>312131000</v>
      </c>
      <c r="C9" s="18">
        <v>331631000</v>
      </c>
      <c r="D9" s="18">
        <v>380424000</v>
      </c>
      <c r="E9" s="18">
        <v>408466000</v>
      </c>
      <c r="F9" s="18">
        <v>441919000</v>
      </c>
      <c r="G9" s="18">
        <v>459283000</v>
      </c>
      <c r="H9" s="18">
        <v>503330000</v>
      </c>
      <c r="I9" s="21">
        <v>614757819</v>
      </c>
      <c r="J9" s="21">
        <v>728306012</v>
      </c>
      <c r="K9" s="21">
        <v>8157890657</v>
      </c>
      <c r="L9" s="249">
        <v>885330474</v>
      </c>
      <c r="M9" s="249">
        <v>938807952</v>
      </c>
    </row>
    <row r="10" spans="1:13" ht="15" customHeight="1">
      <c r="A10" s="10" t="s">
        <v>42</v>
      </c>
      <c r="B10" s="28">
        <v>201063000</v>
      </c>
      <c r="C10" s="28">
        <v>168209000</v>
      </c>
      <c r="D10" s="28">
        <v>184794000</v>
      </c>
      <c r="E10" s="28">
        <v>208162000</v>
      </c>
      <c r="F10" s="28">
        <v>224585000</v>
      </c>
      <c r="G10" s="28">
        <v>212931000</v>
      </c>
      <c r="H10" s="28">
        <v>260312000</v>
      </c>
      <c r="I10" s="22">
        <v>299002228</v>
      </c>
      <c r="J10" s="22">
        <v>355067501</v>
      </c>
      <c r="K10" s="22">
        <v>426693867</v>
      </c>
      <c r="L10" s="146">
        <v>493302503</v>
      </c>
      <c r="M10" s="146">
        <v>505386376</v>
      </c>
    </row>
    <row r="11" spans="1:13" ht="15" customHeight="1" thickBot="1">
      <c r="A11" s="17" t="s">
        <v>43</v>
      </c>
      <c r="B11" s="19">
        <v>90308000</v>
      </c>
      <c r="C11" s="19">
        <v>104640000</v>
      </c>
      <c r="D11" s="19">
        <v>115000000</v>
      </c>
      <c r="E11" s="19">
        <v>113290000</v>
      </c>
      <c r="F11" s="19">
        <v>120287000</v>
      </c>
      <c r="G11" s="19">
        <v>112160000</v>
      </c>
      <c r="H11" s="19">
        <v>112712000</v>
      </c>
      <c r="I11" s="23">
        <v>133666684</v>
      </c>
      <c r="J11" s="23">
        <v>142211846</v>
      </c>
      <c r="K11" s="23">
        <v>162154018</v>
      </c>
      <c r="L11" s="250">
        <v>179396787</v>
      </c>
      <c r="M11" s="250">
        <v>20674676</v>
      </c>
    </row>
    <row r="12" spans="1:12" ht="15" customHeight="1" thickBo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</row>
    <row r="13" spans="1:13" ht="15" customHeight="1">
      <c r="A13" s="9" t="s">
        <v>44</v>
      </c>
      <c r="B13" s="18">
        <v>97289000</v>
      </c>
      <c r="C13" s="18">
        <v>124047000</v>
      </c>
      <c r="D13" s="18">
        <v>135885000</v>
      </c>
      <c r="E13" s="18">
        <v>174316000</v>
      </c>
      <c r="F13" s="18">
        <v>187856000</v>
      </c>
      <c r="G13" s="18">
        <v>202540000</v>
      </c>
      <c r="H13" s="18">
        <v>272925000</v>
      </c>
      <c r="I13" s="21">
        <v>284027416</v>
      </c>
      <c r="J13" s="21">
        <v>295868637</v>
      </c>
      <c r="K13" s="21">
        <v>336041862</v>
      </c>
      <c r="L13" s="249">
        <v>364325699</v>
      </c>
      <c r="M13" s="249">
        <v>380295260</v>
      </c>
    </row>
    <row r="14" spans="1:13" ht="15" customHeight="1">
      <c r="A14" s="10" t="s">
        <v>45</v>
      </c>
      <c r="B14" s="28">
        <v>25202000</v>
      </c>
      <c r="C14" s="28">
        <v>26061000</v>
      </c>
      <c r="D14" s="28">
        <v>33158000</v>
      </c>
      <c r="E14" s="28">
        <v>37864000</v>
      </c>
      <c r="F14" s="28">
        <v>37078000</v>
      </c>
      <c r="G14" s="28">
        <v>34457000</v>
      </c>
      <c r="H14" s="28">
        <v>59824000</v>
      </c>
      <c r="I14" s="22">
        <v>74260038</v>
      </c>
      <c r="J14" s="22">
        <v>106171295</v>
      </c>
      <c r="K14" s="22">
        <v>76859399</v>
      </c>
      <c r="L14" s="146">
        <v>115110353</v>
      </c>
      <c r="M14" s="146">
        <v>157279818</v>
      </c>
    </row>
    <row r="15" spans="1:13" ht="15" customHeight="1" thickBot="1">
      <c r="A15" s="17" t="s">
        <v>46</v>
      </c>
      <c r="B15" s="19">
        <v>22958000</v>
      </c>
      <c r="C15" s="19">
        <v>24686000</v>
      </c>
      <c r="D15" s="19">
        <v>22417000</v>
      </c>
      <c r="E15" s="19">
        <v>17587000</v>
      </c>
      <c r="F15" s="19">
        <v>21544000</v>
      </c>
      <c r="G15" s="19">
        <v>29548000</v>
      </c>
      <c r="H15" s="19">
        <v>33032000</v>
      </c>
      <c r="I15" s="23">
        <v>36751857</v>
      </c>
      <c r="J15" s="23">
        <v>40825311</v>
      </c>
      <c r="K15" s="23">
        <v>54519356</v>
      </c>
      <c r="L15" s="250">
        <v>54137776</v>
      </c>
      <c r="M15" s="250">
        <v>52886799</v>
      </c>
    </row>
    <row r="16" spans="1:11" ht="15" customHeight="1" thickBot="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3" ht="15" customHeight="1" thickBot="1">
      <c r="A17" s="16" t="s">
        <v>47</v>
      </c>
      <c r="B17" s="20">
        <v>795534000</v>
      </c>
      <c r="C17" s="20">
        <v>838887000</v>
      </c>
      <c r="D17" s="20">
        <v>998605000</v>
      </c>
      <c r="E17" s="20">
        <v>1246345000</v>
      </c>
      <c r="F17" s="20">
        <v>1413920000</v>
      </c>
      <c r="G17" s="20">
        <v>1555184000</v>
      </c>
      <c r="H17" s="20">
        <v>1907033000</v>
      </c>
      <c r="I17" s="24">
        <v>2158475255</v>
      </c>
      <c r="J17" s="24">
        <v>2685607180</v>
      </c>
      <c r="K17" s="24">
        <v>3079995514</v>
      </c>
      <c r="L17" s="227">
        <v>3385155574</v>
      </c>
      <c r="M17" s="227">
        <v>3740353035</v>
      </c>
    </row>
    <row r="18" spans="1:12" ht="15" customHeight="1" thickBo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</row>
    <row r="19" spans="1:13" ht="15" customHeight="1">
      <c r="A19" s="9" t="s">
        <v>52</v>
      </c>
      <c r="B19" s="18">
        <v>249435000</v>
      </c>
      <c r="C19" s="18">
        <v>302925000</v>
      </c>
      <c r="D19" s="18">
        <v>393934000</v>
      </c>
      <c r="E19" s="18">
        <v>589284000</v>
      </c>
      <c r="F19" s="18">
        <v>678479000</v>
      </c>
      <c r="G19" s="18">
        <v>789431000</v>
      </c>
      <c r="H19" s="18">
        <v>936848000</v>
      </c>
      <c r="I19" s="21">
        <v>1150995607</v>
      </c>
      <c r="J19" s="21">
        <v>1424176585</v>
      </c>
      <c r="K19" s="21">
        <v>1694700458</v>
      </c>
      <c r="L19" s="249">
        <v>1890206608</v>
      </c>
      <c r="M19" s="249">
        <v>2001058798</v>
      </c>
    </row>
    <row r="20" spans="1:13" ht="15" customHeight="1" thickBot="1">
      <c r="A20" s="39" t="s">
        <v>53</v>
      </c>
      <c r="B20" s="40">
        <v>59579000</v>
      </c>
      <c r="C20" s="40">
        <v>65286000</v>
      </c>
      <c r="D20" s="40">
        <v>72800000</v>
      </c>
      <c r="E20" s="40">
        <v>87095000</v>
      </c>
      <c r="F20" s="40">
        <v>93687000</v>
      </c>
      <c r="G20" s="40">
        <v>124025000</v>
      </c>
      <c r="H20" s="40">
        <v>204573000</v>
      </c>
      <c r="I20" s="41">
        <v>176867936</v>
      </c>
      <c r="J20" s="41">
        <v>220898367</v>
      </c>
      <c r="K20" s="41">
        <v>270484866</v>
      </c>
      <c r="L20" s="147">
        <v>289650147</v>
      </c>
      <c r="M20" s="147">
        <v>373174415</v>
      </c>
    </row>
    <row r="21" spans="1:13" ht="15" customHeight="1" thickBot="1">
      <c r="A21" s="16" t="s">
        <v>48</v>
      </c>
      <c r="B21" s="227">
        <f aca="true" t="shared" si="0" ref="B21:J21">SUM(B19:B20)</f>
        <v>309014000</v>
      </c>
      <c r="C21" s="227">
        <f t="shared" si="0"/>
        <v>368211000</v>
      </c>
      <c r="D21" s="227">
        <f t="shared" si="0"/>
        <v>466734000</v>
      </c>
      <c r="E21" s="227">
        <f t="shared" si="0"/>
        <v>676379000</v>
      </c>
      <c r="F21" s="227">
        <f t="shared" si="0"/>
        <v>772166000</v>
      </c>
      <c r="G21" s="227">
        <f t="shared" si="0"/>
        <v>913456000</v>
      </c>
      <c r="H21" s="227">
        <f t="shared" si="0"/>
        <v>1141421000</v>
      </c>
      <c r="I21" s="227">
        <f t="shared" si="0"/>
        <v>1327863543</v>
      </c>
      <c r="J21" s="227">
        <f t="shared" si="0"/>
        <v>1645074952</v>
      </c>
      <c r="K21" s="227">
        <f>SUM(K19:K20)</f>
        <v>1965185324</v>
      </c>
      <c r="L21" s="227">
        <f>SUM(L19:L20)</f>
        <v>2179856755</v>
      </c>
      <c r="M21" s="227">
        <f>SUM(M19:M20)</f>
        <v>2374233213</v>
      </c>
    </row>
    <row r="22" spans="1:12" ht="15" customHeight="1" thickBot="1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</row>
    <row r="23" spans="1:13" ht="15" customHeight="1" thickBot="1">
      <c r="A23" s="16" t="s">
        <v>49</v>
      </c>
      <c r="B23" s="20">
        <v>227774000</v>
      </c>
      <c r="C23" s="20">
        <v>236188000</v>
      </c>
      <c r="D23" s="20">
        <v>268990000</v>
      </c>
      <c r="E23" s="20">
        <v>274273000</v>
      </c>
      <c r="F23" s="20">
        <v>318780000</v>
      </c>
      <c r="G23" s="20">
        <v>373196000</v>
      </c>
      <c r="H23" s="20">
        <v>447493000</v>
      </c>
      <c r="I23" s="24">
        <v>482525637</v>
      </c>
      <c r="J23" s="24">
        <v>693931476</v>
      </c>
      <c r="K23" s="24">
        <v>730287972</v>
      </c>
      <c r="L23" s="227">
        <v>797063481</v>
      </c>
      <c r="M23" s="227">
        <v>925791188</v>
      </c>
    </row>
    <row r="24" spans="1:12" ht="15" customHeight="1" thickBot="1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</row>
    <row r="25" spans="1:13" ht="15" customHeight="1" thickBot="1">
      <c r="A25" s="16" t="s">
        <v>54</v>
      </c>
      <c r="B25" s="20">
        <v>158100000</v>
      </c>
      <c r="C25" s="20">
        <v>161319000</v>
      </c>
      <c r="D25" s="20">
        <v>184739000</v>
      </c>
      <c r="E25" s="20">
        <v>193588000</v>
      </c>
      <c r="F25" s="20">
        <v>214492000</v>
      </c>
      <c r="G25" s="20">
        <v>225755000</v>
      </c>
      <c r="H25" s="20">
        <v>255001000</v>
      </c>
      <c r="I25" s="24">
        <v>311566417</v>
      </c>
      <c r="J25" s="24">
        <v>349791566</v>
      </c>
      <c r="K25" s="24">
        <v>373459219</v>
      </c>
      <c r="L25" s="227">
        <v>381161784</v>
      </c>
      <c r="M25" s="227">
        <v>384205940</v>
      </c>
    </row>
    <row r="26" spans="1:12" ht="15" customHeight="1" thickBo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</row>
    <row r="27" spans="1:13" ht="15" customHeight="1">
      <c r="A27" s="9" t="s">
        <v>55</v>
      </c>
      <c r="B27" s="18">
        <v>3</v>
      </c>
      <c r="C27" s="18">
        <v>5</v>
      </c>
      <c r="D27" s="18">
        <v>5</v>
      </c>
      <c r="E27" s="18">
        <v>5</v>
      </c>
      <c r="F27" s="18">
        <v>5</v>
      </c>
      <c r="G27" s="18">
        <v>5</v>
      </c>
      <c r="H27" s="18">
        <v>5</v>
      </c>
      <c r="I27" s="21">
        <v>5</v>
      </c>
      <c r="J27" s="21">
        <v>5</v>
      </c>
      <c r="K27" s="21">
        <v>5</v>
      </c>
      <c r="L27" s="251">
        <v>5</v>
      </c>
      <c r="M27" s="251">
        <v>5</v>
      </c>
    </row>
    <row r="28" spans="1:13" ht="15" customHeight="1">
      <c r="A28" s="10" t="s">
        <v>56</v>
      </c>
      <c r="B28" s="28">
        <v>18</v>
      </c>
      <c r="C28" s="28">
        <v>19</v>
      </c>
      <c r="D28" s="28">
        <v>18</v>
      </c>
      <c r="E28" s="28">
        <v>18</v>
      </c>
      <c r="F28" s="28">
        <v>18</v>
      </c>
      <c r="G28" s="28">
        <v>18</v>
      </c>
      <c r="H28" s="28">
        <v>18</v>
      </c>
      <c r="I28" s="22">
        <v>18</v>
      </c>
      <c r="J28" s="22">
        <v>18</v>
      </c>
      <c r="K28" s="22">
        <v>16</v>
      </c>
      <c r="L28" s="186">
        <v>16</v>
      </c>
      <c r="M28" s="186">
        <v>16</v>
      </c>
    </row>
    <row r="29" spans="1:13" ht="15" customHeight="1" thickBot="1">
      <c r="A29" s="39" t="s">
        <v>50</v>
      </c>
      <c r="B29" s="40">
        <v>40</v>
      </c>
      <c r="C29" s="40">
        <v>35</v>
      </c>
      <c r="D29" s="40">
        <v>34</v>
      </c>
      <c r="E29" s="40">
        <v>33</v>
      </c>
      <c r="F29" s="40">
        <v>32</v>
      </c>
      <c r="G29" s="40">
        <v>31</v>
      </c>
      <c r="H29" s="40">
        <v>31</v>
      </c>
      <c r="I29" s="41">
        <v>31</v>
      </c>
      <c r="J29" s="41">
        <v>31</v>
      </c>
      <c r="K29" s="41">
        <v>31</v>
      </c>
      <c r="L29" s="192">
        <v>31</v>
      </c>
      <c r="M29" s="192">
        <v>31</v>
      </c>
    </row>
    <row r="30" spans="1:13" ht="15" customHeight="1" thickBot="1">
      <c r="A30" s="16" t="s">
        <v>51</v>
      </c>
      <c r="B30" s="20">
        <f aca="true" t="shared" si="1" ref="B30:H30">SUM(B27:B29)</f>
        <v>61</v>
      </c>
      <c r="C30" s="20">
        <f t="shared" si="1"/>
        <v>59</v>
      </c>
      <c r="D30" s="20">
        <f t="shared" si="1"/>
        <v>57</v>
      </c>
      <c r="E30" s="20">
        <f t="shared" si="1"/>
        <v>56</v>
      </c>
      <c r="F30" s="20">
        <f t="shared" si="1"/>
        <v>55</v>
      </c>
      <c r="G30" s="20">
        <f t="shared" si="1"/>
        <v>54</v>
      </c>
      <c r="H30" s="20">
        <f t="shared" si="1"/>
        <v>54</v>
      </c>
      <c r="I30" s="24">
        <v>54</v>
      </c>
      <c r="J30" s="24">
        <v>54</v>
      </c>
      <c r="K30" s="24">
        <v>52</v>
      </c>
      <c r="L30" s="228">
        <v>52</v>
      </c>
      <c r="M30" s="228">
        <v>52</v>
      </c>
    </row>
    <row r="31" ht="13.5" customHeight="1">
      <c r="A31" s="13" t="s">
        <v>36</v>
      </c>
    </row>
  </sheetData>
  <sheetProtection/>
  <mergeCells count="7">
    <mergeCell ref="A22:L22"/>
    <mergeCell ref="A24:L24"/>
    <mergeCell ref="A26:L26"/>
    <mergeCell ref="A16:K16"/>
    <mergeCell ref="A8:L8"/>
    <mergeCell ref="A12:L12"/>
    <mergeCell ref="A18:L1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86"/>
  <sheetViews>
    <sheetView zoomScale="110" zoomScaleNormal="110" zoomScalePageLayoutView="0" workbookViewId="0" topLeftCell="A1">
      <selection activeCell="A1" sqref="A1:K1"/>
    </sheetView>
  </sheetViews>
  <sheetFormatPr defaultColWidth="9.140625" defaultRowHeight="12.75"/>
  <cols>
    <col min="1" max="3" width="9.140625" style="7" customWidth="1"/>
    <col min="4" max="4" width="12.8515625" style="7" customWidth="1"/>
    <col min="5" max="5" width="9.7109375" style="7" customWidth="1"/>
    <col min="6" max="6" width="10.140625" style="7" customWidth="1"/>
    <col min="7" max="7" width="11.7109375" style="7" customWidth="1"/>
    <col min="8" max="8" width="9.421875" style="7" customWidth="1"/>
    <col min="9" max="9" width="13.28125" style="7" customWidth="1"/>
    <col min="10" max="10" width="14.28125" style="7" customWidth="1"/>
    <col min="11" max="11" width="13.421875" style="7" customWidth="1"/>
    <col min="12" max="12" width="10.140625" style="7" customWidth="1"/>
    <col min="13" max="13" width="9.7109375" style="7" customWidth="1"/>
    <col min="14" max="14" width="9.140625" style="7" customWidth="1"/>
    <col min="15" max="15" width="11.28125" style="7" customWidth="1"/>
    <col min="16" max="16" width="13.00390625" style="7" customWidth="1"/>
    <col min="17" max="17" width="11.421875" style="7" customWidth="1"/>
    <col min="18" max="18" width="15.421875" style="7" bestFit="1" customWidth="1"/>
    <col min="19" max="16384" width="9.140625" style="7" customWidth="1"/>
  </cols>
  <sheetData>
    <row r="1" spans="1:2" s="43" customFormat="1" ht="19.5" customHeight="1">
      <c r="A1" s="1" t="s">
        <v>460</v>
      </c>
      <c r="B1" s="7"/>
    </row>
    <row r="2" ht="6.75" customHeight="1" thickBot="1"/>
    <row r="3" spans="5:18" ht="13.5" customHeight="1" thickBot="1">
      <c r="E3" s="290">
        <v>2012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5:18" ht="13.5" customHeight="1" thickBot="1">
      <c r="E4" s="290" t="s">
        <v>100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</row>
    <row r="5" spans="5:18" ht="13.5" customHeight="1" thickBot="1">
      <c r="E5" s="290" t="s">
        <v>102</v>
      </c>
      <c r="F5" s="290"/>
      <c r="G5" s="290"/>
      <c r="H5" s="8" t="s">
        <v>105</v>
      </c>
      <c r="I5" s="8" t="s">
        <v>106</v>
      </c>
      <c r="J5" s="305" t="s">
        <v>107</v>
      </c>
      <c r="K5" s="305"/>
      <c r="L5" s="305"/>
      <c r="M5" s="305"/>
      <c r="N5" s="305"/>
      <c r="O5" s="305"/>
      <c r="P5" s="305"/>
      <c r="Q5" s="8" t="s">
        <v>111</v>
      </c>
      <c r="R5" s="48" t="s">
        <v>113</v>
      </c>
    </row>
    <row r="6" spans="1:18" s="46" customFormat="1" ht="37.5" customHeight="1" thickBot="1">
      <c r="A6" s="44"/>
      <c r="B6" s="73"/>
      <c r="C6" s="7"/>
      <c r="D6" s="7"/>
      <c r="E6" s="74" t="s">
        <v>101</v>
      </c>
      <c r="F6" s="74" t="s">
        <v>103</v>
      </c>
      <c r="G6" s="74" t="s">
        <v>104</v>
      </c>
      <c r="H6" s="74" t="s">
        <v>17</v>
      </c>
      <c r="I6" s="74" t="s">
        <v>18</v>
      </c>
      <c r="J6" s="74" t="s">
        <v>108</v>
      </c>
      <c r="K6" s="74" t="s">
        <v>109</v>
      </c>
      <c r="L6" s="74" t="s">
        <v>19</v>
      </c>
      <c r="M6" s="74" t="s">
        <v>20</v>
      </c>
      <c r="N6" s="74" t="s">
        <v>110</v>
      </c>
      <c r="O6" s="74" t="s">
        <v>283</v>
      </c>
      <c r="P6" s="74" t="s">
        <v>21</v>
      </c>
      <c r="Q6" s="74" t="s">
        <v>112</v>
      </c>
      <c r="R6" s="90" t="s">
        <v>0</v>
      </c>
    </row>
    <row r="7" spans="1:18" s="49" customFormat="1" ht="12.75" customHeight="1" thickBot="1">
      <c r="A7" s="296" t="s">
        <v>57</v>
      </c>
      <c r="B7" s="296"/>
      <c r="C7" s="296"/>
      <c r="D7" s="296"/>
      <c r="E7" s="76">
        <f aca="true" t="shared" si="0" ref="E7:Q7">E8+E12+E13+E14+E17</f>
        <v>128447173</v>
      </c>
      <c r="F7" s="76">
        <f t="shared" si="0"/>
        <v>129923268</v>
      </c>
      <c r="G7" s="76">
        <f t="shared" si="0"/>
        <v>116910363</v>
      </c>
      <c r="H7" s="76">
        <f t="shared" si="0"/>
        <v>83584722</v>
      </c>
      <c r="I7" s="76">
        <f t="shared" si="0"/>
        <v>41542041</v>
      </c>
      <c r="J7" s="76">
        <f t="shared" si="0"/>
        <v>53731158</v>
      </c>
      <c r="K7" s="76">
        <f t="shared" si="0"/>
        <v>264335003</v>
      </c>
      <c r="L7" s="76">
        <f t="shared" si="0"/>
        <v>358588230</v>
      </c>
      <c r="M7" s="76">
        <f t="shared" si="0"/>
        <v>69385097</v>
      </c>
      <c r="N7" s="76">
        <f t="shared" si="0"/>
        <v>12306231</v>
      </c>
      <c r="O7" s="76">
        <f t="shared" si="0"/>
        <v>8020322</v>
      </c>
      <c r="P7" s="76">
        <f t="shared" si="0"/>
        <v>21792453</v>
      </c>
      <c r="Q7" s="76">
        <f t="shared" si="0"/>
        <v>5264360</v>
      </c>
      <c r="R7" s="76">
        <f>SUM(E7:Q7)</f>
        <v>1293830421</v>
      </c>
    </row>
    <row r="8" spans="1:18" s="45" customFormat="1" ht="27.75" customHeight="1">
      <c r="A8" s="62"/>
      <c r="B8" s="293" t="s">
        <v>58</v>
      </c>
      <c r="C8" s="293"/>
      <c r="D8" s="293"/>
      <c r="E8" s="91">
        <v>138303728</v>
      </c>
      <c r="F8" s="91">
        <v>131441651</v>
      </c>
      <c r="G8" s="91">
        <v>117571987</v>
      </c>
      <c r="H8" s="91">
        <v>83576037</v>
      </c>
      <c r="I8" s="91">
        <v>40526344</v>
      </c>
      <c r="J8" s="91">
        <v>53096549</v>
      </c>
      <c r="K8" s="91">
        <v>265988583</v>
      </c>
      <c r="L8" s="91">
        <v>358002232</v>
      </c>
      <c r="M8" s="91">
        <v>72588301</v>
      </c>
      <c r="N8" s="91">
        <v>11933435</v>
      </c>
      <c r="O8" s="91">
        <v>9652652</v>
      </c>
      <c r="P8" s="91">
        <v>21041111</v>
      </c>
      <c r="Q8" s="91">
        <v>5319537</v>
      </c>
      <c r="R8" s="81">
        <f aca="true" t="shared" si="1" ref="R8:R17">SUM(E8:Q8)</f>
        <v>1309042147</v>
      </c>
    </row>
    <row r="9" spans="1:18" s="46" customFormat="1" ht="12.75" customHeight="1">
      <c r="A9" s="50"/>
      <c r="B9" s="11"/>
      <c r="C9" s="294" t="s">
        <v>59</v>
      </c>
      <c r="D9" s="294"/>
      <c r="E9" s="75">
        <v>118639374</v>
      </c>
      <c r="F9" s="75">
        <v>130049468</v>
      </c>
      <c r="G9" s="75">
        <v>115445954</v>
      </c>
      <c r="H9" s="75">
        <v>60845098</v>
      </c>
      <c r="I9" s="75">
        <v>28611537</v>
      </c>
      <c r="J9" s="75">
        <v>26624757</v>
      </c>
      <c r="K9" s="75">
        <v>176230976</v>
      </c>
      <c r="L9" s="75">
        <v>274550366</v>
      </c>
      <c r="M9" s="75">
        <v>55057500</v>
      </c>
      <c r="N9" s="75">
        <v>8639015</v>
      </c>
      <c r="O9" s="75">
        <v>7955906</v>
      </c>
      <c r="P9" s="75">
        <v>15083695</v>
      </c>
      <c r="Q9" s="75">
        <v>3886687</v>
      </c>
      <c r="R9" s="82">
        <f t="shared" si="1"/>
        <v>1021620333</v>
      </c>
    </row>
    <row r="10" spans="1:18" s="46" customFormat="1" ht="12.75" customHeight="1">
      <c r="A10" s="50"/>
      <c r="B10" s="11"/>
      <c r="C10" s="294" t="s">
        <v>60</v>
      </c>
      <c r="D10" s="294"/>
      <c r="E10" s="75">
        <v>7662761</v>
      </c>
      <c r="F10" s="75">
        <v>262439</v>
      </c>
      <c r="G10" s="75">
        <v>642572</v>
      </c>
      <c r="H10" s="75">
        <v>6061566</v>
      </c>
      <c r="I10" s="75">
        <v>2316964</v>
      </c>
      <c r="J10" s="75">
        <v>9556025</v>
      </c>
      <c r="K10" s="75">
        <v>31337505</v>
      </c>
      <c r="L10" s="75">
        <v>25518073</v>
      </c>
      <c r="M10" s="75">
        <v>4972662</v>
      </c>
      <c r="N10" s="75">
        <v>965089</v>
      </c>
      <c r="O10" s="75">
        <v>406169</v>
      </c>
      <c r="P10" s="75">
        <v>1474358</v>
      </c>
      <c r="Q10" s="75">
        <v>251042</v>
      </c>
      <c r="R10" s="82">
        <f t="shared" si="1"/>
        <v>91427225</v>
      </c>
    </row>
    <row r="11" spans="1:18" s="46" customFormat="1" ht="12.75" customHeight="1">
      <c r="A11" s="50"/>
      <c r="B11" s="11"/>
      <c r="C11" s="294" t="s">
        <v>61</v>
      </c>
      <c r="D11" s="294"/>
      <c r="E11" s="75">
        <v>12001594</v>
      </c>
      <c r="F11" s="75">
        <v>1129745</v>
      </c>
      <c r="G11" s="75">
        <v>1483461</v>
      </c>
      <c r="H11" s="75">
        <v>16669373</v>
      </c>
      <c r="I11" s="75">
        <v>9597843</v>
      </c>
      <c r="J11" s="75">
        <v>16915767</v>
      </c>
      <c r="K11" s="75">
        <v>58420103</v>
      </c>
      <c r="L11" s="75">
        <v>57933792</v>
      </c>
      <c r="M11" s="75">
        <v>12558140</v>
      </c>
      <c r="N11" s="75">
        <v>2329332</v>
      </c>
      <c r="O11" s="75">
        <v>1290577</v>
      </c>
      <c r="P11" s="75">
        <v>4483059</v>
      </c>
      <c r="Q11" s="75">
        <v>1181808</v>
      </c>
      <c r="R11" s="82">
        <f t="shared" si="1"/>
        <v>195994594</v>
      </c>
    </row>
    <row r="12" spans="1:18" s="46" customFormat="1" ht="27" customHeight="1">
      <c r="A12" s="50"/>
      <c r="B12" s="294" t="s">
        <v>64</v>
      </c>
      <c r="C12" s="294"/>
      <c r="D12" s="294"/>
      <c r="E12" s="75">
        <v>-5030690</v>
      </c>
      <c r="F12" s="75">
        <v>16235</v>
      </c>
      <c r="G12" s="75"/>
      <c r="H12" s="75">
        <v>-4538334</v>
      </c>
      <c r="I12" s="75">
        <v>-2292101</v>
      </c>
      <c r="J12" s="75">
        <v>595425</v>
      </c>
      <c r="K12" s="75">
        <v>-1573756</v>
      </c>
      <c r="L12" s="75">
        <v>-6073370</v>
      </c>
      <c r="M12" s="75">
        <v>-3288450</v>
      </c>
      <c r="N12" s="75">
        <v>-152482</v>
      </c>
      <c r="O12" s="75">
        <v>-2579174</v>
      </c>
      <c r="P12" s="75">
        <v>-300916</v>
      </c>
      <c r="Q12" s="75">
        <v>-55177</v>
      </c>
      <c r="R12" s="82">
        <f t="shared" si="1"/>
        <v>-25272790</v>
      </c>
    </row>
    <row r="13" spans="1:18" s="46" customFormat="1" ht="12.75" customHeight="1">
      <c r="A13" s="50"/>
      <c r="B13" s="294" t="s">
        <v>62</v>
      </c>
      <c r="C13" s="294"/>
      <c r="D13" s="294"/>
      <c r="E13" s="75">
        <v>-5809508</v>
      </c>
      <c r="F13" s="75">
        <v>-1530954</v>
      </c>
      <c r="G13" s="75">
        <v>-665299</v>
      </c>
      <c r="H13" s="75">
        <v>-646870</v>
      </c>
      <c r="I13" s="75">
        <v>-457927</v>
      </c>
      <c r="J13" s="75">
        <v>-16039</v>
      </c>
      <c r="K13" s="75">
        <v>-2673017</v>
      </c>
      <c r="L13" s="75">
        <v>-2812911</v>
      </c>
      <c r="M13" s="75">
        <v>-429689</v>
      </c>
      <c r="N13" s="75">
        <v>-122558</v>
      </c>
      <c r="O13" s="75">
        <v>-117350</v>
      </c>
      <c r="P13" s="75">
        <v>-303065</v>
      </c>
      <c r="Q13" s="75"/>
      <c r="R13" s="82">
        <f t="shared" si="1"/>
        <v>-15585187</v>
      </c>
    </row>
    <row r="14" spans="1:18" s="45" customFormat="1" ht="12.75" customHeight="1">
      <c r="A14" s="62"/>
      <c r="B14" s="304" t="s">
        <v>63</v>
      </c>
      <c r="C14" s="304"/>
      <c r="D14" s="304"/>
      <c r="E14" s="75">
        <v>556823</v>
      </c>
      <c r="F14" s="91"/>
      <c r="G14" s="91"/>
      <c r="H14" s="91">
        <v>5144470</v>
      </c>
      <c r="I14" s="91">
        <v>3762516</v>
      </c>
      <c r="J14" s="91">
        <v>27571</v>
      </c>
      <c r="K14" s="91">
        <v>2542588</v>
      </c>
      <c r="L14" s="91">
        <v>9368133</v>
      </c>
      <c r="M14" s="91">
        <v>493537</v>
      </c>
      <c r="N14" s="91">
        <v>645589</v>
      </c>
      <c r="O14" s="91">
        <v>1064176</v>
      </c>
      <c r="P14" s="91">
        <v>1353373</v>
      </c>
      <c r="Q14" s="91"/>
      <c r="R14" s="82">
        <f t="shared" si="1"/>
        <v>24958776</v>
      </c>
    </row>
    <row r="15" spans="1:18" s="46" customFormat="1" ht="12.75" customHeight="1">
      <c r="A15" s="50"/>
      <c r="B15" s="71"/>
      <c r="C15" s="92" t="s">
        <v>114</v>
      </c>
      <c r="D15" s="71"/>
      <c r="E15" s="83">
        <v>556823</v>
      </c>
      <c r="F15" s="83"/>
      <c r="G15" s="83"/>
      <c r="H15" s="83">
        <v>1570883</v>
      </c>
      <c r="I15" s="83">
        <v>958637</v>
      </c>
      <c r="J15" s="83">
        <v>27571</v>
      </c>
      <c r="K15" s="83">
        <v>2493681</v>
      </c>
      <c r="L15" s="83">
        <v>9368133</v>
      </c>
      <c r="M15" s="83">
        <v>357239</v>
      </c>
      <c r="N15" s="83">
        <v>442704</v>
      </c>
      <c r="O15" s="83">
        <v>120868</v>
      </c>
      <c r="P15" s="83">
        <v>1162982</v>
      </c>
      <c r="Q15" s="83"/>
      <c r="R15" s="82">
        <f t="shared" si="1"/>
        <v>17059521</v>
      </c>
    </row>
    <row r="16" spans="1:18" s="46" customFormat="1" ht="12.75" customHeight="1">
      <c r="A16" s="50"/>
      <c r="B16" s="71"/>
      <c r="C16" s="92" t="s">
        <v>115</v>
      </c>
      <c r="D16" s="71"/>
      <c r="E16" s="83"/>
      <c r="F16" s="83"/>
      <c r="G16" s="83"/>
      <c r="H16" s="83">
        <v>3573586</v>
      </c>
      <c r="I16" s="83">
        <v>2803880</v>
      </c>
      <c r="J16" s="83"/>
      <c r="K16" s="83">
        <v>48908</v>
      </c>
      <c r="L16" s="83"/>
      <c r="M16" s="83">
        <v>136298</v>
      </c>
      <c r="N16" s="83">
        <v>202885</v>
      </c>
      <c r="O16" s="83">
        <v>943308</v>
      </c>
      <c r="P16" s="83">
        <v>190392</v>
      </c>
      <c r="Q16" s="83"/>
      <c r="R16" s="82">
        <f t="shared" si="1"/>
        <v>7899257</v>
      </c>
    </row>
    <row r="17" spans="1:18" s="46" customFormat="1" ht="12.75" customHeight="1" thickBot="1">
      <c r="A17" s="50"/>
      <c r="B17" s="302" t="s">
        <v>22</v>
      </c>
      <c r="C17" s="302"/>
      <c r="D17" s="302"/>
      <c r="E17" s="83">
        <v>426820</v>
      </c>
      <c r="F17" s="83">
        <v>-3664</v>
      </c>
      <c r="G17" s="83">
        <v>3675</v>
      </c>
      <c r="H17" s="83">
        <v>49419</v>
      </c>
      <c r="I17" s="83">
        <v>3209</v>
      </c>
      <c r="J17" s="83">
        <v>27652</v>
      </c>
      <c r="K17" s="83">
        <v>50605</v>
      </c>
      <c r="L17" s="83">
        <v>104146</v>
      </c>
      <c r="M17" s="83">
        <v>21398</v>
      </c>
      <c r="N17" s="83">
        <v>2247</v>
      </c>
      <c r="O17" s="83">
        <v>18</v>
      </c>
      <c r="P17" s="83">
        <v>1950</v>
      </c>
      <c r="Q17" s="83"/>
      <c r="R17" s="80">
        <f t="shared" si="1"/>
        <v>687475</v>
      </c>
    </row>
    <row r="18" spans="1:18" s="49" customFormat="1" ht="12.75" customHeight="1" thickBot="1">
      <c r="A18" s="296" t="s">
        <v>65</v>
      </c>
      <c r="B18" s="296"/>
      <c r="C18" s="296"/>
      <c r="D18" s="296"/>
      <c r="E18" s="76">
        <f>SUM(E19:E22)</f>
        <v>21603508</v>
      </c>
      <c r="F18" s="76">
        <f aca="true" t="shared" si="2" ref="F18:R18">SUM(F19:F22)</f>
        <v>41391521</v>
      </c>
      <c r="G18" s="76">
        <f t="shared" si="2"/>
        <v>15985195</v>
      </c>
      <c r="H18" s="76">
        <f t="shared" si="2"/>
        <v>3410264</v>
      </c>
      <c r="I18" s="76">
        <f t="shared" si="2"/>
        <v>1526720</v>
      </c>
      <c r="J18" s="76">
        <f t="shared" si="2"/>
        <v>2102298</v>
      </c>
      <c r="K18" s="76">
        <f t="shared" si="2"/>
        <v>12552579</v>
      </c>
      <c r="L18" s="76">
        <f t="shared" si="2"/>
        <v>10451663</v>
      </c>
      <c r="M18" s="76">
        <f t="shared" si="2"/>
        <v>3660858</v>
      </c>
      <c r="N18" s="76">
        <f t="shared" si="2"/>
        <v>443850</v>
      </c>
      <c r="O18" s="76">
        <f t="shared" si="2"/>
        <v>455694</v>
      </c>
      <c r="P18" s="76">
        <f t="shared" si="2"/>
        <v>919896</v>
      </c>
      <c r="Q18" s="76">
        <f t="shared" si="2"/>
        <v>226946</v>
      </c>
      <c r="R18" s="76">
        <f t="shared" si="2"/>
        <v>114730992</v>
      </c>
    </row>
    <row r="19" spans="1:18" s="46" customFormat="1" ht="12.75" customHeight="1">
      <c r="A19" s="50"/>
      <c r="B19" s="301" t="s">
        <v>66</v>
      </c>
      <c r="C19" s="301"/>
      <c r="D19" s="301"/>
      <c r="E19" s="77">
        <v>21656766</v>
      </c>
      <c r="F19" s="77">
        <v>39880969</v>
      </c>
      <c r="G19" s="77">
        <v>16049494</v>
      </c>
      <c r="H19" s="77">
        <v>3583759</v>
      </c>
      <c r="I19" s="77">
        <v>1584074</v>
      </c>
      <c r="J19" s="77">
        <v>2175362</v>
      </c>
      <c r="K19" s="77">
        <v>13273098</v>
      </c>
      <c r="L19" s="77">
        <v>11211275</v>
      </c>
      <c r="M19" s="77">
        <v>3820309</v>
      </c>
      <c r="N19" s="77">
        <v>466431</v>
      </c>
      <c r="O19" s="77">
        <v>486409</v>
      </c>
      <c r="P19" s="77">
        <v>970662</v>
      </c>
      <c r="Q19" s="77">
        <v>199302</v>
      </c>
      <c r="R19" s="81">
        <f aca="true" t="shared" si="3" ref="R19:R38">SUM(E19:Q19)</f>
        <v>115357910</v>
      </c>
    </row>
    <row r="20" spans="1:18" s="46" customFormat="1" ht="12.75" customHeight="1">
      <c r="A20" s="50"/>
      <c r="B20" s="294" t="s">
        <v>67</v>
      </c>
      <c r="C20" s="294"/>
      <c r="D20" s="294"/>
      <c r="E20" s="75">
        <v>388931</v>
      </c>
      <c r="F20" s="75">
        <v>1784997</v>
      </c>
      <c r="G20" s="75">
        <v>44692</v>
      </c>
      <c r="H20" s="75">
        <v>68119</v>
      </c>
      <c r="I20" s="75">
        <v>46505</v>
      </c>
      <c r="J20" s="75">
        <v>31904</v>
      </c>
      <c r="K20" s="75">
        <v>293109</v>
      </c>
      <c r="L20" s="75">
        <v>194542</v>
      </c>
      <c r="M20" s="75">
        <v>60869</v>
      </c>
      <c r="N20" s="75">
        <v>12450</v>
      </c>
      <c r="O20" s="75">
        <v>17497</v>
      </c>
      <c r="P20" s="75">
        <v>37356</v>
      </c>
      <c r="Q20" s="75">
        <v>31985</v>
      </c>
      <c r="R20" s="82">
        <f t="shared" si="3"/>
        <v>3012956</v>
      </c>
    </row>
    <row r="21" spans="1:18" s="46" customFormat="1" ht="12.75" customHeight="1">
      <c r="A21" s="50"/>
      <c r="B21" s="294" t="s">
        <v>68</v>
      </c>
      <c r="C21" s="294"/>
      <c r="D21" s="294"/>
      <c r="E21" s="75">
        <v>-94691</v>
      </c>
      <c r="F21" s="75">
        <v>-116157</v>
      </c>
      <c r="G21" s="75"/>
      <c r="H21" s="75">
        <v>-96422</v>
      </c>
      <c r="I21" s="75">
        <v>-34574</v>
      </c>
      <c r="J21" s="75">
        <v>-36496</v>
      </c>
      <c r="K21" s="75">
        <v>-409248</v>
      </c>
      <c r="L21" s="75">
        <v>-398060</v>
      </c>
      <c r="M21" s="75">
        <v>-78636</v>
      </c>
      <c r="N21" s="75">
        <v>-15963</v>
      </c>
      <c r="O21" s="75">
        <v>-24463</v>
      </c>
      <c r="P21" s="75">
        <v>-41267</v>
      </c>
      <c r="Q21" s="75">
        <v>-1992</v>
      </c>
      <c r="R21" s="82">
        <f t="shared" si="3"/>
        <v>-1347969</v>
      </c>
    </row>
    <row r="22" spans="1:18" s="46" customFormat="1" ht="12.75" customHeight="1" thickBot="1">
      <c r="A22" s="50"/>
      <c r="B22" s="302" t="s">
        <v>69</v>
      </c>
      <c r="C22" s="302"/>
      <c r="D22" s="302"/>
      <c r="E22" s="79">
        <v>-347498</v>
      </c>
      <c r="F22" s="79">
        <v>-158288</v>
      </c>
      <c r="G22" s="79">
        <v>-108991</v>
      </c>
      <c r="H22" s="79">
        <v>-145192</v>
      </c>
      <c r="I22" s="79">
        <v>-69285</v>
      </c>
      <c r="J22" s="79">
        <v>-68472</v>
      </c>
      <c r="K22" s="79">
        <v>-604380</v>
      </c>
      <c r="L22" s="79">
        <v>-556094</v>
      </c>
      <c r="M22" s="79">
        <v>-141684</v>
      </c>
      <c r="N22" s="79">
        <v>-19068</v>
      </c>
      <c r="O22" s="79">
        <v>-23749</v>
      </c>
      <c r="P22" s="79">
        <v>-46855</v>
      </c>
      <c r="Q22" s="79">
        <v>-2349</v>
      </c>
      <c r="R22" s="80">
        <f t="shared" si="3"/>
        <v>-2291905</v>
      </c>
    </row>
    <row r="23" spans="1:18" s="49" customFormat="1" ht="27" customHeight="1" thickBot="1">
      <c r="A23" s="296" t="s">
        <v>70</v>
      </c>
      <c r="B23" s="296"/>
      <c r="C23" s="296"/>
      <c r="D23" s="296"/>
      <c r="E23" s="76">
        <f>SUM(E24:E25)</f>
        <v>0</v>
      </c>
      <c r="F23" s="76">
        <f aca="true" t="shared" si="4" ref="F23:Q23">SUM(F24:F25)</f>
        <v>0</v>
      </c>
      <c r="G23" s="76">
        <f t="shared" si="4"/>
        <v>23514386</v>
      </c>
      <c r="H23" s="76">
        <f t="shared" si="4"/>
        <v>0</v>
      </c>
      <c r="I23" s="76">
        <f t="shared" si="4"/>
        <v>0</v>
      </c>
      <c r="J23" s="76">
        <f t="shared" si="4"/>
        <v>0</v>
      </c>
      <c r="K23" s="76">
        <f t="shared" si="4"/>
        <v>0</v>
      </c>
      <c r="L23" s="76">
        <f t="shared" si="4"/>
        <v>0</v>
      </c>
      <c r="M23" s="76">
        <f t="shared" si="4"/>
        <v>0</v>
      </c>
      <c r="N23" s="76">
        <f t="shared" si="4"/>
        <v>0</v>
      </c>
      <c r="O23" s="76">
        <f t="shared" si="4"/>
        <v>0</v>
      </c>
      <c r="P23" s="76">
        <f t="shared" si="4"/>
        <v>0</v>
      </c>
      <c r="Q23" s="76">
        <f t="shared" si="4"/>
        <v>0</v>
      </c>
      <c r="R23" s="76">
        <f t="shared" si="3"/>
        <v>23514386</v>
      </c>
    </row>
    <row r="24" spans="1:18" s="46" customFormat="1" ht="27" customHeight="1">
      <c r="A24" s="47"/>
      <c r="B24" s="301" t="s">
        <v>71</v>
      </c>
      <c r="C24" s="301"/>
      <c r="D24" s="301"/>
      <c r="E24" s="77"/>
      <c r="F24" s="77"/>
      <c r="G24" s="77">
        <v>26145847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>
        <f t="shared" si="3"/>
        <v>26145847</v>
      </c>
    </row>
    <row r="25" spans="1:18" s="46" customFormat="1" ht="27" customHeight="1" thickBot="1">
      <c r="A25" s="47"/>
      <c r="B25" s="302" t="s">
        <v>72</v>
      </c>
      <c r="C25" s="302"/>
      <c r="D25" s="302"/>
      <c r="E25" s="79"/>
      <c r="F25" s="79"/>
      <c r="G25" s="79">
        <v>-2631461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>
        <f t="shared" si="3"/>
        <v>-2631461</v>
      </c>
    </row>
    <row r="26" spans="1:18" s="49" customFormat="1" ht="12.75" customHeight="1" thickBot="1">
      <c r="A26" s="296" t="s">
        <v>73</v>
      </c>
      <c r="B26" s="296"/>
      <c r="C26" s="296"/>
      <c r="D26" s="296"/>
      <c r="E26" s="76">
        <f>SUM(E27:E30)</f>
        <v>-22364350</v>
      </c>
      <c r="F26" s="76">
        <f aca="true" t="shared" si="5" ref="F26:Q26">SUM(F27:F30)</f>
        <v>-59094110</v>
      </c>
      <c r="G26" s="76">
        <f t="shared" si="5"/>
        <v>-77063430</v>
      </c>
      <c r="H26" s="76">
        <f t="shared" si="5"/>
        <v>-46486797</v>
      </c>
      <c r="I26" s="76">
        <f t="shared" si="5"/>
        <v>-9247831</v>
      </c>
      <c r="J26" s="76">
        <f t="shared" si="5"/>
        <v>-15819204</v>
      </c>
      <c r="K26" s="76">
        <f t="shared" si="5"/>
        <v>-163747818</v>
      </c>
      <c r="L26" s="76">
        <f t="shared" si="5"/>
        <v>-260035282</v>
      </c>
      <c r="M26" s="76">
        <f t="shared" si="5"/>
        <v>-31952301</v>
      </c>
      <c r="N26" s="76">
        <f t="shared" si="5"/>
        <v>490692</v>
      </c>
      <c r="O26" s="76">
        <f t="shared" si="5"/>
        <v>-3946181</v>
      </c>
      <c r="P26" s="76">
        <f t="shared" si="5"/>
        <v>-1588826</v>
      </c>
      <c r="Q26" s="76">
        <f t="shared" si="5"/>
        <v>-2152925</v>
      </c>
      <c r="R26" s="76">
        <f t="shared" si="3"/>
        <v>-693008363</v>
      </c>
    </row>
    <row r="27" spans="1:18" s="46" customFormat="1" ht="12.75" customHeight="1">
      <c r="A27" s="51"/>
      <c r="B27" s="301" t="s">
        <v>10</v>
      </c>
      <c r="C27" s="301"/>
      <c r="D27" s="301"/>
      <c r="E27" s="77">
        <v>-21133923</v>
      </c>
      <c r="F27" s="77">
        <v>-59432192</v>
      </c>
      <c r="G27" s="77">
        <v>-76713703</v>
      </c>
      <c r="H27" s="77">
        <v>-26863274</v>
      </c>
      <c r="I27" s="77">
        <v>-8861493</v>
      </c>
      <c r="J27" s="77">
        <v>-14032338</v>
      </c>
      <c r="K27" s="77">
        <v>-160428138</v>
      </c>
      <c r="L27" s="77">
        <v>-255305180</v>
      </c>
      <c r="M27" s="77">
        <v>-28170177</v>
      </c>
      <c r="N27" s="77">
        <v>-2738386</v>
      </c>
      <c r="O27" s="77">
        <v>-3159321</v>
      </c>
      <c r="P27" s="77">
        <v>-4926012</v>
      </c>
      <c r="Q27" s="77">
        <v>-902059</v>
      </c>
      <c r="R27" s="81">
        <f t="shared" si="3"/>
        <v>-662666196</v>
      </c>
    </row>
    <row r="28" spans="1:18" s="46" customFormat="1" ht="27" customHeight="1">
      <c r="A28" s="50"/>
      <c r="B28" s="294" t="s">
        <v>74</v>
      </c>
      <c r="C28" s="294"/>
      <c r="D28" s="294"/>
      <c r="E28" s="75">
        <v>-1229105</v>
      </c>
      <c r="F28" s="75">
        <v>140296</v>
      </c>
      <c r="G28" s="75">
        <v>-337527</v>
      </c>
      <c r="H28" s="75">
        <v>-18966756</v>
      </c>
      <c r="I28" s="75">
        <v>-523187</v>
      </c>
      <c r="J28" s="75">
        <v>-1712083</v>
      </c>
      <c r="K28" s="75">
        <v>-3914782</v>
      </c>
      <c r="L28" s="75">
        <v>-8973545</v>
      </c>
      <c r="M28" s="75">
        <v>-3725327</v>
      </c>
      <c r="N28" s="75">
        <v>3010763</v>
      </c>
      <c r="O28" s="75">
        <v>-767390</v>
      </c>
      <c r="P28" s="75">
        <v>3223225</v>
      </c>
      <c r="Q28" s="75">
        <v>-1156107</v>
      </c>
      <c r="R28" s="82">
        <f t="shared" si="3"/>
        <v>-34931525</v>
      </c>
    </row>
    <row r="29" spans="1:18" s="46" customFormat="1" ht="27" customHeight="1">
      <c r="A29" s="52"/>
      <c r="B29" s="294" t="s">
        <v>75</v>
      </c>
      <c r="C29" s="294"/>
      <c r="D29" s="294"/>
      <c r="E29" s="75">
        <v>31209</v>
      </c>
      <c r="F29" s="75">
        <v>201834</v>
      </c>
      <c r="G29" s="75" t="s">
        <v>364</v>
      </c>
      <c r="H29" s="75">
        <v>-72888</v>
      </c>
      <c r="I29" s="75">
        <v>153344</v>
      </c>
      <c r="J29" s="75">
        <v>-18961</v>
      </c>
      <c r="K29" s="75">
        <v>722644</v>
      </c>
      <c r="L29" s="75">
        <v>4505028</v>
      </c>
      <c r="M29" s="75">
        <v>62234</v>
      </c>
      <c r="N29" s="75">
        <v>125963</v>
      </c>
      <c r="O29" s="75">
        <v>3935</v>
      </c>
      <c r="P29" s="75">
        <v>132040</v>
      </c>
      <c r="Q29" s="75">
        <v>-58326</v>
      </c>
      <c r="R29" s="82">
        <f t="shared" si="3"/>
        <v>5788056</v>
      </c>
    </row>
    <row r="30" spans="1:18" s="46" customFormat="1" ht="27" customHeight="1" thickBot="1">
      <c r="A30" s="50"/>
      <c r="B30" s="302" t="s">
        <v>76</v>
      </c>
      <c r="C30" s="302"/>
      <c r="D30" s="302"/>
      <c r="E30" s="79">
        <v>-32531</v>
      </c>
      <c r="F30" s="79">
        <v>-4048</v>
      </c>
      <c r="G30" s="79">
        <v>-12200</v>
      </c>
      <c r="H30" s="79">
        <v>-583879</v>
      </c>
      <c r="I30" s="79">
        <v>-16495</v>
      </c>
      <c r="J30" s="79">
        <v>-55822</v>
      </c>
      <c r="K30" s="79">
        <v>-127542</v>
      </c>
      <c r="L30" s="79">
        <v>-261585</v>
      </c>
      <c r="M30" s="79">
        <v>-119031</v>
      </c>
      <c r="N30" s="79">
        <v>92352</v>
      </c>
      <c r="O30" s="79">
        <v>-23405</v>
      </c>
      <c r="P30" s="79">
        <v>-18079</v>
      </c>
      <c r="Q30" s="79">
        <v>-36433</v>
      </c>
      <c r="R30" s="80">
        <f t="shared" si="3"/>
        <v>-1198698</v>
      </c>
    </row>
    <row r="31" spans="1:18" s="49" customFormat="1" ht="12.75" customHeight="1" thickBot="1">
      <c r="A31" s="296" t="s">
        <v>12</v>
      </c>
      <c r="B31" s="296"/>
      <c r="C31" s="296"/>
      <c r="D31" s="296"/>
      <c r="E31" s="76">
        <f aca="true" t="shared" si="6" ref="E31:Q31">SUM(E32:E35)</f>
        <v>-12189648</v>
      </c>
      <c r="F31" s="76">
        <f t="shared" si="6"/>
        <v>-72554883</v>
      </c>
      <c r="G31" s="76">
        <f t="shared" si="6"/>
        <v>-35622803</v>
      </c>
      <c r="H31" s="76">
        <f t="shared" si="6"/>
        <v>-311834</v>
      </c>
      <c r="I31" s="76">
        <f t="shared" si="6"/>
        <v>149265</v>
      </c>
      <c r="J31" s="76">
        <f t="shared" si="6"/>
        <v>347059</v>
      </c>
      <c r="K31" s="76">
        <f t="shared" si="6"/>
        <v>3151879</v>
      </c>
      <c r="L31" s="76">
        <f t="shared" si="6"/>
        <v>-397029</v>
      </c>
      <c r="M31" s="76">
        <f t="shared" si="6"/>
        <v>-655638</v>
      </c>
      <c r="N31" s="76">
        <f t="shared" si="6"/>
        <v>690295</v>
      </c>
      <c r="O31" s="76">
        <f t="shared" si="6"/>
        <v>48491</v>
      </c>
      <c r="P31" s="76">
        <f t="shared" si="6"/>
        <v>1031730</v>
      </c>
      <c r="Q31" s="76">
        <f t="shared" si="6"/>
        <v>22980</v>
      </c>
      <c r="R31" s="76">
        <f t="shared" si="3"/>
        <v>-116290136</v>
      </c>
    </row>
    <row r="32" spans="1:18" s="46" customFormat="1" ht="12.75" customHeight="1">
      <c r="A32" s="50"/>
      <c r="B32" s="303" t="s">
        <v>77</v>
      </c>
      <c r="C32" s="303"/>
      <c r="D32" s="303"/>
      <c r="E32" s="77">
        <v>-12031109</v>
      </c>
      <c r="F32" s="77">
        <v>-72290962</v>
      </c>
      <c r="G32" s="77">
        <v>-18073685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81">
        <f t="shared" si="3"/>
        <v>-102395756</v>
      </c>
    </row>
    <row r="33" spans="1:18" s="46" customFormat="1" ht="27" customHeight="1">
      <c r="A33" s="50"/>
      <c r="B33" s="298" t="s">
        <v>78</v>
      </c>
      <c r="C33" s="298"/>
      <c r="D33" s="298"/>
      <c r="E33" s="75"/>
      <c r="F33" s="75"/>
      <c r="G33" s="75"/>
      <c r="H33" s="75">
        <v>-330229</v>
      </c>
      <c r="I33" s="163">
        <v>156722</v>
      </c>
      <c r="J33" s="75">
        <v>347007</v>
      </c>
      <c r="K33" s="75">
        <v>3151313</v>
      </c>
      <c r="L33" s="75">
        <v>-471061</v>
      </c>
      <c r="M33" s="75">
        <v>-571812</v>
      </c>
      <c r="N33" s="75">
        <v>690295</v>
      </c>
      <c r="O33" s="75">
        <v>48491</v>
      </c>
      <c r="P33" s="75">
        <v>1024903</v>
      </c>
      <c r="Q33" s="75">
        <v>22980</v>
      </c>
      <c r="R33" s="82">
        <f t="shared" si="3"/>
        <v>4068609</v>
      </c>
    </row>
    <row r="34" spans="1:18" s="46" customFormat="1" ht="27" customHeight="1">
      <c r="A34" s="50"/>
      <c r="B34" s="294" t="s">
        <v>79</v>
      </c>
      <c r="C34" s="294"/>
      <c r="D34" s="294"/>
      <c r="E34" s="75">
        <v>-158539</v>
      </c>
      <c r="F34" s="75">
        <v>-263921</v>
      </c>
      <c r="G34" s="75">
        <v>-9993200</v>
      </c>
      <c r="H34" s="75">
        <v>18395</v>
      </c>
      <c r="I34" s="75">
        <v>-7457</v>
      </c>
      <c r="J34" s="75">
        <v>52</v>
      </c>
      <c r="K34" s="75">
        <v>566</v>
      </c>
      <c r="L34" s="75">
        <v>74032</v>
      </c>
      <c r="M34" s="75">
        <v>-83826</v>
      </c>
      <c r="N34" s="75"/>
      <c r="O34" s="75"/>
      <c r="P34" s="75">
        <v>6827</v>
      </c>
      <c r="Q34" s="75"/>
      <c r="R34" s="82">
        <f t="shared" si="3"/>
        <v>-10407071</v>
      </c>
    </row>
    <row r="35" spans="1:18" s="46" customFormat="1" ht="12.75" customHeight="1" thickBot="1">
      <c r="A35" s="50"/>
      <c r="B35" s="299" t="s">
        <v>80</v>
      </c>
      <c r="C35" s="299"/>
      <c r="D35" s="299"/>
      <c r="E35" s="83"/>
      <c r="F35" s="83"/>
      <c r="G35" s="83">
        <v>-7555918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0">
        <f t="shared" si="3"/>
        <v>-7555918</v>
      </c>
    </row>
    <row r="36" spans="1:18" s="49" customFormat="1" ht="12.75" customHeight="1" thickBot="1">
      <c r="A36" s="296" t="s">
        <v>81</v>
      </c>
      <c r="B36" s="296"/>
      <c r="C36" s="296"/>
      <c r="D36" s="296"/>
      <c r="E36" s="76"/>
      <c r="F36" s="76">
        <v>-733970</v>
      </c>
      <c r="G36" s="76">
        <v>-2894306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3"/>
        <v>-3628276</v>
      </c>
    </row>
    <row r="37" spans="1:18" s="49" customFormat="1" ht="12.75" customHeight="1" thickBot="1">
      <c r="A37" s="296" t="s">
        <v>82</v>
      </c>
      <c r="B37" s="296"/>
      <c r="C37" s="296"/>
      <c r="D37" s="296"/>
      <c r="E37" s="76">
        <f>E38+E41+E42+E43+E44+E45+E46+E47</f>
        <v>-26344572</v>
      </c>
      <c r="F37" s="76">
        <f aca="true" t="shared" si="7" ref="F37:R37">F38+F41+F42+F43+F44+F45+F46+F47</f>
        <v>-3150577</v>
      </c>
      <c r="G37" s="76">
        <f t="shared" si="7"/>
        <v>-1245918</v>
      </c>
      <c r="H37" s="76">
        <f t="shared" si="7"/>
        <v>-1579506</v>
      </c>
      <c r="I37" s="76">
        <f t="shared" si="7"/>
        <v>-10891379</v>
      </c>
      <c r="J37" s="76">
        <f t="shared" si="7"/>
        <v>799616</v>
      </c>
      <c r="K37" s="76">
        <f t="shared" si="7"/>
        <v>-6959085</v>
      </c>
      <c r="L37" s="76">
        <f t="shared" si="7"/>
        <v>-7266014</v>
      </c>
      <c r="M37" s="76">
        <f t="shared" si="7"/>
        <v>-1207484</v>
      </c>
      <c r="N37" s="76">
        <f t="shared" si="7"/>
        <v>-7581225</v>
      </c>
      <c r="O37" s="76">
        <f t="shared" si="7"/>
        <v>-1886059</v>
      </c>
      <c r="P37" s="76">
        <f t="shared" si="7"/>
        <v>-10512941</v>
      </c>
      <c r="Q37" s="76">
        <f t="shared" si="7"/>
        <v>-495040</v>
      </c>
      <c r="R37" s="76">
        <f t="shared" si="7"/>
        <v>-78320184</v>
      </c>
    </row>
    <row r="38" spans="1:18" s="45" customFormat="1" ht="12.75" customHeight="1">
      <c r="A38" s="62"/>
      <c r="B38" s="293" t="s">
        <v>83</v>
      </c>
      <c r="C38" s="293"/>
      <c r="D38" s="293"/>
      <c r="E38" s="84">
        <v>-44983343</v>
      </c>
      <c r="F38" s="84">
        <v>-5781844</v>
      </c>
      <c r="G38" s="84">
        <v>-2121612</v>
      </c>
      <c r="H38" s="84">
        <v>-56119173</v>
      </c>
      <c r="I38" s="84">
        <v>-21507756</v>
      </c>
      <c r="J38" s="84">
        <v>-899719</v>
      </c>
      <c r="K38" s="84">
        <v>-12691627</v>
      </c>
      <c r="L38" s="84">
        <v>-75694773</v>
      </c>
      <c r="M38" s="84">
        <v>-11107767</v>
      </c>
      <c r="N38" s="84">
        <v>-3520193</v>
      </c>
      <c r="O38" s="84">
        <v>-8377527</v>
      </c>
      <c r="P38" s="84">
        <v>-11988428</v>
      </c>
      <c r="Q38" s="84">
        <v>-2767715</v>
      </c>
      <c r="R38" s="85">
        <f t="shared" si="3"/>
        <v>-257561477</v>
      </c>
    </row>
    <row r="39" spans="1:18" s="46" customFormat="1" ht="12.75" customHeight="1">
      <c r="A39" s="50"/>
      <c r="B39" s="11"/>
      <c r="C39" s="300" t="s">
        <v>114</v>
      </c>
      <c r="D39" s="300"/>
      <c r="E39" s="75">
        <v>-8633445</v>
      </c>
      <c r="F39" s="75">
        <v>-11410</v>
      </c>
      <c r="G39" s="75">
        <v>-179</v>
      </c>
      <c r="H39" s="75">
        <v>-8331999</v>
      </c>
      <c r="I39" s="75">
        <v>-1926751</v>
      </c>
      <c r="J39" s="75">
        <v>-41264</v>
      </c>
      <c r="K39" s="75">
        <v>-2672289</v>
      </c>
      <c r="L39" s="75">
        <v>-4673169</v>
      </c>
      <c r="M39" s="75">
        <v>-486427</v>
      </c>
      <c r="N39" s="75">
        <v>-896105</v>
      </c>
      <c r="O39" s="75">
        <v>-738673</v>
      </c>
      <c r="P39" s="75">
        <v>-2162189</v>
      </c>
      <c r="Q39" s="75" t="s">
        <v>364</v>
      </c>
      <c r="R39" s="86">
        <f aca="true" t="shared" si="8" ref="R39:R47">SUM(E39:Q39)</f>
        <v>-30573900</v>
      </c>
    </row>
    <row r="40" spans="1:18" s="46" customFormat="1" ht="12.75" customHeight="1">
      <c r="A40" s="50"/>
      <c r="B40" s="11"/>
      <c r="C40" s="300" t="s">
        <v>115</v>
      </c>
      <c r="D40" s="300"/>
      <c r="E40" s="75">
        <v>-36349897</v>
      </c>
      <c r="F40" s="75">
        <v>-5770435</v>
      </c>
      <c r="G40" s="75">
        <v>-2121433</v>
      </c>
      <c r="H40" s="75">
        <v>-47787174</v>
      </c>
      <c r="I40" s="75">
        <v>-19581004</v>
      </c>
      <c r="J40" s="75">
        <v>-858455</v>
      </c>
      <c r="K40" s="75">
        <v>-10019338</v>
      </c>
      <c r="L40" s="75">
        <v>-71021604</v>
      </c>
      <c r="M40" s="75">
        <v>-10621339</v>
      </c>
      <c r="N40" s="75">
        <v>-2624088</v>
      </c>
      <c r="O40" s="75">
        <v>-7638854</v>
      </c>
      <c r="P40" s="75">
        <v>-9826239</v>
      </c>
      <c r="Q40" s="75">
        <v>-2767715</v>
      </c>
      <c r="R40" s="86">
        <f t="shared" si="8"/>
        <v>-226987575</v>
      </c>
    </row>
    <row r="41" spans="1:18" s="46" customFormat="1" ht="12.75" customHeight="1">
      <c r="A41" s="50"/>
      <c r="B41" s="294" t="s">
        <v>11</v>
      </c>
      <c r="C41" s="294"/>
      <c r="D41" s="294"/>
      <c r="E41" s="75">
        <v>10190308</v>
      </c>
      <c r="F41" s="75">
        <v>1111292</v>
      </c>
      <c r="G41" s="75">
        <v>677635</v>
      </c>
      <c r="H41" s="75">
        <v>23185151</v>
      </c>
      <c r="I41" s="75">
        <v>5866088</v>
      </c>
      <c r="J41" s="75">
        <v>1299582</v>
      </c>
      <c r="K41" s="75">
        <v>3673481</v>
      </c>
      <c r="L41" s="75">
        <v>59214414</v>
      </c>
      <c r="M41" s="75">
        <v>4479541</v>
      </c>
      <c r="N41" s="75">
        <v>272485</v>
      </c>
      <c r="O41" s="75">
        <v>2647726</v>
      </c>
      <c r="P41" s="75">
        <v>3789219</v>
      </c>
      <c r="Q41" s="75">
        <v>285917</v>
      </c>
      <c r="R41" s="86">
        <f t="shared" si="8"/>
        <v>116692839</v>
      </c>
    </row>
    <row r="42" spans="1:18" s="46" customFormat="1" ht="27" customHeight="1">
      <c r="A42" s="50"/>
      <c r="B42" s="294" t="s">
        <v>84</v>
      </c>
      <c r="C42" s="294"/>
      <c r="D42" s="294"/>
      <c r="E42" s="75">
        <v>1698427</v>
      </c>
      <c r="F42" s="75">
        <v>48380</v>
      </c>
      <c r="G42" s="75">
        <v>4477</v>
      </c>
      <c r="H42" s="75">
        <v>3433873</v>
      </c>
      <c r="I42" s="75">
        <v>515817</v>
      </c>
      <c r="J42" s="75">
        <v>140445</v>
      </c>
      <c r="K42" s="75">
        <v>63453</v>
      </c>
      <c r="L42" s="75">
        <v>2793594</v>
      </c>
      <c r="M42" s="75">
        <v>-2637</v>
      </c>
      <c r="N42" s="75">
        <v>-127735</v>
      </c>
      <c r="O42" s="75">
        <v>2016973</v>
      </c>
      <c r="P42" s="75">
        <v>355159</v>
      </c>
      <c r="Q42" s="75">
        <v>23632</v>
      </c>
      <c r="R42" s="86">
        <f t="shared" si="8"/>
        <v>10963858</v>
      </c>
    </row>
    <row r="43" spans="1:18" s="46" customFormat="1" ht="27" customHeight="1">
      <c r="A43" s="50"/>
      <c r="B43" s="294" t="s">
        <v>85</v>
      </c>
      <c r="C43" s="294"/>
      <c r="D43" s="294"/>
      <c r="E43" s="75">
        <v>289257</v>
      </c>
      <c r="F43" s="75">
        <v>-116765</v>
      </c>
      <c r="G43" s="75">
        <v>3997</v>
      </c>
      <c r="H43" s="75">
        <v>17623486</v>
      </c>
      <c r="I43" s="75">
        <v>618519</v>
      </c>
      <c r="J43" s="75">
        <v>245431</v>
      </c>
      <c r="K43" s="75">
        <v>864848</v>
      </c>
      <c r="L43" s="75">
        <v>3205632</v>
      </c>
      <c r="M43" s="75">
        <v>1619885</v>
      </c>
      <c r="N43" s="75">
        <v>-4247502</v>
      </c>
      <c r="O43" s="75">
        <v>621087</v>
      </c>
      <c r="P43" s="75">
        <v>-3327483</v>
      </c>
      <c r="Q43" s="75">
        <v>828894</v>
      </c>
      <c r="R43" s="86">
        <f t="shared" si="8"/>
        <v>18229286</v>
      </c>
    </row>
    <row r="44" spans="1:18" s="46" customFormat="1" ht="27" customHeight="1">
      <c r="A44" s="50"/>
      <c r="B44" s="294" t="s">
        <v>85</v>
      </c>
      <c r="C44" s="294"/>
      <c r="D44" s="294"/>
      <c r="E44" s="75"/>
      <c r="F44" s="75"/>
      <c r="G44" s="75"/>
      <c r="H44" s="75">
        <v>109315</v>
      </c>
      <c r="I44" s="75">
        <v>-86120</v>
      </c>
      <c r="J44" s="75">
        <v>-578</v>
      </c>
      <c r="K44" s="75">
        <v>15217</v>
      </c>
      <c r="L44" s="75">
        <v>-136214</v>
      </c>
      <c r="M44" s="75">
        <v>331805</v>
      </c>
      <c r="N44" s="75">
        <v>-298572</v>
      </c>
      <c r="O44" s="75">
        <v>-58734</v>
      </c>
      <c r="P44" s="75">
        <v>-787073</v>
      </c>
      <c r="Q44" s="75">
        <v>-11490</v>
      </c>
      <c r="R44" s="86">
        <f>SUM(E44:Q44)</f>
        <v>-922444</v>
      </c>
    </row>
    <row r="45" spans="1:18" s="46" customFormat="1" ht="27" customHeight="1">
      <c r="A45" s="50"/>
      <c r="B45" s="294" t="s">
        <v>85</v>
      </c>
      <c r="C45" s="294"/>
      <c r="D45" s="294"/>
      <c r="E45" s="75">
        <v>-5453775</v>
      </c>
      <c r="F45" s="75">
        <v>208601</v>
      </c>
      <c r="G45" s="75">
        <v>16287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86">
        <f>SUM(E45:Q45)</f>
        <v>-5228887</v>
      </c>
    </row>
    <row r="46" spans="1:18" s="46" customFormat="1" ht="12.75" customHeight="1">
      <c r="A46" s="50"/>
      <c r="B46" s="294" t="s">
        <v>86</v>
      </c>
      <c r="C46" s="294"/>
      <c r="D46" s="294"/>
      <c r="E46" s="75">
        <v>9374638</v>
      </c>
      <c r="F46" s="75">
        <v>1353131</v>
      </c>
      <c r="G46" s="75">
        <v>168408</v>
      </c>
      <c r="H46" s="75">
        <v>11173703</v>
      </c>
      <c r="I46" s="75">
        <v>3696437</v>
      </c>
      <c r="J46" s="75">
        <v>42728</v>
      </c>
      <c r="K46" s="75">
        <v>1205183</v>
      </c>
      <c r="L46" s="75">
        <v>2457168</v>
      </c>
      <c r="M46" s="75">
        <v>3486779</v>
      </c>
      <c r="N46" s="75">
        <v>340552</v>
      </c>
      <c r="O46" s="75">
        <v>1262272</v>
      </c>
      <c r="P46" s="75">
        <v>1486745</v>
      </c>
      <c r="Q46" s="75">
        <v>1145723</v>
      </c>
      <c r="R46" s="86">
        <f t="shared" si="8"/>
        <v>37193467</v>
      </c>
    </row>
    <row r="47" spans="1:18" s="46" customFormat="1" ht="12.75" customHeight="1" thickBot="1">
      <c r="A47" s="93"/>
      <c r="B47" s="302" t="s">
        <v>22</v>
      </c>
      <c r="C47" s="302"/>
      <c r="D47" s="302"/>
      <c r="E47" s="79">
        <v>2539916</v>
      </c>
      <c r="F47" s="79">
        <v>26628</v>
      </c>
      <c r="G47" s="79">
        <v>4890</v>
      </c>
      <c r="H47" s="79">
        <v>-985861</v>
      </c>
      <c r="I47" s="79">
        <v>5636</v>
      </c>
      <c r="J47" s="79">
        <v>-28273</v>
      </c>
      <c r="K47" s="79">
        <v>-89640</v>
      </c>
      <c r="L47" s="79">
        <v>894165</v>
      </c>
      <c r="M47" s="79">
        <v>-15090</v>
      </c>
      <c r="N47" s="79">
        <v>-260</v>
      </c>
      <c r="O47" s="79">
        <v>2144</v>
      </c>
      <c r="P47" s="79">
        <v>-41080</v>
      </c>
      <c r="Q47" s="79">
        <v>-1</v>
      </c>
      <c r="R47" s="87">
        <f t="shared" si="8"/>
        <v>2313174</v>
      </c>
    </row>
    <row r="48" spans="1:18" s="49" customFormat="1" ht="12.75" customHeight="1" thickBot="1">
      <c r="A48" s="296" t="s">
        <v>87</v>
      </c>
      <c r="B48" s="296"/>
      <c r="C48" s="296"/>
      <c r="D48" s="296"/>
      <c r="E48" s="76">
        <f>SUM(E49:E54)</f>
        <v>-36205478</v>
      </c>
      <c r="F48" s="76">
        <f aca="true" t="shared" si="9" ref="F48:K48">SUM(F49:F54)</f>
        <v>-23040239</v>
      </c>
      <c r="G48" s="76">
        <f t="shared" si="9"/>
        <v>-23371001</v>
      </c>
      <c r="H48" s="76">
        <f t="shared" si="9"/>
        <v>-28327895</v>
      </c>
      <c r="I48" s="76">
        <f t="shared" si="9"/>
        <v>-12590682</v>
      </c>
      <c r="J48" s="76">
        <f t="shared" si="9"/>
        <v>-32802459</v>
      </c>
      <c r="K48" s="76">
        <f t="shared" si="9"/>
        <v>-107368220</v>
      </c>
      <c r="L48" s="76">
        <f aca="true" t="shared" si="10" ref="L48:Q48">SUM(L49:L54)</f>
        <v>-83470934</v>
      </c>
      <c r="M48" s="76">
        <f t="shared" si="10"/>
        <v>-29517752</v>
      </c>
      <c r="N48" s="76">
        <f t="shared" si="10"/>
        <v>-4259103</v>
      </c>
      <c r="O48" s="76">
        <f t="shared" si="10"/>
        <v>-2393988</v>
      </c>
      <c r="P48" s="76">
        <f t="shared" si="10"/>
        <v>-7594993</v>
      </c>
      <c r="Q48" s="76">
        <f t="shared" si="10"/>
        <v>-2510603</v>
      </c>
      <c r="R48" s="76">
        <f aca="true" t="shared" si="11" ref="R48:R59">SUM(E48:Q48)</f>
        <v>-393453347</v>
      </c>
    </row>
    <row r="49" spans="1:18" s="46" customFormat="1" ht="12" customHeight="1">
      <c r="A49" s="47"/>
      <c r="B49" s="301" t="s">
        <v>88</v>
      </c>
      <c r="C49" s="301"/>
      <c r="D49" s="301"/>
      <c r="E49" s="77">
        <v>-14868564</v>
      </c>
      <c r="F49" s="77">
        <v>-8174001</v>
      </c>
      <c r="G49" s="77">
        <v>-12729434</v>
      </c>
      <c r="H49" s="77">
        <v>-14988499</v>
      </c>
      <c r="I49" s="77">
        <v>-6415696</v>
      </c>
      <c r="J49" s="77">
        <v>-21982538</v>
      </c>
      <c r="K49" s="77">
        <v>-63907851</v>
      </c>
      <c r="L49" s="77">
        <v>-31830435</v>
      </c>
      <c r="M49" s="77">
        <v>-18879902</v>
      </c>
      <c r="N49" s="77">
        <v>-2115623</v>
      </c>
      <c r="O49" s="77">
        <v>-1060740</v>
      </c>
      <c r="P49" s="77">
        <v>-2796343</v>
      </c>
      <c r="Q49" s="77">
        <v>-784934</v>
      </c>
      <c r="R49" s="81">
        <f t="shared" si="11"/>
        <v>-200534560</v>
      </c>
    </row>
    <row r="50" spans="1:18" s="46" customFormat="1" ht="12" customHeight="1">
      <c r="A50" s="50"/>
      <c r="B50" s="294" t="s">
        <v>89</v>
      </c>
      <c r="C50" s="294"/>
      <c r="D50" s="294"/>
      <c r="E50" s="75">
        <v>-4419894</v>
      </c>
      <c r="F50" s="75">
        <v>-2689700</v>
      </c>
      <c r="G50" s="75">
        <v>-809015</v>
      </c>
      <c r="H50" s="75">
        <v>-1791243</v>
      </c>
      <c r="I50" s="75">
        <v>-504120</v>
      </c>
      <c r="J50" s="75">
        <v>-1986197</v>
      </c>
      <c r="K50" s="75">
        <v>-8804338</v>
      </c>
      <c r="L50" s="75">
        <v>-6598820</v>
      </c>
      <c r="M50" s="75">
        <v>-1412150</v>
      </c>
      <c r="N50" s="75">
        <v>-241652</v>
      </c>
      <c r="O50" s="75">
        <v>-99952</v>
      </c>
      <c r="P50" s="75">
        <v>-1040440</v>
      </c>
      <c r="Q50" s="75">
        <v>-32169</v>
      </c>
      <c r="R50" s="82">
        <f t="shared" si="11"/>
        <v>-30429690</v>
      </c>
    </row>
    <row r="51" spans="1:18" s="46" customFormat="1" ht="24.75" customHeight="1">
      <c r="A51" s="50"/>
      <c r="B51" s="294" t="s">
        <v>90</v>
      </c>
      <c r="C51" s="294"/>
      <c r="D51" s="294"/>
      <c r="E51" s="75">
        <v>-333802</v>
      </c>
      <c r="F51" s="75">
        <v>-121554</v>
      </c>
      <c r="G51" s="75">
        <v>-4218</v>
      </c>
      <c r="H51" s="75">
        <v>804377</v>
      </c>
      <c r="I51" s="75">
        <v>121782</v>
      </c>
      <c r="J51" s="75">
        <v>-1064526</v>
      </c>
      <c r="K51" s="75">
        <v>5563421</v>
      </c>
      <c r="L51" s="75">
        <v>1600651</v>
      </c>
      <c r="M51" s="75">
        <v>766141</v>
      </c>
      <c r="N51" s="75">
        <v>83411</v>
      </c>
      <c r="O51" s="75">
        <v>81566</v>
      </c>
      <c r="P51" s="75">
        <v>-31661</v>
      </c>
      <c r="Q51" s="75">
        <v>14676</v>
      </c>
      <c r="R51" s="82">
        <f t="shared" si="11"/>
        <v>7480264</v>
      </c>
    </row>
    <row r="52" spans="1:18" s="46" customFormat="1" ht="12" customHeight="1">
      <c r="A52" s="50"/>
      <c r="B52" s="294" t="s">
        <v>91</v>
      </c>
      <c r="C52" s="294"/>
      <c r="D52" s="294"/>
      <c r="E52" s="75">
        <v>-13865752</v>
      </c>
      <c r="F52" s="75">
        <v>-10889967</v>
      </c>
      <c r="G52" s="75">
        <v>-8645536</v>
      </c>
      <c r="H52" s="75">
        <v>-9930493</v>
      </c>
      <c r="I52" s="75">
        <v>-4668305</v>
      </c>
      <c r="J52" s="75">
        <v>-7008971</v>
      </c>
      <c r="K52" s="75">
        <v>-34903698</v>
      </c>
      <c r="L52" s="75">
        <v>-36745464</v>
      </c>
      <c r="M52" s="75">
        <v>-8655533</v>
      </c>
      <c r="N52" s="75">
        <v>-1726939</v>
      </c>
      <c r="O52" s="75">
        <v>-1078744</v>
      </c>
      <c r="P52" s="75">
        <v>-3267412</v>
      </c>
      <c r="Q52" s="75">
        <v>-1664449</v>
      </c>
      <c r="R52" s="82">
        <f t="shared" si="11"/>
        <v>-143051263</v>
      </c>
    </row>
    <row r="53" spans="1:18" s="46" customFormat="1" ht="12" customHeight="1">
      <c r="A53" s="50"/>
      <c r="B53" s="294" t="s">
        <v>92</v>
      </c>
      <c r="C53" s="294"/>
      <c r="D53" s="294"/>
      <c r="E53" s="75">
        <v>-1370107</v>
      </c>
      <c r="F53" s="75">
        <v>-744848</v>
      </c>
      <c r="G53" s="75">
        <v>-739529</v>
      </c>
      <c r="H53" s="75">
        <v>-656232</v>
      </c>
      <c r="I53" s="75">
        <v>-319838</v>
      </c>
      <c r="J53" s="75">
        <v>-365069</v>
      </c>
      <c r="K53" s="75">
        <v>-1775386</v>
      </c>
      <c r="L53" s="75">
        <v>-2195518</v>
      </c>
      <c r="M53" s="75">
        <v>-419791</v>
      </c>
      <c r="N53" s="75">
        <v>-97410</v>
      </c>
      <c r="O53" s="75">
        <v>-83167</v>
      </c>
      <c r="P53" s="75">
        <v>-188408</v>
      </c>
      <c r="Q53" s="75">
        <v>-23315</v>
      </c>
      <c r="R53" s="82">
        <f t="shared" si="11"/>
        <v>-8978618</v>
      </c>
    </row>
    <row r="54" spans="1:18" s="46" customFormat="1" ht="12" customHeight="1" thickBot="1">
      <c r="A54" s="50"/>
      <c r="B54" s="306" t="s">
        <v>93</v>
      </c>
      <c r="C54" s="306"/>
      <c r="D54" s="306"/>
      <c r="E54" s="79">
        <v>-1347359</v>
      </c>
      <c r="F54" s="79">
        <v>-420169</v>
      </c>
      <c r="G54" s="79">
        <v>-443269</v>
      </c>
      <c r="H54" s="79">
        <v>-1765805</v>
      </c>
      <c r="I54" s="79">
        <v>-804505</v>
      </c>
      <c r="J54" s="79">
        <v>-395158</v>
      </c>
      <c r="K54" s="79">
        <v>-3540368</v>
      </c>
      <c r="L54" s="79">
        <v>-7701348</v>
      </c>
      <c r="M54" s="79">
        <v>-916517</v>
      </c>
      <c r="N54" s="79">
        <v>-160890</v>
      </c>
      <c r="O54" s="79">
        <v>-152951</v>
      </c>
      <c r="P54" s="79">
        <v>-270729</v>
      </c>
      <c r="Q54" s="79">
        <v>-20412</v>
      </c>
      <c r="R54" s="80">
        <f t="shared" si="11"/>
        <v>-17939480</v>
      </c>
    </row>
    <row r="55" spans="1:18" s="46" customFormat="1" ht="16.5" thickBot="1">
      <c r="A55" s="68" t="s">
        <v>116</v>
      </c>
      <c r="B55" s="94"/>
      <c r="C55" s="38"/>
      <c r="D55" s="95"/>
      <c r="E55" s="277">
        <v>-1011570</v>
      </c>
      <c r="F55" s="277">
        <v>-752859</v>
      </c>
      <c r="G55" s="96">
        <v>-390077</v>
      </c>
      <c r="H55" s="96">
        <v>-986963</v>
      </c>
      <c r="I55" s="96">
        <v>-498922</v>
      </c>
      <c r="J55" s="96">
        <v>-712920</v>
      </c>
      <c r="K55" s="96">
        <v>-4148751</v>
      </c>
      <c r="L55" s="96">
        <v>-2930210</v>
      </c>
      <c r="M55" s="96">
        <v>-729334</v>
      </c>
      <c r="N55" s="96">
        <v>-131420</v>
      </c>
      <c r="O55" s="96">
        <v>-112476</v>
      </c>
      <c r="P55" s="96">
        <v>-323273</v>
      </c>
      <c r="Q55" s="96">
        <v>-50943</v>
      </c>
      <c r="R55" s="97">
        <f t="shared" si="11"/>
        <v>-12779718</v>
      </c>
    </row>
    <row r="56" spans="1:18" s="46" customFormat="1" ht="16.5" thickBot="1">
      <c r="A56" s="295" t="s">
        <v>281</v>
      </c>
      <c r="B56" s="295"/>
      <c r="C56" s="295"/>
      <c r="D56" s="295"/>
      <c r="E56" s="277">
        <v>534072</v>
      </c>
      <c r="F56" s="277">
        <v>630326</v>
      </c>
      <c r="G56" s="96">
        <v>82755</v>
      </c>
      <c r="H56" s="96">
        <v>374292</v>
      </c>
      <c r="I56" s="96">
        <v>199956</v>
      </c>
      <c r="J56" s="96">
        <v>-263507</v>
      </c>
      <c r="K56" s="96">
        <v>1269573</v>
      </c>
      <c r="L56" s="96">
        <v>2090277</v>
      </c>
      <c r="M56" s="96">
        <v>256120</v>
      </c>
      <c r="N56" s="96">
        <v>68578</v>
      </c>
      <c r="O56" s="96">
        <v>63964</v>
      </c>
      <c r="P56" s="96">
        <v>106351</v>
      </c>
      <c r="Q56" s="96">
        <v>332609</v>
      </c>
      <c r="R56" s="97">
        <f t="shared" si="11"/>
        <v>5745366</v>
      </c>
    </row>
    <row r="57" spans="1:18" s="46" customFormat="1" ht="16.5" thickBot="1">
      <c r="A57" s="295" t="s">
        <v>282</v>
      </c>
      <c r="B57" s="295"/>
      <c r="C57" s="295"/>
      <c r="D57" s="295"/>
      <c r="E57" s="76">
        <v>659440</v>
      </c>
      <c r="F57" s="277">
        <v>304514</v>
      </c>
      <c r="G57" s="96">
        <v>466461</v>
      </c>
      <c r="H57" s="96">
        <v>647683</v>
      </c>
      <c r="I57" s="96">
        <v>215197</v>
      </c>
      <c r="J57" s="96">
        <v>-14280</v>
      </c>
      <c r="K57" s="96">
        <v>2796677</v>
      </c>
      <c r="L57" s="96">
        <v>733222</v>
      </c>
      <c r="M57" s="96">
        <v>172666</v>
      </c>
      <c r="N57" s="96">
        <v>51534</v>
      </c>
      <c r="O57" s="96">
        <v>97768</v>
      </c>
      <c r="P57" s="96">
        <v>104822</v>
      </c>
      <c r="Q57" s="96">
        <v>-11697</v>
      </c>
      <c r="R57" s="97">
        <f t="shared" si="11"/>
        <v>6224007</v>
      </c>
    </row>
    <row r="58" spans="1:18" s="49" customFormat="1" ht="16.5" customHeight="1" thickBot="1">
      <c r="A58" s="296" t="s">
        <v>94</v>
      </c>
      <c r="B58" s="296"/>
      <c r="C58" s="296"/>
      <c r="D58" s="296"/>
      <c r="E58" s="76">
        <v>53128577</v>
      </c>
      <c r="F58" s="76">
        <v>12922992</v>
      </c>
      <c r="G58" s="76">
        <v>16371627</v>
      </c>
      <c r="H58" s="76">
        <v>10323965</v>
      </c>
      <c r="I58" s="76">
        <v>10404365</v>
      </c>
      <c r="J58" s="76">
        <v>7367758</v>
      </c>
      <c r="K58" s="76">
        <v>1881835</v>
      </c>
      <c r="L58" s="76">
        <v>17763921</v>
      </c>
      <c r="M58" s="76">
        <v>9412231</v>
      </c>
      <c r="N58" s="76">
        <v>2079435</v>
      </c>
      <c r="O58" s="76">
        <v>347536</v>
      </c>
      <c r="P58" s="76">
        <v>3935222</v>
      </c>
      <c r="Q58" s="76">
        <v>625689</v>
      </c>
      <c r="R58" s="97">
        <f t="shared" si="11"/>
        <v>146565153</v>
      </c>
    </row>
    <row r="59" spans="1:18" s="49" customFormat="1" ht="16.5" customHeight="1" thickBot="1">
      <c r="A59" s="296" t="s">
        <v>14</v>
      </c>
      <c r="B59" s="296"/>
      <c r="C59" s="296"/>
      <c r="D59" s="296"/>
      <c r="E59" s="76">
        <v>-2027425</v>
      </c>
      <c r="F59" s="76">
        <v>-1639393</v>
      </c>
      <c r="G59" s="76">
        <v>-2493020</v>
      </c>
      <c r="H59" s="76">
        <v>-1892790</v>
      </c>
      <c r="I59" s="76">
        <v>-759253</v>
      </c>
      <c r="J59" s="76">
        <v>-624360</v>
      </c>
      <c r="K59" s="76">
        <v>-4059673</v>
      </c>
      <c r="L59" s="76">
        <v>-4495661</v>
      </c>
      <c r="M59" s="76">
        <v>-1423002</v>
      </c>
      <c r="N59" s="76">
        <v>-236585</v>
      </c>
      <c r="O59" s="76">
        <v>-237129</v>
      </c>
      <c r="P59" s="76">
        <v>-491088</v>
      </c>
      <c r="Q59" s="76">
        <v>-72691</v>
      </c>
      <c r="R59" s="80">
        <f t="shared" si="11"/>
        <v>-20452070</v>
      </c>
    </row>
    <row r="60" spans="1:19" s="49" customFormat="1" ht="16.5" customHeight="1" thickBot="1">
      <c r="A60" s="296" t="s">
        <v>15</v>
      </c>
      <c r="B60" s="296"/>
      <c r="C60" s="296"/>
      <c r="D60" s="296"/>
      <c r="E60" s="76">
        <v>51101152</v>
      </c>
      <c r="F60" s="76">
        <v>11283598</v>
      </c>
      <c r="G60" s="76">
        <v>13878607</v>
      </c>
      <c r="H60" s="76">
        <v>8431175</v>
      </c>
      <c r="I60" s="76">
        <v>9645112</v>
      </c>
      <c r="J60" s="76">
        <v>6743398</v>
      </c>
      <c r="K60" s="76">
        <v>-2177838</v>
      </c>
      <c r="L60" s="76">
        <v>13268260</v>
      </c>
      <c r="M60" s="76">
        <v>7989229</v>
      </c>
      <c r="N60" s="76">
        <v>1842850</v>
      </c>
      <c r="O60" s="76">
        <v>110407</v>
      </c>
      <c r="P60" s="76">
        <v>3444134</v>
      </c>
      <c r="Q60" s="76">
        <v>552998</v>
      </c>
      <c r="R60" s="76">
        <f>R58+R59</f>
        <v>126113083</v>
      </c>
      <c r="S60" s="61"/>
    </row>
    <row r="61" spans="1:18" ht="13.5" thickBot="1">
      <c r="A61" s="38"/>
      <c r="B61" s="38"/>
      <c r="C61" s="38"/>
      <c r="D61" s="3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3.5" thickBot="1">
      <c r="A62" s="290" t="s">
        <v>1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</row>
    <row r="63" spans="1:18" ht="12.75">
      <c r="A63" s="13"/>
      <c r="B63" s="297" t="s">
        <v>2</v>
      </c>
      <c r="C63" s="297"/>
      <c r="D63" s="297"/>
      <c r="E63" s="98">
        <v>128447173</v>
      </c>
      <c r="F63" s="98">
        <v>129923269</v>
      </c>
      <c r="G63" s="98">
        <v>116910363</v>
      </c>
      <c r="H63" s="98">
        <v>83584721</v>
      </c>
      <c r="I63" s="98">
        <v>41542041</v>
      </c>
      <c r="J63" s="77">
        <v>53731157</v>
      </c>
      <c r="K63" s="77">
        <v>264335004</v>
      </c>
      <c r="L63" s="77">
        <v>358588229</v>
      </c>
      <c r="M63" s="77">
        <v>69385098</v>
      </c>
      <c r="N63" s="77">
        <v>12306232</v>
      </c>
      <c r="O63" s="98">
        <v>8020322</v>
      </c>
      <c r="P63" s="98">
        <v>21792453</v>
      </c>
      <c r="Q63" s="98">
        <v>5264360</v>
      </c>
      <c r="R63" s="278">
        <f aca="true" t="shared" si="12" ref="R63:R68">SUM(E63:Q63)</f>
        <v>1293830422</v>
      </c>
    </row>
    <row r="64" spans="1:18" ht="12.75">
      <c r="A64" s="13"/>
      <c r="B64" s="300" t="s">
        <v>95</v>
      </c>
      <c r="C64" s="300"/>
      <c r="D64" s="300"/>
      <c r="E64" s="75">
        <v>-22364351</v>
      </c>
      <c r="F64" s="75">
        <v>-59094110</v>
      </c>
      <c r="G64" s="75">
        <v>-77063429</v>
      </c>
      <c r="H64" s="75">
        <v>-46486796</v>
      </c>
      <c r="I64" s="75">
        <v>-9247830</v>
      </c>
      <c r="J64" s="75">
        <v>-15819204</v>
      </c>
      <c r="K64" s="75">
        <v>-163747818</v>
      </c>
      <c r="L64" s="75">
        <v>-260035282</v>
      </c>
      <c r="M64" s="75">
        <v>-31952301</v>
      </c>
      <c r="N64" s="75">
        <v>490692</v>
      </c>
      <c r="O64" s="75">
        <v>-3946181</v>
      </c>
      <c r="P64" s="75">
        <v>-1588825</v>
      </c>
      <c r="Q64" s="75">
        <v>-2152924</v>
      </c>
      <c r="R64" s="279">
        <f t="shared" si="12"/>
        <v>-693008359</v>
      </c>
    </row>
    <row r="65" spans="1:18" ht="25.5" customHeight="1">
      <c r="A65" s="13"/>
      <c r="B65" s="294" t="s">
        <v>96</v>
      </c>
      <c r="C65" s="294"/>
      <c r="D65" s="294"/>
      <c r="E65" s="75">
        <v>-19622259</v>
      </c>
      <c r="F65" s="75">
        <v>-10985255</v>
      </c>
      <c r="G65" s="75">
        <v>-13542667</v>
      </c>
      <c r="H65" s="75">
        <v>-15975365</v>
      </c>
      <c r="I65" s="75">
        <v>-6798034</v>
      </c>
      <c r="J65" s="75">
        <v>-25033261</v>
      </c>
      <c r="K65" s="75">
        <v>-67148769</v>
      </c>
      <c r="L65" s="75">
        <v>-36828604</v>
      </c>
      <c r="M65" s="75">
        <v>-19525912</v>
      </c>
      <c r="N65" s="75">
        <v>-2273864</v>
      </c>
      <c r="O65" s="75">
        <v>-1079126</v>
      </c>
      <c r="P65" s="75">
        <v>-3868444</v>
      </c>
      <c r="Q65" s="75">
        <v>-802426</v>
      </c>
      <c r="R65" s="280">
        <f t="shared" si="12"/>
        <v>-223483986</v>
      </c>
    </row>
    <row r="66" spans="1:18" ht="12.75">
      <c r="A66" s="13"/>
      <c r="B66" s="300" t="s">
        <v>97</v>
      </c>
      <c r="C66" s="300"/>
      <c r="D66" s="300"/>
      <c r="E66" s="89">
        <v>-26344570</v>
      </c>
      <c r="F66" s="89">
        <v>-3150577</v>
      </c>
      <c r="G66" s="89">
        <v>-1245918</v>
      </c>
      <c r="H66" s="89">
        <v>-1579507</v>
      </c>
      <c r="I66" s="89">
        <v>-10891379</v>
      </c>
      <c r="J66" s="75">
        <v>799615</v>
      </c>
      <c r="K66" s="75">
        <v>-6959085</v>
      </c>
      <c r="L66" s="75">
        <v>-7266014</v>
      </c>
      <c r="M66" s="75">
        <v>-1207485</v>
      </c>
      <c r="N66" s="75">
        <v>-7581225</v>
      </c>
      <c r="O66" s="75">
        <v>-1886058</v>
      </c>
      <c r="P66" s="75">
        <v>-10512941</v>
      </c>
      <c r="Q66" s="75">
        <v>-495040</v>
      </c>
      <c r="R66" s="280">
        <f t="shared" si="12"/>
        <v>-78320184</v>
      </c>
    </row>
    <row r="67" spans="1:18" ht="12.75">
      <c r="A67" s="13"/>
      <c r="B67" s="300" t="s">
        <v>98</v>
      </c>
      <c r="C67" s="300"/>
      <c r="D67" s="300"/>
      <c r="E67" s="89">
        <v>-16583218</v>
      </c>
      <c r="F67" s="89">
        <v>-12054984</v>
      </c>
      <c r="G67" s="89">
        <v>-9828334</v>
      </c>
      <c r="H67" s="89">
        <v>-12352530</v>
      </c>
      <c r="I67" s="89">
        <v>-5792649</v>
      </c>
      <c r="J67" s="89">
        <v>-7769198</v>
      </c>
      <c r="K67" s="89">
        <v>-40219453</v>
      </c>
      <c r="L67" s="89">
        <v>-46642330</v>
      </c>
      <c r="M67" s="89">
        <v>-9991840</v>
      </c>
      <c r="N67" s="89">
        <v>-1985238</v>
      </c>
      <c r="O67" s="89">
        <v>-1314862</v>
      </c>
      <c r="P67" s="89">
        <v>-3726549</v>
      </c>
      <c r="Q67" s="89">
        <v>-1708176</v>
      </c>
      <c r="R67" s="280">
        <f t="shared" si="12"/>
        <v>-169969361</v>
      </c>
    </row>
    <row r="68" spans="1:18" ht="13.5" thickBot="1">
      <c r="A68" s="13"/>
      <c r="B68" s="306" t="s">
        <v>13</v>
      </c>
      <c r="C68" s="306"/>
      <c r="D68" s="306"/>
      <c r="E68" s="99">
        <v>21603508</v>
      </c>
      <c r="F68" s="99">
        <v>41391521</v>
      </c>
      <c r="G68" s="99">
        <v>39499580</v>
      </c>
      <c r="H68" s="99">
        <v>3410264</v>
      </c>
      <c r="I68" s="99">
        <v>1526719</v>
      </c>
      <c r="J68" s="79">
        <v>2102298</v>
      </c>
      <c r="K68" s="79">
        <v>12552580</v>
      </c>
      <c r="L68" s="79">
        <v>10451662</v>
      </c>
      <c r="M68" s="79">
        <v>3660858</v>
      </c>
      <c r="N68" s="79">
        <v>443850</v>
      </c>
      <c r="O68" s="79">
        <v>455695</v>
      </c>
      <c r="P68" s="79">
        <v>919897</v>
      </c>
      <c r="Q68" s="79">
        <v>226946</v>
      </c>
      <c r="R68" s="280">
        <f t="shared" si="12"/>
        <v>138245378</v>
      </c>
    </row>
    <row r="69" spans="1:18" ht="13.5" thickBot="1">
      <c r="A69" s="290" t="s">
        <v>3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</row>
    <row r="70" spans="1:18" ht="27" customHeight="1">
      <c r="A70" s="13"/>
      <c r="B70" s="301" t="s">
        <v>4</v>
      </c>
      <c r="C70" s="301"/>
      <c r="D70" s="301"/>
      <c r="E70" s="55">
        <f>E64/E63</f>
        <v>-0.17411322084916575</v>
      </c>
      <c r="F70" s="55">
        <f aca="true" t="shared" si="13" ref="F70:R70">F64/F63</f>
        <v>-0.45483854012324765</v>
      </c>
      <c r="G70" s="55">
        <f t="shared" si="13"/>
        <v>-0.6591667925964784</v>
      </c>
      <c r="H70" s="55">
        <f t="shared" si="13"/>
        <v>-0.5561637993623261</v>
      </c>
      <c r="I70" s="55">
        <f t="shared" si="13"/>
        <v>-0.22261376132193408</v>
      </c>
      <c r="J70" s="55">
        <f t="shared" si="13"/>
        <v>-0.2944139840502597</v>
      </c>
      <c r="K70" s="55">
        <f>K64/K63</f>
        <v>-0.6194708060684994</v>
      </c>
      <c r="L70" s="55">
        <f t="shared" si="13"/>
        <v>-0.7251640209305364</v>
      </c>
      <c r="M70" s="55">
        <f t="shared" si="13"/>
        <v>-0.46050667824955727</v>
      </c>
      <c r="N70" s="55">
        <f t="shared" si="13"/>
        <v>0.03987345598555268</v>
      </c>
      <c r="O70" s="55">
        <f t="shared" si="13"/>
        <v>-0.49202276417330876</v>
      </c>
      <c r="P70" s="55">
        <f t="shared" si="13"/>
        <v>-0.07290712064401378</v>
      </c>
      <c r="Q70" s="55">
        <f t="shared" si="13"/>
        <v>-0.4089621530442447</v>
      </c>
      <c r="R70" s="56">
        <f t="shared" si="13"/>
        <v>-0.5356253394697191</v>
      </c>
    </row>
    <row r="71" spans="1:18" ht="26.25" customHeight="1">
      <c r="A71" s="13"/>
      <c r="B71" s="294" t="s">
        <v>5</v>
      </c>
      <c r="C71" s="294"/>
      <c r="D71" s="294"/>
      <c r="E71" s="57">
        <f>E65/E63</f>
        <v>-0.1527652072186906</v>
      </c>
      <c r="F71" s="57">
        <f aca="true" t="shared" si="14" ref="F71:R71">F65/F63</f>
        <v>-0.08455186730253839</v>
      </c>
      <c r="G71" s="57">
        <f t="shared" si="14"/>
        <v>-0.11583803738595867</v>
      </c>
      <c r="H71" s="57">
        <f t="shared" si="14"/>
        <v>-0.1911278138979491</v>
      </c>
      <c r="I71" s="57">
        <f t="shared" si="14"/>
        <v>-0.16364227265578982</v>
      </c>
      <c r="J71" s="57">
        <f t="shared" si="14"/>
        <v>-0.4658984171883736</v>
      </c>
      <c r="K71" s="57">
        <f>K65/K63</f>
        <v>-0.25402904641414803</v>
      </c>
      <c r="L71" s="57">
        <f t="shared" si="14"/>
        <v>-0.10270444209143295</v>
      </c>
      <c r="M71" s="57">
        <f t="shared" si="14"/>
        <v>-0.28141362573271855</v>
      </c>
      <c r="N71" s="57">
        <f t="shared" si="14"/>
        <v>-0.18477337336074925</v>
      </c>
      <c r="O71" s="57">
        <f t="shared" si="14"/>
        <v>-0.13454896199928132</v>
      </c>
      <c r="P71" s="57">
        <f t="shared" si="14"/>
        <v>-0.17751301333539643</v>
      </c>
      <c r="Q71" s="57">
        <f t="shared" si="14"/>
        <v>-0.15242612587285065</v>
      </c>
      <c r="R71" s="58">
        <f t="shared" si="14"/>
        <v>-0.17273050795523806</v>
      </c>
    </row>
    <row r="72" spans="1:18" ht="32.25" customHeight="1">
      <c r="A72" s="13"/>
      <c r="B72" s="294" t="s">
        <v>6</v>
      </c>
      <c r="C72" s="294"/>
      <c r="D72" s="294"/>
      <c r="E72" s="57">
        <f>E66/E63</f>
        <v>-0.20510042677233542</v>
      </c>
      <c r="F72" s="57">
        <f aca="true" t="shared" si="15" ref="F72:R72">F66/F63</f>
        <v>-0.02424952069209404</v>
      </c>
      <c r="G72" s="57">
        <f t="shared" si="15"/>
        <v>-0.010657036451080047</v>
      </c>
      <c r="H72" s="57">
        <f t="shared" si="15"/>
        <v>-0.018897078091580876</v>
      </c>
      <c r="I72" s="57">
        <f t="shared" si="15"/>
        <v>-0.2621772724166345</v>
      </c>
      <c r="J72" s="57">
        <f t="shared" si="15"/>
        <v>0.014881775205398982</v>
      </c>
      <c r="K72" s="57">
        <f>K66/K63</f>
        <v>-0.02632676298898348</v>
      </c>
      <c r="L72" s="57">
        <f t="shared" si="15"/>
        <v>-0.020262834673248575</v>
      </c>
      <c r="M72" s="57">
        <f t="shared" si="15"/>
        <v>-0.017402656115006136</v>
      </c>
      <c r="N72" s="57">
        <f t="shared" si="15"/>
        <v>-0.616047625300742</v>
      </c>
      <c r="O72" s="57">
        <f t="shared" si="15"/>
        <v>-0.23515988510186997</v>
      </c>
      <c r="P72" s="57">
        <f t="shared" si="15"/>
        <v>-0.48241200749635665</v>
      </c>
      <c r="Q72" s="57">
        <f t="shared" si="15"/>
        <v>-0.094036122149701</v>
      </c>
      <c r="R72" s="58">
        <f t="shared" si="15"/>
        <v>-0.060533577405710436</v>
      </c>
    </row>
    <row r="73" spans="1:18" ht="27" customHeight="1">
      <c r="A73" s="13"/>
      <c r="B73" s="294" t="s">
        <v>7</v>
      </c>
      <c r="C73" s="294"/>
      <c r="D73" s="294"/>
      <c r="E73" s="57">
        <f>E67/E63</f>
        <v>-0.1291053560205642</v>
      </c>
      <c r="F73" s="57">
        <f aca="true" t="shared" si="16" ref="F73:R73">F67/F63</f>
        <v>-0.09278541167248494</v>
      </c>
      <c r="G73" s="57">
        <f t="shared" si="16"/>
        <v>-0.08406726100063516</v>
      </c>
      <c r="H73" s="57">
        <f t="shared" si="16"/>
        <v>-0.14778454545538292</v>
      </c>
      <c r="I73" s="57">
        <f t="shared" si="16"/>
        <v>-0.13944064520084606</v>
      </c>
      <c r="J73" s="57">
        <f t="shared" si="16"/>
        <v>-0.14459390852127008</v>
      </c>
      <c r="K73" s="57">
        <f>K67/K63</f>
        <v>-0.15215333720992927</v>
      </c>
      <c r="L73" s="57">
        <f t="shared" si="16"/>
        <v>-0.1300721167844023</v>
      </c>
      <c r="M73" s="57">
        <f t="shared" si="16"/>
        <v>-0.14400556154002983</v>
      </c>
      <c r="N73" s="57">
        <f t="shared" si="16"/>
        <v>-0.16131972808573738</v>
      </c>
      <c r="O73" s="57">
        <f t="shared" si="16"/>
        <v>-0.16394129811745714</v>
      </c>
      <c r="P73" s="57">
        <f t="shared" si="16"/>
        <v>-0.17100181425193392</v>
      </c>
      <c r="Q73" s="57">
        <f t="shared" si="16"/>
        <v>-0.3244793289212744</v>
      </c>
      <c r="R73" s="58">
        <f t="shared" si="16"/>
        <v>-0.1313691177065243</v>
      </c>
    </row>
    <row r="74" spans="1:18" ht="29.25" customHeight="1">
      <c r="A74" s="13"/>
      <c r="B74" s="294" t="s">
        <v>8</v>
      </c>
      <c r="C74" s="294"/>
      <c r="D74" s="294"/>
      <c r="E74" s="57">
        <f>E70+E72</f>
        <v>-0.37921364762150117</v>
      </c>
      <c r="F74" s="57">
        <f aca="true" t="shared" si="17" ref="F74:R74">F70+F72</f>
        <v>-0.47908806081534167</v>
      </c>
      <c r="G74" s="57">
        <f t="shared" si="17"/>
        <v>-0.6698238290475584</v>
      </c>
      <c r="H74" s="57">
        <f t="shared" si="17"/>
        <v>-0.575060877453907</v>
      </c>
      <c r="I74" s="57">
        <f t="shared" si="17"/>
        <v>-0.4847910337385686</v>
      </c>
      <c r="J74" s="57">
        <f t="shared" si="17"/>
        <v>-0.27953220884486074</v>
      </c>
      <c r="K74" s="57">
        <f>K70+K72</f>
        <v>-0.6457975690574829</v>
      </c>
      <c r="L74" s="57">
        <f t="shared" si="17"/>
        <v>-0.7454268556037851</v>
      </c>
      <c r="M74" s="57">
        <f t="shared" si="17"/>
        <v>-0.4779093343645634</v>
      </c>
      <c r="N74" s="57">
        <f t="shared" si="17"/>
        <v>-0.5761741693151893</v>
      </c>
      <c r="O74" s="57">
        <f t="shared" si="17"/>
        <v>-0.7271826492751787</v>
      </c>
      <c r="P74" s="57">
        <f t="shared" si="17"/>
        <v>-0.5553191281403704</v>
      </c>
      <c r="Q74" s="57">
        <f t="shared" si="17"/>
        <v>-0.5029982751939457</v>
      </c>
      <c r="R74" s="58">
        <f t="shared" si="17"/>
        <v>-0.5961589168754295</v>
      </c>
    </row>
    <row r="75" spans="1:18" ht="39.75" customHeight="1">
      <c r="A75" s="13"/>
      <c r="B75" s="294" t="s">
        <v>9</v>
      </c>
      <c r="C75" s="294"/>
      <c r="D75" s="294"/>
      <c r="E75" s="57">
        <f>E70+E71+E72+E73</f>
        <v>-0.661084210860756</v>
      </c>
      <c r="F75" s="57">
        <f aca="true" t="shared" si="18" ref="F75:R75">F70+F71+F72+F73</f>
        <v>-0.656425339790365</v>
      </c>
      <c r="G75" s="57">
        <f t="shared" si="18"/>
        <v>-0.8697291274341523</v>
      </c>
      <c r="H75" s="57">
        <f t="shared" si="18"/>
        <v>-0.913973236807239</v>
      </c>
      <c r="I75" s="57">
        <f t="shared" si="18"/>
        <v>-0.7878739515952045</v>
      </c>
      <c r="J75" s="57">
        <f t="shared" si="18"/>
        <v>-0.8900245345545044</v>
      </c>
      <c r="K75" s="57">
        <f>K70+K71+K72+K73</f>
        <v>-1.05197995268156</v>
      </c>
      <c r="L75" s="57">
        <f t="shared" si="18"/>
        <v>-0.9782034144796203</v>
      </c>
      <c r="M75" s="57">
        <f t="shared" si="18"/>
        <v>-0.9033285216373118</v>
      </c>
      <c r="N75" s="57">
        <f t="shared" si="18"/>
        <v>-0.9222672707616759</v>
      </c>
      <c r="O75" s="57">
        <f t="shared" si="18"/>
        <v>-1.025672909391917</v>
      </c>
      <c r="P75" s="57">
        <f t="shared" si="18"/>
        <v>-0.9038339557277008</v>
      </c>
      <c r="Q75" s="57">
        <f t="shared" si="18"/>
        <v>-0.9799037299880708</v>
      </c>
      <c r="R75" s="58">
        <f t="shared" si="18"/>
        <v>-0.9002585425371918</v>
      </c>
    </row>
    <row r="76" spans="1:18" ht="27.75" customHeight="1" thickBot="1">
      <c r="A76" s="54"/>
      <c r="B76" s="302" t="s">
        <v>99</v>
      </c>
      <c r="C76" s="302"/>
      <c r="D76" s="302"/>
      <c r="E76" s="59">
        <f>E68/E63</f>
        <v>0.16818982851417058</v>
      </c>
      <c r="F76" s="59">
        <f>F68/F63</f>
        <v>0.31858435612484476</v>
      </c>
      <c r="G76" s="59">
        <f aca="true" t="shared" si="19" ref="G76:R76">G68/G63</f>
        <v>0.3378620935425545</v>
      </c>
      <c r="H76" s="59">
        <f t="shared" si="19"/>
        <v>0.0408000883319333</v>
      </c>
      <c r="I76" s="59">
        <f t="shared" si="19"/>
        <v>0.03675117936550108</v>
      </c>
      <c r="J76" s="59">
        <f t="shared" si="19"/>
        <v>0.039126237315157755</v>
      </c>
      <c r="K76" s="59">
        <f>K68/K63</f>
        <v>0.047487392173001804</v>
      </c>
      <c r="L76" s="59">
        <f t="shared" si="19"/>
        <v>0.02914669572157094</v>
      </c>
      <c r="M76" s="59">
        <f t="shared" si="19"/>
        <v>0.05276144453957534</v>
      </c>
      <c r="N76" s="59">
        <f t="shared" si="19"/>
        <v>0.03606709186044924</v>
      </c>
      <c r="O76" s="59">
        <f t="shared" si="19"/>
        <v>0.056817544233261456</v>
      </c>
      <c r="P76" s="59">
        <f t="shared" si="19"/>
        <v>0.04221172348060129</v>
      </c>
      <c r="Q76" s="59">
        <f t="shared" si="19"/>
        <v>0.04310989370027886</v>
      </c>
      <c r="R76" s="60">
        <f t="shared" si="19"/>
        <v>0.10684968883812503</v>
      </c>
    </row>
    <row r="77" s="13" customFormat="1" ht="13.5" customHeight="1">
      <c r="A77" s="13" t="s">
        <v>36</v>
      </c>
    </row>
    <row r="79" ht="12.75">
      <c r="J79" s="15"/>
    </row>
    <row r="80" ht="12.75">
      <c r="J80" s="15"/>
    </row>
    <row r="81" ht="12.75">
      <c r="J81" s="15"/>
    </row>
    <row r="82" ht="12.75">
      <c r="J82" s="15"/>
    </row>
    <row r="83" ht="12.75">
      <c r="J83" s="15"/>
    </row>
    <row r="84" ht="12.75">
      <c r="J84" s="15"/>
    </row>
    <row r="85" ht="12.75">
      <c r="J85" s="15"/>
    </row>
    <row r="86" ht="12.75">
      <c r="J86" s="15"/>
    </row>
  </sheetData>
  <sheetProtection/>
  <mergeCells count="70">
    <mergeCell ref="B73:D73"/>
    <mergeCell ref="B74:D74"/>
    <mergeCell ref="B75:D75"/>
    <mergeCell ref="B76:D76"/>
    <mergeCell ref="B67:D67"/>
    <mergeCell ref="B68:D68"/>
    <mergeCell ref="A69:R69"/>
    <mergeCell ref="B70:D70"/>
    <mergeCell ref="B71:D71"/>
    <mergeCell ref="B72:D72"/>
    <mergeCell ref="A62:R62"/>
    <mergeCell ref="B65:D65"/>
    <mergeCell ref="B66:D66"/>
    <mergeCell ref="B64:D64"/>
    <mergeCell ref="A57:D57"/>
    <mergeCell ref="B53:D53"/>
    <mergeCell ref="B54:D54"/>
    <mergeCell ref="B47:D47"/>
    <mergeCell ref="A48:D48"/>
    <mergeCell ref="B49:D49"/>
    <mergeCell ref="B50:D50"/>
    <mergeCell ref="B51:D51"/>
    <mergeCell ref="A60:D60"/>
    <mergeCell ref="E3:R3"/>
    <mergeCell ref="E4:R4"/>
    <mergeCell ref="E5:G5"/>
    <mergeCell ref="J5:P5"/>
    <mergeCell ref="A7:D7"/>
    <mergeCell ref="B46:D46"/>
    <mergeCell ref="B42:D42"/>
    <mergeCell ref="B43:D43"/>
    <mergeCell ref="B21:D21"/>
    <mergeCell ref="A23:D23"/>
    <mergeCell ref="B24:D24"/>
    <mergeCell ref="C9:D9"/>
    <mergeCell ref="C10:D10"/>
    <mergeCell ref="C11:D11"/>
    <mergeCell ref="B12:D12"/>
    <mergeCell ref="B13:D13"/>
    <mergeCell ref="B14:D14"/>
    <mergeCell ref="B30:D30"/>
    <mergeCell ref="B32:D32"/>
    <mergeCell ref="B29:D29"/>
    <mergeCell ref="A31:D31"/>
    <mergeCell ref="B17:D17"/>
    <mergeCell ref="B19:D19"/>
    <mergeCell ref="B20:D20"/>
    <mergeCell ref="A18:D18"/>
    <mergeCell ref="B22:D22"/>
    <mergeCell ref="B25:D25"/>
    <mergeCell ref="B63:D63"/>
    <mergeCell ref="A59:D59"/>
    <mergeCell ref="B33:D33"/>
    <mergeCell ref="B34:D34"/>
    <mergeCell ref="B35:D35"/>
    <mergeCell ref="A36:D36"/>
    <mergeCell ref="A37:D37"/>
    <mergeCell ref="B41:D41"/>
    <mergeCell ref="B38:D38"/>
    <mergeCell ref="C39:D39"/>
    <mergeCell ref="B8:D8"/>
    <mergeCell ref="B44:D44"/>
    <mergeCell ref="B45:D45"/>
    <mergeCell ref="B52:D52"/>
    <mergeCell ref="A56:D56"/>
    <mergeCell ref="A58:D58"/>
    <mergeCell ref="C40:D40"/>
    <mergeCell ref="A26:D26"/>
    <mergeCell ref="B27:D27"/>
    <mergeCell ref="B28:D28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E5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.421875" style="7" customWidth="1"/>
    <col min="2" max="2" width="24.00390625" style="7" customWidth="1"/>
    <col min="3" max="3" width="44.00390625" style="7" customWidth="1"/>
    <col min="4" max="4" width="12.00390625" style="169" bestFit="1" customWidth="1"/>
    <col min="5" max="5" width="12.00390625" style="7" bestFit="1" customWidth="1"/>
    <col min="6" max="16384" width="9.140625" style="7" customWidth="1"/>
  </cols>
  <sheetData>
    <row r="1" ht="19.5" customHeight="1">
      <c r="A1" s="1" t="s">
        <v>289</v>
      </c>
    </row>
    <row r="2" ht="6.75" customHeight="1" thickBot="1"/>
    <row r="3" spans="1:5" ht="13.5" customHeight="1" thickBot="1">
      <c r="A3" s="5"/>
      <c r="B3" s="5"/>
      <c r="C3" s="5"/>
      <c r="D3" s="290" t="s">
        <v>334</v>
      </c>
      <c r="E3" s="290"/>
    </row>
    <row r="4" spans="1:5" ht="13.5" customHeight="1" thickBot="1">
      <c r="A4" s="6"/>
      <c r="B4" s="6"/>
      <c r="C4" s="2"/>
      <c r="D4" s="157">
        <v>2012</v>
      </c>
      <c r="E4" s="157">
        <v>2011</v>
      </c>
    </row>
    <row r="5" spans="1:5" s="34" customFormat="1" ht="13.5" thickBot="1">
      <c r="A5" s="100" t="s">
        <v>117</v>
      </c>
      <c r="B5" s="100"/>
      <c r="C5" s="100"/>
      <c r="D5" s="172">
        <v>2436957</v>
      </c>
      <c r="E5" s="172">
        <v>2172100</v>
      </c>
    </row>
    <row r="6" spans="1:5" s="34" customFormat="1" ht="13.5" thickBot="1">
      <c r="A6" s="100" t="s">
        <v>118</v>
      </c>
      <c r="B6" s="100"/>
      <c r="C6" s="100"/>
      <c r="D6" s="101">
        <f>D7+D8+D9+D10+D11+D12+D13+D14+D15+D16+D20</f>
        <v>2020526387</v>
      </c>
      <c r="E6" s="101">
        <f>E7+E8+E9+E10+E11+E12+E13+E14+E15+E16+E20</f>
        <v>1822421426</v>
      </c>
    </row>
    <row r="7" spans="1:5" ht="12.75">
      <c r="A7" s="102"/>
      <c r="B7" s="103" t="s">
        <v>119</v>
      </c>
      <c r="C7" s="104"/>
      <c r="D7" s="165">
        <v>169694404</v>
      </c>
      <c r="E7" s="165">
        <v>153774643</v>
      </c>
    </row>
    <row r="8" spans="1:5" ht="12.75">
      <c r="A8" s="13"/>
      <c r="B8" s="294" t="s">
        <v>120</v>
      </c>
      <c r="C8" s="294"/>
      <c r="D8" s="166">
        <v>77866248</v>
      </c>
      <c r="E8" s="166">
        <v>74581051</v>
      </c>
    </row>
    <row r="9" spans="1:5" ht="12.75">
      <c r="A9" s="13"/>
      <c r="B9" s="11" t="s">
        <v>121</v>
      </c>
      <c r="C9" s="105"/>
      <c r="D9" s="166">
        <v>27213969</v>
      </c>
      <c r="E9" s="166">
        <v>25461603</v>
      </c>
    </row>
    <row r="10" spans="1:5" ht="12.75">
      <c r="A10" s="13"/>
      <c r="B10" s="11" t="s">
        <v>122</v>
      </c>
      <c r="C10" s="105"/>
      <c r="D10" s="166">
        <v>18259595</v>
      </c>
      <c r="E10" s="166">
        <v>17613706</v>
      </c>
    </row>
    <row r="11" spans="1:5" ht="12.75">
      <c r="A11" s="13"/>
      <c r="B11" s="294" t="s">
        <v>123</v>
      </c>
      <c r="C11" s="294"/>
      <c r="D11" s="166">
        <v>612625155</v>
      </c>
      <c r="E11" s="166">
        <v>545571602</v>
      </c>
    </row>
    <row r="12" spans="1:5" ht="12.75">
      <c r="A12" s="13"/>
      <c r="B12" s="294" t="s">
        <v>161</v>
      </c>
      <c r="C12" s="294"/>
      <c r="D12" s="166">
        <v>75965032</v>
      </c>
      <c r="E12" s="166">
        <v>96605750</v>
      </c>
    </row>
    <row r="13" spans="1:5" ht="12.75">
      <c r="A13" s="13"/>
      <c r="B13" s="69" t="s">
        <v>124</v>
      </c>
      <c r="C13" s="69"/>
      <c r="D13" s="166">
        <v>7616257</v>
      </c>
      <c r="E13" s="166">
        <v>6583275</v>
      </c>
    </row>
    <row r="14" spans="1:5" ht="12.75">
      <c r="A14" s="13"/>
      <c r="B14" s="294" t="s">
        <v>125</v>
      </c>
      <c r="C14" s="294"/>
      <c r="D14" s="166">
        <v>1335124</v>
      </c>
      <c r="E14" s="166">
        <v>2072954</v>
      </c>
    </row>
    <row r="15" spans="1:5" ht="12.75">
      <c r="A15" s="13"/>
      <c r="B15" s="69" t="s">
        <v>126</v>
      </c>
      <c r="C15" s="69"/>
      <c r="D15" s="166">
        <v>516659318</v>
      </c>
      <c r="E15" s="166">
        <v>418572658</v>
      </c>
    </row>
    <row r="16" spans="1:5" ht="12.75">
      <c r="A16" s="13"/>
      <c r="B16" s="304" t="s">
        <v>127</v>
      </c>
      <c r="C16" s="304"/>
      <c r="D16" s="167">
        <v>501023038</v>
      </c>
      <c r="E16" s="167">
        <v>469982547</v>
      </c>
    </row>
    <row r="17" spans="1:5" ht="12.75">
      <c r="A17" s="13"/>
      <c r="B17" s="66"/>
      <c r="C17" s="69" t="s">
        <v>128</v>
      </c>
      <c r="D17" s="166">
        <v>396694789</v>
      </c>
      <c r="E17" s="166">
        <v>373251648</v>
      </c>
    </row>
    <row r="18" spans="1:5" ht="12.75">
      <c r="A18" s="13"/>
      <c r="B18" s="11"/>
      <c r="C18" s="10" t="s">
        <v>129</v>
      </c>
      <c r="D18" s="166">
        <v>101401316</v>
      </c>
      <c r="E18" s="166">
        <v>94825610</v>
      </c>
    </row>
    <row r="19" spans="1:5" ht="12.75">
      <c r="A19" s="13"/>
      <c r="B19" s="11"/>
      <c r="C19" s="10" t="s">
        <v>130</v>
      </c>
      <c r="D19" s="166">
        <v>2926933</v>
      </c>
      <c r="E19" s="166">
        <v>1905289</v>
      </c>
    </row>
    <row r="20" spans="1:5" ht="13.5" thickBot="1">
      <c r="A20" s="54"/>
      <c r="B20" s="302" t="s">
        <v>131</v>
      </c>
      <c r="C20" s="302"/>
      <c r="D20" s="168">
        <v>12268247</v>
      </c>
      <c r="E20" s="168">
        <v>11601637</v>
      </c>
    </row>
    <row r="21" spans="1:5" ht="13.5" thickBot="1">
      <c r="A21" s="296" t="s">
        <v>132</v>
      </c>
      <c r="B21" s="296"/>
      <c r="C21" s="296"/>
      <c r="D21" s="101">
        <f>SUM(D22:D25)</f>
        <v>711469910</v>
      </c>
      <c r="E21" s="101">
        <f>SUM(E22:E25)</f>
        <v>652981960</v>
      </c>
    </row>
    <row r="22" spans="1:5" ht="12.75">
      <c r="A22" s="13"/>
      <c r="B22" s="294" t="s">
        <v>461</v>
      </c>
      <c r="C22" s="294"/>
      <c r="D22" s="166">
        <v>213455877</v>
      </c>
      <c r="E22" s="166">
        <v>207504208</v>
      </c>
    </row>
    <row r="23" spans="1:5" ht="12.75">
      <c r="A23" s="13"/>
      <c r="B23" s="294" t="s">
        <v>462</v>
      </c>
      <c r="C23" s="294"/>
      <c r="D23" s="166">
        <v>21293588</v>
      </c>
      <c r="E23" s="166">
        <v>17924675</v>
      </c>
    </row>
    <row r="24" spans="1:5" ht="12.75">
      <c r="A24" s="13"/>
      <c r="B24" s="69" t="s">
        <v>124</v>
      </c>
      <c r="C24" s="69"/>
      <c r="D24" s="166">
        <v>203767304</v>
      </c>
      <c r="E24" s="166">
        <v>187259057</v>
      </c>
    </row>
    <row r="25" spans="1:5" ht="13.5" thickBot="1">
      <c r="A25" s="54"/>
      <c r="B25" s="302" t="s">
        <v>133</v>
      </c>
      <c r="C25" s="302"/>
      <c r="D25" s="168">
        <v>272953141</v>
      </c>
      <c r="E25" s="168">
        <v>240294020</v>
      </c>
    </row>
    <row r="26" spans="1:5" ht="13.5" thickBot="1">
      <c r="A26" s="296" t="s">
        <v>134</v>
      </c>
      <c r="B26" s="296"/>
      <c r="C26" s="296"/>
      <c r="D26" s="173">
        <f>SUM(D27:D29)</f>
        <v>67830223</v>
      </c>
      <c r="E26" s="173">
        <f>SUM(E27:E29)</f>
        <v>71131333</v>
      </c>
    </row>
    <row r="27" spans="1:5" ht="12.75">
      <c r="A27" s="102"/>
      <c r="B27" s="307" t="s">
        <v>135</v>
      </c>
      <c r="C27" s="307"/>
      <c r="D27" s="174">
        <v>12701155</v>
      </c>
      <c r="E27" s="174">
        <v>10907707</v>
      </c>
    </row>
    <row r="28" spans="1:5" ht="12.75">
      <c r="A28" s="13"/>
      <c r="B28" s="308" t="s">
        <v>136</v>
      </c>
      <c r="C28" s="308"/>
      <c r="D28" s="281">
        <v>11980165</v>
      </c>
      <c r="E28" s="281">
        <v>11803676</v>
      </c>
    </row>
    <row r="29" spans="1:5" ht="13.5" thickBot="1">
      <c r="A29" s="12"/>
      <c r="B29" s="302" t="s">
        <v>463</v>
      </c>
      <c r="C29" s="302"/>
      <c r="D29" s="175">
        <v>43148903</v>
      </c>
      <c r="E29" s="175">
        <v>48419950</v>
      </c>
    </row>
    <row r="30" spans="1:5" ht="13.5" thickBot="1">
      <c r="A30" s="296" t="s">
        <v>137</v>
      </c>
      <c r="B30" s="296"/>
      <c r="C30" s="296"/>
      <c r="D30" s="101">
        <f>SUM(D31:D33)</f>
        <v>172820636</v>
      </c>
      <c r="E30" s="101">
        <f>SUM(E31:E33)</f>
        <v>146477361</v>
      </c>
    </row>
    <row r="31" spans="1:5" ht="12.75">
      <c r="A31" s="102"/>
      <c r="B31" s="307" t="s">
        <v>135</v>
      </c>
      <c r="C31" s="307"/>
      <c r="D31" s="165">
        <v>79345701</v>
      </c>
      <c r="E31" s="165">
        <v>70133609</v>
      </c>
    </row>
    <row r="32" spans="1:5" ht="12.75">
      <c r="A32" s="13"/>
      <c r="B32" s="294" t="s">
        <v>136</v>
      </c>
      <c r="C32" s="294"/>
      <c r="D32" s="166">
        <v>89338300</v>
      </c>
      <c r="E32" s="166">
        <v>71282316</v>
      </c>
    </row>
    <row r="33" spans="1:5" ht="13.5" thickBot="1">
      <c r="A33" s="13"/>
      <c r="B33" s="307" t="s">
        <v>284</v>
      </c>
      <c r="C33" s="307"/>
      <c r="D33" s="165">
        <v>4136635</v>
      </c>
      <c r="E33" s="165">
        <v>5061436</v>
      </c>
    </row>
    <row r="34" spans="1:5" ht="13.5" thickBot="1">
      <c r="A34" s="296" t="s">
        <v>138</v>
      </c>
      <c r="B34" s="296"/>
      <c r="C34" s="296"/>
      <c r="D34" s="101">
        <f>SUM(D35:D37)</f>
        <v>261448674</v>
      </c>
      <c r="E34" s="101">
        <f>SUM(E35:E37)</f>
        <v>236984449</v>
      </c>
    </row>
    <row r="35" spans="1:5" ht="12.75">
      <c r="A35" s="102"/>
      <c r="B35" s="307" t="s">
        <v>139</v>
      </c>
      <c r="C35" s="307"/>
      <c r="D35" s="165">
        <v>76006521</v>
      </c>
      <c r="E35" s="165">
        <v>71534283</v>
      </c>
    </row>
    <row r="36" spans="1:5" ht="12.75">
      <c r="A36" s="13"/>
      <c r="B36" s="294" t="s">
        <v>285</v>
      </c>
      <c r="C36" s="294"/>
      <c r="D36" s="176">
        <v>180199378</v>
      </c>
      <c r="E36" s="176">
        <v>161974197</v>
      </c>
    </row>
    <row r="37" spans="1:5" ht="13.5" thickBot="1">
      <c r="A37" s="54"/>
      <c r="B37" s="302" t="s">
        <v>286</v>
      </c>
      <c r="C37" s="302"/>
      <c r="D37" s="168">
        <v>5242775</v>
      </c>
      <c r="E37" s="168">
        <v>3475969</v>
      </c>
    </row>
    <row r="38" spans="1:5" ht="13.5" thickBot="1">
      <c r="A38" s="296" t="s">
        <v>140</v>
      </c>
      <c r="B38" s="296"/>
      <c r="C38" s="296"/>
      <c r="D38" s="177">
        <f>SUM(D39:D40)</f>
        <v>19140091</v>
      </c>
      <c r="E38" s="177">
        <f>SUM(E39:E40)</f>
        <v>25286816</v>
      </c>
    </row>
    <row r="39" spans="1:5" ht="12.75">
      <c r="A39" s="102"/>
      <c r="B39" s="301" t="s">
        <v>141</v>
      </c>
      <c r="C39" s="301"/>
      <c r="D39" s="178">
        <v>10981105</v>
      </c>
      <c r="E39" s="178">
        <v>9250466</v>
      </c>
    </row>
    <row r="40" spans="1:5" ht="13.5" thickBot="1">
      <c r="A40" s="54"/>
      <c r="B40" s="302" t="s">
        <v>142</v>
      </c>
      <c r="C40" s="302"/>
      <c r="D40" s="168">
        <v>8158986</v>
      </c>
      <c r="E40" s="168">
        <v>16036350</v>
      </c>
    </row>
    <row r="41" spans="1:5" ht="13.5" thickBot="1">
      <c r="A41" s="295" t="s">
        <v>143</v>
      </c>
      <c r="B41" s="295"/>
      <c r="C41" s="295"/>
      <c r="D41" s="177">
        <f>SUM(D42:D44)</f>
        <v>102656448</v>
      </c>
      <c r="E41" s="177">
        <f>SUM(E42:E44)</f>
        <v>84589961</v>
      </c>
    </row>
    <row r="42" spans="1:5" ht="12.75">
      <c r="A42" s="106"/>
      <c r="B42" s="72" t="s">
        <v>144</v>
      </c>
      <c r="C42" s="107"/>
      <c r="D42" s="178">
        <v>66974442</v>
      </c>
      <c r="E42" s="178">
        <v>52782796</v>
      </c>
    </row>
    <row r="43" spans="1:5" ht="12.75">
      <c r="A43" s="13"/>
      <c r="B43" s="294" t="s">
        <v>145</v>
      </c>
      <c r="C43" s="294"/>
      <c r="D43" s="166">
        <v>30125112</v>
      </c>
      <c r="E43" s="166">
        <v>26084451</v>
      </c>
    </row>
    <row r="44" spans="1:5" ht="13.5" thickBot="1">
      <c r="A44" s="108"/>
      <c r="B44" s="306" t="s">
        <v>143</v>
      </c>
      <c r="C44" s="306"/>
      <c r="D44" s="168">
        <v>5556894</v>
      </c>
      <c r="E44" s="168">
        <v>5722714</v>
      </c>
    </row>
    <row r="45" spans="1:5" ht="13.5" thickBot="1">
      <c r="A45" s="295" t="s">
        <v>146</v>
      </c>
      <c r="B45" s="295"/>
      <c r="C45" s="295"/>
      <c r="D45" s="177">
        <f>SUM(D46:D50)</f>
        <v>240389591</v>
      </c>
      <c r="E45" s="177">
        <f>SUM(E46:E50)</f>
        <v>210511877</v>
      </c>
    </row>
    <row r="46" spans="1:5" ht="12.75">
      <c r="A46" s="72"/>
      <c r="B46" s="72" t="s">
        <v>147</v>
      </c>
      <c r="C46" s="72"/>
      <c r="D46" s="178">
        <v>1797760</v>
      </c>
      <c r="E46" s="178">
        <v>1642482</v>
      </c>
    </row>
    <row r="47" spans="1:5" ht="12.75">
      <c r="A47" s="13"/>
      <c r="B47" s="309" t="s">
        <v>287</v>
      </c>
      <c r="C47" s="309"/>
      <c r="D47" s="165">
        <v>25351</v>
      </c>
      <c r="E47" s="165">
        <v>11266</v>
      </c>
    </row>
    <row r="48" spans="1:5" ht="12.75">
      <c r="A48" s="13"/>
      <c r="B48" s="164" t="s">
        <v>148</v>
      </c>
      <c r="C48" s="164"/>
      <c r="D48" s="165">
        <v>70749509</v>
      </c>
      <c r="E48" s="165">
        <v>74921163</v>
      </c>
    </row>
    <row r="49" spans="1:5" ht="12.75">
      <c r="A49" s="13"/>
      <c r="B49" s="294" t="s">
        <v>149</v>
      </c>
      <c r="C49" s="294"/>
      <c r="D49" s="166">
        <v>164804822</v>
      </c>
      <c r="E49" s="166">
        <v>133186929</v>
      </c>
    </row>
    <row r="50" spans="1:5" ht="13.5" thickBot="1">
      <c r="A50" s="13"/>
      <c r="B50" s="69" t="s">
        <v>288</v>
      </c>
      <c r="C50" s="69"/>
      <c r="D50" s="166">
        <v>3012149</v>
      </c>
      <c r="E50" s="166">
        <v>750037</v>
      </c>
    </row>
    <row r="51" spans="1:5" ht="13.5" thickBot="1">
      <c r="A51" s="295" t="s">
        <v>150</v>
      </c>
      <c r="B51" s="295"/>
      <c r="C51" s="295"/>
      <c r="D51" s="101">
        <f>SUM(D52:D55)</f>
        <v>141634117</v>
      </c>
      <c r="E51" s="101">
        <f>SUM(E52:E55)</f>
        <v>132144299</v>
      </c>
    </row>
    <row r="52" spans="1:5" ht="12.75">
      <c r="A52" s="13"/>
      <c r="B52" s="301" t="s">
        <v>151</v>
      </c>
      <c r="C52" s="301"/>
      <c r="D52" s="178">
        <v>125332289</v>
      </c>
      <c r="E52" s="178">
        <v>120647058</v>
      </c>
    </row>
    <row r="53" spans="1:5" ht="12.75">
      <c r="A53" s="13"/>
      <c r="B53" s="294" t="s">
        <v>152</v>
      </c>
      <c r="C53" s="294"/>
      <c r="D53" s="166">
        <v>1806020</v>
      </c>
      <c r="E53" s="166">
        <v>1589560</v>
      </c>
    </row>
    <row r="54" spans="1:5" ht="12.75">
      <c r="A54" s="13"/>
      <c r="B54" s="294" t="s">
        <v>153</v>
      </c>
      <c r="C54" s="294"/>
      <c r="D54" s="166">
        <v>2308819</v>
      </c>
      <c r="E54" s="166">
        <v>1805300</v>
      </c>
    </row>
    <row r="55" spans="1:5" ht="13.5" thickBot="1">
      <c r="A55" s="54"/>
      <c r="B55" s="65" t="s">
        <v>154</v>
      </c>
      <c r="C55" s="65"/>
      <c r="D55" s="168">
        <v>12186989</v>
      </c>
      <c r="E55" s="168">
        <v>8102381</v>
      </c>
    </row>
    <row r="56" spans="1:5" ht="13.5" thickBot="1">
      <c r="A56" s="290" t="s">
        <v>47</v>
      </c>
      <c r="B56" s="290"/>
      <c r="C56" s="290"/>
      <c r="D56" s="179">
        <f>D5+D6+D21+D26+D30+D34+D38+D41+D45+D51</f>
        <v>3740353034</v>
      </c>
      <c r="E56" s="179">
        <f>E5+E6+E21+E26+E30+E34+E38+E41+E45+E51</f>
        <v>3384701582</v>
      </c>
    </row>
    <row r="57" ht="13.5" customHeight="1">
      <c r="A57" s="13" t="s">
        <v>36</v>
      </c>
    </row>
  </sheetData>
  <sheetProtection/>
  <mergeCells count="37">
    <mergeCell ref="D3:E3"/>
    <mergeCell ref="B52:C52"/>
    <mergeCell ref="B53:C53"/>
    <mergeCell ref="B54:C54"/>
    <mergeCell ref="A56:C56"/>
    <mergeCell ref="A45:C45"/>
    <mergeCell ref="B47:C47"/>
    <mergeCell ref="B49:C49"/>
    <mergeCell ref="A51:C51"/>
    <mergeCell ref="B39:C39"/>
    <mergeCell ref="B40:C40"/>
    <mergeCell ref="A41:C41"/>
    <mergeCell ref="B43:C43"/>
    <mergeCell ref="B44:C44"/>
    <mergeCell ref="B31:C31"/>
    <mergeCell ref="B32:C32"/>
    <mergeCell ref="A34:C34"/>
    <mergeCell ref="B35:C35"/>
    <mergeCell ref="B37:C37"/>
    <mergeCell ref="A38:C38"/>
    <mergeCell ref="B33:C33"/>
    <mergeCell ref="B36:C36"/>
    <mergeCell ref="B22:C22"/>
    <mergeCell ref="B23:C23"/>
    <mergeCell ref="B25:C25"/>
    <mergeCell ref="A26:C26"/>
    <mergeCell ref="B28:C28"/>
    <mergeCell ref="A30:C30"/>
    <mergeCell ref="B27:C27"/>
    <mergeCell ref="B29:C29"/>
    <mergeCell ref="A21:C21"/>
    <mergeCell ref="B20:C20"/>
    <mergeCell ref="B8:C8"/>
    <mergeCell ref="B11:C11"/>
    <mergeCell ref="B12:C12"/>
    <mergeCell ref="B14:C14"/>
    <mergeCell ref="B16:C1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59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4.140625" style="7" customWidth="1"/>
    <col min="2" max="2" width="19.57421875" style="7" customWidth="1"/>
    <col min="3" max="3" width="43.57421875" style="7" customWidth="1"/>
    <col min="4" max="4" width="11.7109375" style="169" bestFit="1" customWidth="1"/>
    <col min="5" max="5" width="11.421875" style="169" bestFit="1" customWidth="1"/>
    <col min="6" max="6" width="9.140625" style="7" customWidth="1"/>
    <col min="7" max="7" width="11.421875" style="7" bestFit="1" customWidth="1"/>
    <col min="8" max="16384" width="9.140625" style="7" customWidth="1"/>
  </cols>
  <sheetData>
    <row r="1" ht="19.5" customHeight="1">
      <c r="A1" s="1" t="s">
        <v>290</v>
      </c>
    </row>
    <row r="2" ht="6.75" customHeight="1" thickBot="1"/>
    <row r="3" spans="1:5" ht="13.5" customHeight="1" thickBot="1">
      <c r="A3" s="5"/>
      <c r="B3" s="5"/>
      <c r="C3" s="5"/>
      <c r="D3" s="290" t="s">
        <v>335</v>
      </c>
      <c r="E3" s="290"/>
    </row>
    <row r="4" spans="1:5" ht="13.5" customHeight="1" thickBot="1">
      <c r="A4" s="6"/>
      <c r="B4" s="6"/>
      <c r="C4" s="2"/>
      <c r="D4" s="157">
        <v>2012</v>
      </c>
      <c r="E4" s="157">
        <v>2011</v>
      </c>
    </row>
    <row r="5" spans="1:7" s="34" customFormat="1" ht="13.5" customHeight="1" thickBot="1">
      <c r="A5" s="100" t="s">
        <v>155</v>
      </c>
      <c r="B5" s="109"/>
      <c r="C5" s="109"/>
      <c r="D5" s="170">
        <f>D6+D9++D10+D11+D12+D13</f>
        <v>925791188</v>
      </c>
      <c r="E5" s="170">
        <f>E6+E9++E10+E11+E12+E13</f>
        <v>797063481</v>
      </c>
      <c r="G5" s="199"/>
    </row>
    <row r="6" spans="1:7" ht="12.75">
      <c r="A6" s="6"/>
      <c r="B6" s="313" t="s">
        <v>156</v>
      </c>
      <c r="C6" s="313"/>
      <c r="D6" s="18">
        <v>384205940</v>
      </c>
      <c r="E6" s="18">
        <v>381161784</v>
      </c>
      <c r="G6" s="198"/>
    </row>
    <row r="7" spans="1:5" ht="12.75">
      <c r="A7" s="6"/>
      <c r="B7" s="70"/>
      <c r="C7" s="70" t="s">
        <v>157</v>
      </c>
      <c r="D7" s="28">
        <v>387788030</v>
      </c>
      <c r="E7" s="28">
        <v>384743874</v>
      </c>
    </row>
    <row r="8" spans="1:5" ht="12.75">
      <c r="A8" s="6"/>
      <c r="B8" s="70"/>
      <c r="C8" s="70" t="s">
        <v>158</v>
      </c>
      <c r="D8" s="28">
        <v>3582090</v>
      </c>
      <c r="E8" s="28">
        <v>3582090</v>
      </c>
    </row>
    <row r="9" spans="1:5" ht="12.75">
      <c r="A9" s="6"/>
      <c r="B9" s="300" t="s">
        <v>466</v>
      </c>
      <c r="C9" s="300"/>
      <c r="D9" s="28">
        <v>59679419</v>
      </c>
      <c r="E9" s="28">
        <v>52547607</v>
      </c>
    </row>
    <row r="10" spans="1:5" ht="12.75">
      <c r="A10" s="6"/>
      <c r="B10" s="300" t="s">
        <v>465</v>
      </c>
      <c r="C10" s="300"/>
      <c r="D10" s="28">
        <v>81982728</v>
      </c>
      <c r="E10" s="28">
        <v>64526947</v>
      </c>
    </row>
    <row r="11" spans="1:5" ht="12.75">
      <c r="A11" s="6"/>
      <c r="B11" s="294" t="s">
        <v>159</v>
      </c>
      <c r="C11" s="294"/>
      <c r="D11" s="28">
        <v>173200962</v>
      </c>
      <c r="E11" s="28">
        <v>110248143</v>
      </c>
    </row>
    <row r="12" spans="1:5" ht="12.75">
      <c r="A12" s="6"/>
      <c r="B12" s="294" t="s">
        <v>159</v>
      </c>
      <c r="C12" s="294"/>
      <c r="D12" s="28">
        <v>126113081</v>
      </c>
      <c r="E12" s="28">
        <v>111375841</v>
      </c>
    </row>
    <row r="13" spans="1:5" s="73" customFormat="1" ht="11.25" customHeight="1">
      <c r="A13" s="110"/>
      <c r="B13" s="304" t="s">
        <v>160</v>
      </c>
      <c r="C13" s="304"/>
      <c r="D13" s="28">
        <v>100609058</v>
      </c>
      <c r="E13" s="28">
        <v>77203159</v>
      </c>
    </row>
    <row r="14" spans="1:5" ht="12.75">
      <c r="A14" s="6"/>
      <c r="B14" s="69"/>
      <c r="C14" s="69" t="s">
        <v>123</v>
      </c>
      <c r="D14" s="28">
        <v>5647049</v>
      </c>
      <c r="E14" s="28">
        <v>-3557181</v>
      </c>
    </row>
    <row r="15" spans="1:5" ht="12.75">
      <c r="A15" s="6"/>
      <c r="B15" s="69"/>
      <c r="C15" s="69" t="s">
        <v>161</v>
      </c>
      <c r="D15" s="28">
        <v>12084688</v>
      </c>
      <c r="E15" s="28">
        <v>17372815</v>
      </c>
    </row>
    <row r="16" spans="1:5" ht="12.75">
      <c r="A16" s="6"/>
      <c r="B16" s="111"/>
      <c r="C16" s="10" t="s">
        <v>124</v>
      </c>
      <c r="D16" s="28">
        <v>3431229</v>
      </c>
      <c r="E16" s="28">
        <v>3565388</v>
      </c>
    </row>
    <row r="17" spans="1:5" ht="12.75">
      <c r="A17" s="6"/>
      <c r="B17" s="111"/>
      <c r="C17" s="10" t="s">
        <v>162</v>
      </c>
      <c r="D17" s="28">
        <v>73242393</v>
      </c>
      <c r="E17" s="28">
        <v>53327198</v>
      </c>
    </row>
    <row r="18" spans="1:5" ht="13.5" thickBot="1">
      <c r="A18" s="112"/>
      <c r="B18" s="113"/>
      <c r="C18" s="17" t="s">
        <v>160</v>
      </c>
      <c r="D18" s="19">
        <v>6203699</v>
      </c>
      <c r="E18" s="19">
        <v>6494940</v>
      </c>
    </row>
    <row r="19" spans="1:5" ht="12.75" customHeight="1" thickBot="1">
      <c r="A19" s="296" t="s">
        <v>336</v>
      </c>
      <c r="B19" s="295"/>
      <c r="C19" s="295"/>
      <c r="D19" s="20">
        <v>15593619</v>
      </c>
      <c r="E19" s="20">
        <v>6227029</v>
      </c>
    </row>
    <row r="20" spans="1:5" ht="12.75" customHeight="1" thickBot="1">
      <c r="A20" s="296" t="s">
        <v>163</v>
      </c>
      <c r="B20" s="296"/>
      <c r="C20" s="296"/>
      <c r="D20" s="171">
        <f>SUM(D21:D27)</f>
        <v>815306579</v>
      </c>
      <c r="E20" s="171">
        <f>SUM(E21:E27)</f>
        <v>739712087</v>
      </c>
    </row>
    <row r="21" spans="1:5" ht="12.75">
      <c r="A21" s="6"/>
      <c r="B21" s="301" t="s">
        <v>164</v>
      </c>
      <c r="C21" s="297"/>
      <c r="D21" s="18">
        <v>746014896</v>
      </c>
      <c r="E21" s="18">
        <v>677449613</v>
      </c>
    </row>
    <row r="22" spans="1:5" ht="12.75">
      <c r="A22" s="6"/>
      <c r="B22" s="294" t="s">
        <v>165</v>
      </c>
      <c r="C22" s="294"/>
      <c r="D22" s="28">
        <v>32584867</v>
      </c>
      <c r="E22" s="28">
        <v>27489893</v>
      </c>
    </row>
    <row r="23" spans="1:5" ht="12.75">
      <c r="A23" s="6"/>
      <c r="B23" s="300" t="s">
        <v>166</v>
      </c>
      <c r="C23" s="300"/>
      <c r="D23" s="28">
        <v>21831615</v>
      </c>
      <c r="E23" s="28">
        <v>20748134</v>
      </c>
    </row>
    <row r="24" spans="1:5" ht="12.75">
      <c r="A24" s="6"/>
      <c r="B24" s="294" t="s">
        <v>167</v>
      </c>
      <c r="C24" s="294"/>
      <c r="D24" s="28">
        <v>2071247</v>
      </c>
      <c r="E24" s="28">
        <v>2304290</v>
      </c>
    </row>
    <row r="25" spans="1:5" ht="12.75">
      <c r="A25" s="6"/>
      <c r="B25" s="294" t="s">
        <v>168</v>
      </c>
      <c r="C25" s="300"/>
      <c r="D25" s="28">
        <v>903217</v>
      </c>
      <c r="E25" s="28">
        <v>859438</v>
      </c>
    </row>
    <row r="26" spans="1:5" ht="12.75">
      <c r="A26" s="6"/>
      <c r="B26" s="294" t="s">
        <v>169</v>
      </c>
      <c r="C26" s="294"/>
      <c r="D26" s="28">
        <v>8069211</v>
      </c>
      <c r="E26" s="28">
        <v>7370936</v>
      </c>
    </row>
    <row r="27" spans="1:5" ht="13.5" thickBot="1">
      <c r="A27" s="112"/>
      <c r="B27" s="306" t="s">
        <v>170</v>
      </c>
      <c r="C27" s="306"/>
      <c r="D27" s="19">
        <v>3831526</v>
      </c>
      <c r="E27" s="19">
        <v>3489783</v>
      </c>
    </row>
    <row r="28" spans="1:5" ht="12.75" customHeight="1" thickBot="1">
      <c r="A28" s="100" t="s">
        <v>171</v>
      </c>
      <c r="B28" s="114"/>
      <c r="C28" s="114"/>
      <c r="D28" s="171">
        <f>SUM(D29:D31)</f>
        <v>712929184</v>
      </c>
      <c r="E28" s="171">
        <f>SUM(E29:E31)</f>
        <v>655400274</v>
      </c>
    </row>
    <row r="29" spans="1:5" ht="12.75">
      <c r="A29" s="6"/>
      <c r="B29" s="72" t="s">
        <v>172</v>
      </c>
      <c r="C29" s="72"/>
      <c r="D29" s="18">
        <v>4820589</v>
      </c>
      <c r="E29" s="18">
        <v>4483062</v>
      </c>
    </row>
    <row r="30" spans="1:5" ht="12" customHeight="1">
      <c r="A30" s="6"/>
      <c r="B30" s="294" t="s">
        <v>173</v>
      </c>
      <c r="C30" s="300"/>
      <c r="D30" s="28">
        <v>704005822</v>
      </c>
      <c r="E30" s="28">
        <v>647203918</v>
      </c>
    </row>
    <row r="31" spans="1:5" ht="13.5" thickBot="1">
      <c r="A31" s="6"/>
      <c r="B31" s="67" t="s">
        <v>174</v>
      </c>
      <c r="C31" s="67"/>
      <c r="D31" s="19">
        <v>4102773</v>
      </c>
      <c r="E31" s="19">
        <v>3713294</v>
      </c>
    </row>
    <row r="32" spans="1:5" ht="12.75" customHeight="1" thickBot="1">
      <c r="A32" s="296" t="s">
        <v>175</v>
      </c>
      <c r="B32" s="296"/>
      <c r="C32" s="296"/>
      <c r="D32" s="170">
        <f>SUM(D33:D38)</f>
        <v>845997447</v>
      </c>
      <c r="E32" s="170">
        <f>SUM(E33:E38)</f>
        <v>800668074</v>
      </c>
    </row>
    <row r="33" spans="1:5" ht="12.75">
      <c r="A33" s="6"/>
      <c r="B33" s="307" t="s">
        <v>165</v>
      </c>
      <c r="C33" s="307"/>
      <c r="D33" s="18">
        <v>551038079</v>
      </c>
      <c r="E33" s="18">
        <v>530948614</v>
      </c>
    </row>
    <row r="34" spans="1:5" ht="12.75">
      <c r="A34" s="6"/>
      <c r="B34" s="294" t="s">
        <v>166</v>
      </c>
      <c r="C34" s="294"/>
      <c r="D34" s="28">
        <v>240142172</v>
      </c>
      <c r="E34" s="28">
        <v>206503982</v>
      </c>
    </row>
    <row r="35" spans="1:5" ht="12.75">
      <c r="A35" s="6"/>
      <c r="B35" s="294" t="s">
        <v>167</v>
      </c>
      <c r="C35" s="294"/>
      <c r="D35" s="28">
        <v>16819829</v>
      </c>
      <c r="E35" s="28">
        <v>22384284</v>
      </c>
    </row>
    <row r="36" spans="1:5" ht="12.75">
      <c r="A36" s="6"/>
      <c r="B36" s="294" t="s">
        <v>168</v>
      </c>
      <c r="C36" s="300"/>
      <c r="D36" s="28">
        <v>7869047</v>
      </c>
      <c r="E36" s="28">
        <v>6693681</v>
      </c>
    </row>
    <row r="37" spans="1:5" ht="12.75">
      <c r="A37" s="6"/>
      <c r="B37" s="300" t="s">
        <v>176</v>
      </c>
      <c r="C37" s="300"/>
      <c r="D37" s="28">
        <v>29674536</v>
      </c>
      <c r="E37" s="28">
        <v>33749790</v>
      </c>
    </row>
    <row r="38" spans="1:5" ht="13.5" thickBot="1">
      <c r="A38" s="112"/>
      <c r="B38" s="302" t="s">
        <v>170</v>
      </c>
      <c r="C38" s="302"/>
      <c r="D38" s="19">
        <v>453784</v>
      </c>
      <c r="E38" s="19">
        <v>387723</v>
      </c>
    </row>
    <row r="39" spans="1:5" ht="12.75" customHeight="1" thickBot="1">
      <c r="A39" s="312" t="s">
        <v>177</v>
      </c>
      <c r="B39" s="312"/>
      <c r="C39" s="312"/>
      <c r="D39" s="282">
        <v>38223689</v>
      </c>
      <c r="E39" s="282">
        <v>33585143</v>
      </c>
    </row>
    <row r="40" spans="1:5" ht="12.75" customHeight="1" thickBot="1">
      <c r="A40" s="312" t="s">
        <v>178</v>
      </c>
      <c r="B40" s="312"/>
      <c r="C40" s="312"/>
      <c r="D40" s="282">
        <v>30593734</v>
      </c>
      <c r="E40" s="282">
        <v>24878046</v>
      </c>
    </row>
    <row r="41" spans="1:5" ht="12.75" customHeight="1" thickBot="1">
      <c r="A41" s="296" t="s">
        <v>179</v>
      </c>
      <c r="B41" s="296"/>
      <c r="C41" s="296"/>
      <c r="D41" s="170">
        <f>SUM(D42:D44)</f>
        <v>18676750</v>
      </c>
      <c r="E41" s="170">
        <f>SUM(E42:E44)</f>
        <v>16649608</v>
      </c>
    </row>
    <row r="42" spans="1:5" ht="12.75">
      <c r="A42" s="6"/>
      <c r="B42" s="307" t="s">
        <v>180</v>
      </c>
      <c r="C42" s="307"/>
      <c r="D42" s="18">
        <v>10348874</v>
      </c>
      <c r="E42" s="18">
        <v>9704162</v>
      </c>
    </row>
    <row r="43" spans="1:5" ht="12.75">
      <c r="A43" s="6"/>
      <c r="B43" s="294" t="s">
        <v>181</v>
      </c>
      <c r="C43" s="294"/>
      <c r="D43" s="283">
        <v>6606709</v>
      </c>
      <c r="E43" s="283">
        <v>6295092</v>
      </c>
    </row>
    <row r="44" spans="1:5" ht="13.5" thickBot="1">
      <c r="A44" s="6"/>
      <c r="B44" s="308" t="s">
        <v>291</v>
      </c>
      <c r="C44" s="308"/>
      <c r="D44" s="40">
        <v>1721167</v>
      </c>
      <c r="E44" s="40">
        <v>650354</v>
      </c>
    </row>
    <row r="45" spans="1:5" ht="12.75" customHeight="1" thickBot="1">
      <c r="A45" s="296" t="s">
        <v>182</v>
      </c>
      <c r="B45" s="296"/>
      <c r="C45" s="296"/>
      <c r="D45" s="20">
        <v>91776845</v>
      </c>
      <c r="E45" s="20">
        <v>88434344</v>
      </c>
    </row>
    <row r="46" spans="1:5" ht="12.75" customHeight="1" thickBot="1">
      <c r="A46" s="68" t="s">
        <v>183</v>
      </c>
      <c r="B46" s="115"/>
      <c r="C46" s="115"/>
      <c r="D46" s="171">
        <f>SUM(D47:D49)</f>
        <v>21626291</v>
      </c>
      <c r="E46" s="171">
        <f>SUM(E47:E49)</f>
        <v>20892481</v>
      </c>
    </row>
    <row r="47" spans="1:5" ht="12" customHeight="1">
      <c r="A47" s="6"/>
      <c r="B47" s="301" t="s">
        <v>184</v>
      </c>
      <c r="C47" s="301"/>
      <c r="D47" s="18">
        <v>3495044</v>
      </c>
      <c r="E47" s="18">
        <v>4842168</v>
      </c>
    </row>
    <row r="48" spans="1:5" ht="12" customHeight="1">
      <c r="A48" s="6"/>
      <c r="B48" s="11" t="s">
        <v>185</v>
      </c>
      <c r="C48" s="53"/>
      <c r="D48" s="28">
        <v>15844852</v>
      </c>
      <c r="E48" s="28">
        <v>14041250</v>
      </c>
    </row>
    <row r="49" spans="1:5" ht="12" customHeight="1" thickBot="1">
      <c r="A49" s="6"/>
      <c r="B49" s="116" t="s">
        <v>186</v>
      </c>
      <c r="C49" s="117"/>
      <c r="D49" s="40">
        <v>2286395</v>
      </c>
      <c r="E49" s="40">
        <v>2009063</v>
      </c>
    </row>
    <row r="50" spans="1:5" s="13" customFormat="1" ht="12" customHeight="1" thickBot="1">
      <c r="A50" s="100" t="s">
        <v>187</v>
      </c>
      <c r="B50" s="118"/>
      <c r="C50" s="119"/>
      <c r="D50" s="171">
        <f>SUM(D51:D53)</f>
        <v>189315681</v>
      </c>
      <c r="E50" s="171">
        <f>SUM(E51:E53)</f>
        <v>169135076</v>
      </c>
    </row>
    <row r="51" spans="1:5" s="13" customFormat="1" ht="12" customHeight="1">
      <c r="A51" s="6"/>
      <c r="B51" s="294" t="s">
        <v>188</v>
      </c>
      <c r="C51" s="294"/>
      <c r="D51" s="28">
        <v>80623577</v>
      </c>
      <c r="E51" s="28">
        <v>73046067</v>
      </c>
    </row>
    <row r="52" spans="1:5" s="13" customFormat="1" ht="12" customHeight="1">
      <c r="A52" s="6"/>
      <c r="B52" s="11" t="s">
        <v>464</v>
      </c>
      <c r="C52" s="53"/>
      <c r="D52" s="28">
        <v>66653890</v>
      </c>
      <c r="E52" s="28">
        <v>45634446</v>
      </c>
    </row>
    <row r="53" spans="1:5" s="13" customFormat="1" ht="12" customHeight="1" thickBot="1">
      <c r="A53" s="6"/>
      <c r="B53" s="310" t="s">
        <v>189</v>
      </c>
      <c r="C53" s="310"/>
      <c r="D53" s="40">
        <v>42038214</v>
      </c>
      <c r="E53" s="40">
        <v>50454563</v>
      </c>
    </row>
    <row r="54" spans="1:5" ht="13.5" thickBot="1">
      <c r="A54" s="295" t="s">
        <v>150</v>
      </c>
      <c r="B54" s="295"/>
      <c r="C54" s="295"/>
      <c r="D54" s="171">
        <f>SUM(D55:D57)</f>
        <v>34522029</v>
      </c>
      <c r="E54" s="171">
        <f>SUM(E55:E57)</f>
        <v>31276196</v>
      </c>
    </row>
    <row r="55" spans="1:5" ht="12" customHeight="1">
      <c r="A55" s="51"/>
      <c r="B55" s="72" t="s">
        <v>190</v>
      </c>
      <c r="C55" s="107"/>
      <c r="D55" s="18">
        <v>2126965</v>
      </c>
      <c r="E55" s="18">
        <v>3059225</v>
      </c>
    </row>
    <row r="56" spans="1:5" ht="12" customHeight="1">
      <c r="A56" s="51"/>
      <c r="B56" s="70" t="s">
        <v>191</v>
      </c>
      <c r="C56" s="120"/>
      <c r="D56" s="28">
        <v>18114466</v>
      </c>
      <c r="E56" s="28">
        <v>17125337</v>
      </c>
    </row>
    <row r="57" spans="1:5" ht="12" customHeight="1" thickBot="1">
      <c r="A57" s="51"/>
      <c r="B57" s="67" t="s">
        <v>154</v>
      </c>
      <c r="C57" s="121"/>
      <c r="D57" s="19">
        <v>14280598</v>
      </c>
      <c r="E57" s="19">
        <v>11091634</v>
      </c>
    </row>
    <row r="58" spans="1:5" ht="11.25" customHeight="1" thickBot="1">
      <c r="A58" s="311" t="s">
        <v>192</v>
      </c>
      <c r="B58" s="311"/>
      <c r="C58" s="311"/>
      <c r="D58" s="171">
        <f>D5+D19+D20+D28+D32+D39+D40+D41+D45+D46+D50+D54</f>
        <v>3740353036</v>
      </c>
      <c r="E58" s="171">
        <f>E5+E19+E20+E28+E32+E39+E40+E41+E45+E46+E50+E54</f>
        <v>3383921839</v>
      </c>
    </row>
    <row r="59" ht="13.5" customHeight="1">
      <c r="A59" s="13" t="s">
        <v>36</v>
      </c>
    </row>
  </sheetData>
  <sheetProtection/>
  <mergeCells count="36">
    <mergeCell ref="B6:C6"/>
    <mergeCell ref="B9:C9"/>
    <mergeCell ref="B11:C11"/>
    <mergeCell ref="B12:C12"/>
    <mergeCell ref="B13:C13"/>
    <mergeCell ref="D3:E3"/>
    <mergeCell ref="B10:C10"/>
    <mergeCell ref="A19:C19"/>
    <mergeCell ref="A20:C20"/>
    <mergeCell ref="B21:C21"/>
    <mergeCell ref="B23:C23"/>
    <mergeCell ref="B22:C22"/>
    <mergeCell ref="B24:C24"/>
    <mergeCell ref="B25:C25"/>
    <mergeCell ref="B26:C26"/>
    <mergeCell ref="B27:C27"/>
    <mergeCell ref="B30:C30"/>
    <mergeCell ref="A32:C32"/>
    <mergeCell ref="B33:C33"/>
    <mergeCell ref="A45:C45"/>
    <mergeCell ref="B34:C34"/>
    <mergeCell ref="B35:C35"/>
    <mergeCell ref="B36:C36"/>
    <mergeCell ref="B37:C37"/>
    <mergeCell ref="B38:C38"/>
    <mergeCell ref="A39:C39"/>
    <mergeCell ref="B47:C47"/>
    <mergeCell ref="B51:C51"/>
    <mergeCell ref="B53:C53"/>
    <mergeCell ref="A54:C54"/>
    <mergeCell ref="A58:C58"/>
    <mergeCell ref="A40:C40"/>
    <mergeCell ref="A41:C41"/>
    <mergeCell ref="B42:C42"/>
    <mergeCell ref="B44:C44"/>
    <mergeCell ref="B43:C4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2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3.28125" style="7" customWidth="1"/>
    <col min="2" max="7" width="14.7109375" style="7" customWidth="1"/>
    <col min="8" max="8" width="14.7109375" style="34" customWidth="1"/>
    <col min="9" max="16384" width="9.140625" style="7" customWidth="1"/>
  </cols>
  <sheetData>
    <row r="1" ht="19.5" customHeight="1">
      <c r="A1" s="1" t="s">
        <v>467</v>
      </c>
    </row>
    <row r="2" ht="6.75" customHeight="1" thickBot="1">
      <c r="A2" s="13"/>
    </row>
    <row r="3" spans="2:8" ht="13.5" customHeight="1" thickBot="1">
      <c r="B3" s="290">
        <v>2012</v>
      </c>
      <c r="C3" s="290"/>
      <c r="D3" s="290"/>
      <c r="E3" s="290"/>
      <c r="F3" s="290"/>
      <c r="G3" s="290"/>
      <c r="H3" s="290"/>
    </row>
    <row r="4" spans="2:8" ht="13.5" customHeight="1" thickBot="1">
      <c r="B4" s="290" t="s">
        <v>193</v>
      </c>
      <c r="C4" s="290"/>
      <c r="D4" s="290"/>
      <c r="E4" s="290"/>
      <c r="F4" s="290"/>
      <c r="G4" s="290"/>
      <c r="H4" s="290"/>
    </row>
    <row r="5" spans="2:8" ht="13.5" customHeight="1" thickBot="1">
      <c r="B5" s="8" t="s">
        <v>194</v>
      </c>
      <c r="C5" s="290" t="s">
        <v>195</v>
      </c>
      <c r="D5" s="290"/>
      <c r="E5" s="8" t="s">
        <v>105</v>
      </c>
      <c r="F5" s="8" t="s">
        <v>106</v>
      </c>
      <c r="G5" s="8" t="s">
        <v>196</v>
      </c>
      <c r="H5" s="290" t="s">
        <v>0</v>
      </c>
    </row>
    <row r="6" spans="1:8" ht="13.5" customHeight="1" thickBot="1">
      <c r="A6" s="3"/>
      <c r="B6" s="32" t="s">
        <v>16</v>
      </c>
      <c r="C6" s="32" t="s">
        <v>23</v>
      </c>
      <c r="D6" s="32" t="s">
        <v>24</v>
      </c>
      <c r="E6" s="32" t="s">
        <v>17</v>
      </c>
      <c r="F6" s="32" t="s">
        <v>25</v>
      </c>
      <c r="G6" s="32" t="s">
        <v>26</v>
      </c>
      <c r="H6" s="314"/>
    </row>
    <row r="7" spans="1:8" ht="13.5" thickBot="1">
      <c r="A7" s="291" t="s">
        <v>27</v>
      </c>
      <c r="B7" s="291"/>
      <c r="C7" s="291"/>
      <c r="D7" s="291"/>
      <c r="E7" s="291"/>
      <c r="F7" s="291"/>
      <c r="G7" s="291"/>
      <c r="H7" s="291"/>
    </row>
    <row r="8" spans="1:8" ht="15" customHeight="1">
      <c r="A8" s="9" t="s">
        <v>28</v>
      </c>
      <c r="B8" s="122">
        <v>0</v>
      </c>
      <c r="C8" s="122">
        <v>0.05</v>
      </c>
      <c r="D8" s="122">
        <v>0.05</v>
      </c>
      <c r="E8" s="122">
        <v>0.05</v>
      </c>
      <c r="F8" s="122">
        <v>0.03</v>
      </c>
      <c r="G8" s="122">
        <v>0.05</v>
      </c>
      <c r="H8" s="123"/>
    </row>
    <row r="9" spans="1:8" ht="15" customHeight="1">
      <c r="A9" s="10" t="s">
        <v>29</v>
      </c>
      <c r="B9" s="124">
        <v>0</v>
      </c>
      <c r="C9" s="124">
        <v>0.06</v>
      </c>
      <c r="D9" s="124">
        <v>0.06</v>
      </c>
      <c r="E9" s="124">
        <v>0.06</v>
      </c>
      <c r="F9" s="124">
        <v>0.06</v>
      </c>
      <c r="G9" s="124">
        <v>0.06</v>
      </c>
      <c r="H9" s="125"/>
    </row>
    <row r="10" spans="1:8" ht="15" customHeight="1">
      <c r="A10" s="69" t="s">
        <v>30</v>
      </c>
      <c r="B10" s="126">
        <f>15%*5%</f>
        <v>0.0075</v>
      </c>
      <c r="C10" s="126">
        <f>15%*5%</f>
        <v>0.0075</v>
      </c>
      <c r="D10" s="126">
        <f>15%*6%</f>
        <v>0.009</v>
      </c>
      <c r="E10" s="126">
        <f>15%*12%</f>
        <v>0.018</v>
      </c>
      <c r="F10" s="126">
        <f>15%*7%</f>
        <v>0.0105</v>
      </c>
      <c r="G10" s="126">
        <f>15%*10%</f>
        <v>0.015</v>
      </c>
      <c r="H10" s="125"/>
    </row>
    <row r="11" spans="1:8" ht="15" customHeight="1" thickBot="1">
      <c r="A11" s="116" t="s">
        <v>197</v>
      </c>
      <c r="B11" s="127">
        <v>0.002</v>
      </c>
      <c r="C11" s="127">
        <v>0.002</v>
      </c>
      <c r="D11" s="127">
        <v>0.002</v>
      </c>
      <c r="E11" s="127">
        <v>0.002</v>
      </c>
      <c r="F11" s="127">
        <v>0.002</v>
      </c>
      <c r="G11" s="127">
        <v>0.002</v>
      </c>
      <c r="H11" s="128"/>
    </row>
    <row r="12" spans="1:8" ht="15" customHeight="1" thickBot="1">
      <c r="A12" s="100" t="s">
        <v>31</v>
      </c>
      <c r="B12" s="129">
        <f aca="true" t="shared" si="0" ref="B12:G12">SUM(B8:B11)</f>
        <v>0.0095</v>
      </c>
      <c r="C12" s="129">
        <f t="shared" si="0"/>
        <v>0.1195</v>
      </c>
      <c r="D12" s="129">
        <f t="shared" si="0"/>
        <v>0.121</v>
      </c>
      <c r="E12" s="129">
        <f t="shared" si="0"/>
        <v>0.13</v>
      </c>
      <c r="F12" s="129">
        <f t="shared" si="0"/>
        <v>0.1025</v>
      </c>
      <c r="G12" s="129">
        <f t="shared" si="0"/>
        <v>0.127</v>
      </c>
      <c r="H12" s="130">
        <v>0.0847</v>
      </c>
    </row>
    <row r="13" spans="1:8" ht="15" customHeight="1" thickBot="1">
      <c r="A13" s="38" t="s">
        <v>337</v>
      </c>
      <c r="B13" s="131">
        <v>387317366</v>
      </c>
      <c r="C13" s="131">
        <v>358002232</v>
      </c>
      <c r="D13" s="131">
        <v>434300632</v>
      </c>
      <c r="E13" s="131">
        <v>83576037</v>
      </c>
      <c r="F13" s="131">
        <v>40526344</v>
      </c>
      <c r="G13" s="131">
        <v>5319537</v>
      </c>
      <c r="H13" s="20">
        <f>SUM(B13:G13)</f>
        <v>1309042148</v>
      </c>
    </row>
    <row r="14" spans="1:8" ht="15" customHeight="1" thickBot="1">
      <c r="A14" s="100" t="s">
        <v>338</v>
      </c>
      <c r="B14" s="20">
        <f aca="true" t="shared" si="1" ref="B14:G14">B12*B13</f>
        <v>3679514.977</v>
      </c>
      <c r="C14" s="20">
        <f t="shared" si="1"/>
        <v>42781266.724</v>
      </c>
      <c r="D14" s="20">
        <f t="shared" si="1"/>
        <v>52550376.471999995</v>
      </c>
      <c r="E14" s="20">
        <f t="shared" si="1"/>
        <v>10864884.81</v>
      </c>
      <c r="F14" s="20">
        <f t="shared" si="1"/>
        <v>4153950.26</v>
      </c>
      <c r="G14" s="20">
        <f t="shared" si="1"/>
        <v>675581.199</v>
      </c>
      <c r="H14" s="20">
        <f>SUM(B14:G14)</f>
        <v>114705574.442</v>
      </c>
    </row>
    <row r="15" spans="1:8" ht="15" customHeight="1" thickBot="1">
      <c r="A15" s="291" t="s">
        <v>32</v>
      </c>
      <c r="B15" s="291"/>
      <c r="C15" s="291"/>
      <c r="D15" s="291"/>
      <c r="E15" s="291"/>
      <c r="F15" s="291"/>
      <c r="G15" s="291"/>
      <c r="H15" s="291"/>
    </row>
    <row r="16" spans="1:8" ht="15" customHeight="1">
      <c r="A16" s="64" t="s">
        <v>33</v>
      </c>
      <c r="B16" s="132">
        <v>0.0225</v>
      </c>
      <c r="C16" s="132">
        <v>0.0225</v>
      </c>
      <c r="D16" s="132">
        <v>0.0225</v>
      </c>
      <c r="E16" s="132">
        <v>0.0225</v>
      </c>
      <c r="F16" s="132">
        <v>0.0225</v>
      </c>
      <c r="G16" s="132">
        <v>0.0225</v>
      </c>
      <c r="H16" s="133">
        <v>0.0225</v>
      </c>
    </row>
    <row r="17" spans="1:8" ht="15" customHeight="1" thickBot="1">
      <c r="A17" s="116" t="s">
        <v>339</v>
      </c>
      <c r="B17" s="40">
        <v>44241765</v>
      </c>
      <c r="C17" s="40">
        <v>71021604</v>
      </c>
      <c r="D17" s="40">
        <v>41588313</v>
      </c>
      <c r="E17" s="40">
        <v>47787174</v>
      </c>
      <c r="F17" s="40">
        <v>19581004</v>
      </c>
      <c r="G17" s="40">
        <v>2767715</v>
      </c>
      <c r="H17" s="134">
        <f>SUM(B17:G17)</f>
        <v>226987575</v>
      </c>
    </row>
    <row r="18" spans="1:8" ht="15" customHeight="1" thickBot="1">
      <c r="A18" s="100" t="s">
        <v>340</v>
      </c>
      <c r="B18" s="20">
        <f aca="true" t="shared" si="2" ref="B18:G18">B16*B17</f>
        <v>995439.7124999999</v>
      </c>
      <c r="C18" s="20">
        <f t="shared" si="2"/>
        <v>1597986.0899999999</v>
      </c>
      <c r="D18" s="20">
        <f t="shared" si="2"/>
        <v>935737.0425</v>
      </c>
      <c r="E18" s="20">
        <f t="shared" si="2"/>
        <v>1075211.415</v>
      </c>
      <c r="F18" s="20">
        <f t="shared" si="2"/>
        <v>440572.58999999997</v>
      </c>
      <c r="G18" s="20">
        <f t="shared" si="2"/>
        <v>62273.587499999994</v>
      </c>
      <c r="H18" s="20">
        <f>SUM(B18:G18)</f>
        <v>5107220.4375</v>
      </c>
    </row>
    <row r="19" spans="1:8" ht="15" customHeight="1" thickBot="1">
      <c r="A19" s="291" t="s">
        <v>34</v>
      </c>
      <c r="B19" s="291"/>
      <c r="C19" s="291"/>
      <c r="D19" s="291"/>
      <c r="E19" s="291"/>
      <c r="F19" s="291"/>
      <c r="G19" s="291"/>
      <c r="H19" s="291"/>
    </row>
    <row r="20" spans="1:8" ht="15" customHeight="1">
      <c r="A20" s="14" t="s">
        <v>35</v>
      </c>
      <c r="B20" s="135">
        <v>1.33</v>
      </c>
      <c r="C20" s="135">
        <v>1.33</v>
      </c>
      <c r="D20" s="135">
        <v>1.33</v>
      </c>
      <c r="E20" s="135">
        <v>1.33</v>
      </c>
      <c r="F20" s="135">
        <v>1.33</v>
      </c>
      <c r="G20" s="135">
        <v>1.33</v>
      </c>
      <c r="H20" s="136">
        <v>1.33</v>
      </c>
    </row>
    <row r="21" spans="1:8" ht="15" customHeight="1" thickBot="1">
      <c r="A21" s="116" t="s">
        <v>341</v>
      </c>
      <c r="B21" s="40">
        <v>516234</v>
      </c>
      <c r="C21" s="40">
        <v>219006</v>
      </c>
      <c r="D21" s="40">
        <v>2050550</v>
      </c>
      <c r="E21" s="40">
        <v>125090</v>
      </c>
      <c r="F21" s="40">
        <v>68979</v>
      </c>
      <c r="G21" s="40">
        <v>45</v>
      </c>
      <c r="H21" s="134">
        <f>SUM(B21:G21)</f>
        <v>2979904</v>
      </c>
    </row>
    <row r="22" spans="1:8" ht="15" customHeight="1" thickBot="1">
      <c r="A22" s="100" t="s">
        <v>342</v>
      </c>
      <c r="B22" s="20">
        <f aca="true" t="shared" si="3" ref="B22:G22">B20*B21</f>
        <v>686591.2200000001</v>
      </c>
      <c r="C22" s="20">
        <f t="shared" si="3"/>
        <v>291277.98000000004</v>
      </c>
      <c r="D22" s="20">
        <f t="shared" si="3"/>
        <v>2727231.5</v>
      </c>
      <c r="E22" s="20">
        <f t="shared" si="3"/>
        <v>166369.7</v>
      </c>
      <c r="F22" s="20">
        <f t="shared" si="3"/>
        <v>91742.07</v>
      </c>
      <c r="G22" s="20">
        <f t="shared" si="3"/>
        <v>59.85</v>
      </c>
      <c r="H22" s="20">
        <f>SUM(B22:G22)</f>
        <v>3963272.3200000003</v>
      </c>
    </row>
    <row r="23" spans="1:8" ht="15" customHeight="1">
      <c r="A23" s="137" t="s">
        <v>343</v>
      </c>
      <c r="B23" s="35">
        <f>B14+B18+B22</f>
        <v>5361545.9095</v>
      </c>
      <c r="C23" s="35">
        <f aca="true" t="shared" si="4" ref="C23:H23">C14+C18+C22</f>
        <v>44670530.79399999</v>
      </c>
      <c r="D23" s="35">
        <f t="shared" si="4"/>
        <v>56213345.01449999</v>
      </c>
      <c r="E23" s="35">
        <f t="shared" si="4"/>
        <v>12106465.925</v>
      </c>
      <c r="F23" s="35">
        <f t="shared" si="4"/>
        <v>4686264.92</v>
      </c>
      <c r="G23" s="35">
        <f t="shared" si="4"/>
        <v>737914.6365</v>
      </c>
      <c r="H23" s="35">
        <f t="shared" si="4"/>
        <v>123776067.1995</v>
      </c>
    </row>
    <row r="24" spans="1:8" ht="15" customHeight="1" thickBot="1">
      <c r="A24" s="138" t="s">
        <v>344</v>
      </c>
      <c r="B24" s="139">
        <v>0.0138</v>
      </c>
      <c r="C24" s="139">
        <v>0.1248</v>
      </c>
      <c r="D24" s="139">
        <v>0.1294</v>
      </c>
      <c r="E24" s="139">
        <v>0.1449</v>
      </c>
      <c r="F24" s="139">
        <v>0.1156</v>
      </c>
      <c r="G24" s="139">
        <v>0.1387</v>
      </c>
      <c r="H24" s="139">
        <v>0.0946</v>
      </c>
    </row>
    <row r="25" ht="13.5" customHeight="1">
      <c r="A25" s="13" t="s">
        <v>36</v>
      </c>
    </row>
  </sheetData>
  <sheetProtection/>
  <mergeCells count="7">
    <mergeCell ref="A15:H15"/>
    <mergeCell ref="A19:H19"/>
    <mergeCell ref="B3:H3"/>
    <mergeCell ref="B4:H4"/>
    <mergeCell ref="C5:D5"/>
    <mergeCell ref="H5:H6"/>
    <mergeCell ref="A7:H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6.28125" style="13" customWidth="1"/>
    <col min="2" max="2" width="18.140625" style="180" customWidth="1"/>
    <col min="3" max="3" width="15.00390625" style="180" customWidth="1"/>
    <col min="4" max="4" width="25.00390625" style="141" customWidth="1"/>
    <col min="5" max="5" width="9.28125" style="180" customWidth="1"/>
    <col min="6" max="6" width="12.7109375" style="180" customWidth="1"/>
    <col min="7" max="7" width="16.140625" style="180" customWidth="1"/>
    <col min="8" max="8" width="20.00390625" style="180" customWidth="1"/>
    <col min="9" max="9" width="9.57421875" style="180" customWidth="1"/>
    <col min="10" max="10" width="9.28125" style="180" customWidth="1"/>
    <col min="11" max="11" width="12.7109375" style="180" customWidth="1"/>
    <col min="12" max="12" width="21.140625" style="180" bestFit="1" customWidth="1"/>
    <col min="13" max="13" width="11.28125" style="180" bestFit="1" customWidth="1"/>
    <col min="14" max="16384" width="9.140625" style="13" customWidth="1"/>
  </cols>
  <sheetData>
    <row r="1" ht="19.5" customHeight="1">
      <c r="A1" s="140" t="s">
        <v>345</v>
      </c>
    </row>
    <row r="2" spans="2:4" ht="6.75" customHeight="1" thickBot="1">
      <c r="B2" s="169"/>
      <c r="C2" s="169"/>
      <c r="D2" s="181"/>
    </row>
    <row r="3" spans="2:13" ht="13.5" customHeight="1" thickBot="1">
      <c r="B3" s="290">
        <v>2012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2:13" ht="13.5" customHeight="1" thickBot="1">
      <c r="B4" s="290" t="s">
        <v>100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s="4" customFormat="1" ht="13.5" customHeight="1" thickBot="1">
      <c r="A5" s="200"/>
      <c r="B5" s="201" t="s">
        <v>292</v>
      </c>
      <c r="C5" s="201" t="s">
        <v>293</v>
      </c>
      <c r="D5" s="201" t="s">
        <v>294</v>
      </c>
      <c r="E5" s="201" t="s">
        <v>295</v>
      </c>
      <c r="F5" s="201" t="s">
        <v>18</v>
      </c>
      <c r="G5" s="201" t="s">
        <v>298</v>
      </c>
      <c r="H5" s="201" t="s">
        <v>299</v>
      </c>
      <c r="I5" s="201" t="s">
        <v>300</v>
      </c>
      <c r="J5" s="201" t="s">
        <v>301</v>
      </c>
      <c r="K5" s="201" t="s">
        <v>302</v>
      </c>
      <c r="L5" s="201" t="s">
        <v>346</v>
      </c>
      <c r="M5" s="201" t="s">
        <v>0</v>
      </c>
    </row>
    <row r="6" spans="1:13" ht="13.5" customHeight="1">
      <c r="A6" s="202" t="s">
        <v>303</v>
      </c>
      <c r="B6" s="203">
        <v>133477863</v>
      </c>
      <c r="C6" s="203">
        <v>129907033</v>
      </c>
      <c r="D6" s="203">
        <v>116910363</v>
      </c>
      <c r="E6" s="203">
        <v>88123055</v>
      </c>
      <c r="F6" s="203">
        <v>43834142</v>
      </c>
      <c r="G6" s="203">
        <v>53135732</v>
      </c>
      <c r="H6" s="203">
        <v>265908760</v>
      </c>
      <c r="I6" s="203">
        <v>364661599</v>
      </c>
      <c r="J6" s="203">
        <v>72673548</v>
      </c>
      <c r="K6" s="203">
        <v>22093369</v>
      </c>
      <c r="L6" s="203">
        <v>28377747</v>
      </c>
      <c r="M6" s="203">
        <v>1319103212</v>
      </c>
    </row>
    <row r="7" spans="1:13" ht="13.5" customHeight="1" thickBot="1">
      <c r="A7" s="204" t="s">
        <v>304</v>
      </c>
      <c r="B7" s="205">
        <v>0.1</v>
      </c>
      <c r="C7" s="205">
        <v>0.1</v>
      </c>
      <c r="D7" s="205">
        <v>0.09</v>
      </c>
      <c r="E7" s="205">
        <v>0.07</v>
      </c>
      <c r="F7" s="205">
        <v>0.03</v>
      </c>
      <c r="G7" s="205">
        <v>0.04</v>
      </c>
      <c r="H7" s="205">
        <v>0.2</v>
      </c>
      <c r="I7" s="205">
        <v>0.28</v>
      </c>
      <c r="J7" s="205">
        <v>0.06</v>
      </c>
      <c r="K7" s="205">
        <v>0.02</v>
      </c>
      <c r="L7" s="205">
        <v>0.02</v>
      </c>
      <c r="M7" s="205">
        <v>1</v>
      </c>
    </row>
    <row r="8" spans="1:13" ht="15" customHeight="1">
      <c r="A8" s="202" t="s">
        <v>305</v>
      </c>
      <c r="B8" s="203">
        <v>-44983343</v>
      </c>
      <c r="C8" s="203">
        <v>-5781844</v>
      </c>
      <c r="D8" s="203">
        <v>-2121612</v>
      </c>
      <c r="E8" s="203">
        <v>-56119173</v>
      </c>
      <c r="F8" s="203">
        <v>-21507756</v>
      </c>
      <c r="G8" s="203">
        <v>-899719</v>
      </c>
      <c r="H8" s="203">
        <v>-12691627</v>
      </c>
      <c r="I8" s="203">
        <v>-75694773</v>
      </c>
      <c r="J8" s="203">
        <v>-11107767</v>
      </c>
      <c r="K8" s="203">
        <v>-11988428</v>
      </c>
      <c r="L8" s="203">
        <v>-14665435</v>
      </c>
      <c r="M8" s="203">
        <v>-257561475</v>
      </c>
    </row>
    <row r="9" spans="1:13" ht="15" customHeight="1" thickBot="1">
      <c r="A9" s="204" t="s">
        <v>306</v>
      </c>
      <c r="B9" s="205">
        <v>0.66</v>
      </c>
      <c r="C9" s="205">
        <v>0.96</v>
      </c>
      <c r="D9" s="205">
        <v>0.98</v>
      </c>
      <c r="E9" s="205">
        <v>0.36</v>
      </c>
      <c r="F9" s="205">
        <v>0.51</v>
      </c>
      <c r="G9" s="205">
        <v>0.98</v>
      </c>
      <c r="H9" s="205">
        <v>0.95</v>
      </c>
      <c r="I9" s="205">
        <v>0.79</v>
      </c>
      <c r="J9" s="205">
        <v>0.85</v>
      </c>
      <c r="K9" s="205">
        <v>0.46</v>
      </c>
      <c r="L9" s="205">
        <v>0.48</v>
      </c>
      <c r="M9" s="205">
        <v>0.8</v>
      </c>
    </row>
    <row r="10" spans="1:13" ht="15" customHeight="1">
      <c r="A10" s="202" t="s">
        <v>307</v>
      </c>
      <c r="B10" s="203">
        <v>-21133923</v>
      </c>
      <c r="C10" s="203">
        <v>-59432192</v>
      </c>
      <c r="D10" s="203">
        <v>-76713703</v>
      </c>
      <c r="E10" s="203">
        <v>-26863274</v>
      </c>
      <c r="F10" s="203">
        <v>-8861493</v>
      </c>
      <c r="G10" s="203">
        <v>-14032338</v>
      </c>
      <c r="H10" s="203">
        <v>-160428138</v>
      </c>
      <c r="I10" s="203">
        <v>-255305180</v>
      </c>
      <c r="J10" s="203">
        <v>-28170177</v>
      </c>
      <c r="K10" s="203">
        <v>-4926012</v>
      </c>
      <c r="L10" s="203">
        <v>-6799766</v>
      </c>
      <c r="M10" s="203">
        <v>-662666195</v>
      </c>
    </row>
    <row r="11" spans="1:13" ht="15" customHeight="1" thickBot="1">
      <c r="A11" s="204" t="s">
        <v>308</v>
      </c>
      <c r="B11" s="205">
        <v>-0.16</v>
      </c>
      <c r="C11" s="205">
        <v>-0.46</v>
      </c>
      <c r="D11" s="205">
        <v>-0.66</v>
      </c>
      <c r="E11" s="205">
        <v>-0.3</v>
      </c>
      <c r="F11" s="205">
        <v>-0.2</v>
      </c>
      <c r="G11" s="205">
        <v>-0.26</v>
      </c>
      <c r="H11" s="205">
        <v>-0.6</v>
      </c>
      <c r="I11" s="205">
        <v>-0.7</v>
      </c>
      <c r="J11" s="205">
        <v>-0.39</v>
      </c>
      <c r="K11" s="205">
        <v>-0.22</v>
      </c>
      <c r="L11" s="205">
        <v>-0.24</v>
      </c>
      <c r="M11" s="205">
        <v>-0.5</v>
      </c>
    </row>
    <row r="12" spans="1:13" ht="15" customHeight="1">
      <c r="A12" s="202" t="s">
        <v>309</v>
      </c>
      <c r="B12" s="203">
        <v>10190308</v>
      </c>
      <c r="C12" s="203">
        <v>1111292</v>
      </c>
      <c r="D12" s="203">
        <v>677635</v>
      </c>
      <c r="E12" s="203">
        <v>23185151</v>
      </c>
      <c r="F12" s="203">
        <v>5866088</v>
      </c>
      <c r="G12" s="203">
        <v>1299582</v>
      </c>
      <c r="H12" s="203">
        <v>3673481</v>
      </c>
      <c r="I12" s="203">
        <v>59214414</v>
      </c>
      <c r="J12" s="203">
        <v>4479541</v>
      </c>
      <c r="K12" s="203">
        <v>3789219</v>
      </c>
      <c r="L12" s="203">
        <v>3206128</v>
      </c>
      <c r="M12" s="203">
        <v>116692838</v>
      </c>
    </row>
    <row r="13" spans="1:13" ht="15" customHeight="1" thickBot="1">
      <c r="A13" s="204" t="s">
        <v>310</v>
      </c>
      <c r="B13" s="205">
        <v>-0.48</v>
      </c>
      <c r="C13" s="205">
        <v>-0.02</v>
      </c>
      <c r="D13" s="205">
        <v>-0.01</v>
      </c>
      <c r="E13" s="205">
        <v>-0.86</v>
      </c>
      <c r="F13" s="205">
        <v>-0.66</v>
      </c>
      <c r="G13" s="205">
        <v>-0.09</v>
      </c>
      <c r="H13" s="205">
        <v>-0.02</v>
      </c>
      <c r="I13" s="205">
        <v>-0.23</v>
      </c>
      <c r="J13" s="205">
        <v>-0.16</v>
      </c>
      <c r="K13" s="205">
        <v>-0.77</v>
      </c>
      <c r="L13" s="205">
        <v>-0.47</v>
      </c>
      <c r="M13" s="205">
        <v>-0.18</v>
      </c>
    </row>
    <row r="14" spans="1:13" ht="15" customHeight="1" thickBot="1">
      <c r="A14" s="206" t="s">
        <v>296</v>
      </c>
      <c r="B14" s="207">
        <v>-20722311</v>
      </c>
      <c r="C14" s="207">
        <v>-72908134</v>
      </c>
      <c r="D14" s="207">
        <v>-36337173</v>
      </c>
      <c r="E14" s="207">
        <v>-4475464</v>
      </c>
      <c r="F14" s="207">
        <v>-1852462</v>
      </c>
      <c r="G14" s="207">
        <v>-2264805</v>
      </c>
      <c r="H14" s="207">
        <v>526988</v>
      </c>
      <c r="I14" s="207">
        <v>-5772883</v>
      </c>
      <c r="J14" s="207">
        <v>-5755443</v>
      </c>
      <c r="K14" s="207">
        <v>-87411</v>
      </c>
      <c r="L14" s="207">
        <v>-2200462</v>
      </c>
      <c r="M14" s="203">
        <v>-151849559</v>
      </c>
    </row>
    <row r="15" spans="1:13" ht="15" customHeight="1">
      <c r="A15" s="202" t="s">
        <v>311</v>
      </c>
      <c r="B15" s="203">
        <v>-19288457</v>
      </c>
      <c r="C15" s="203">
        <v>-10863701</v>
      </c>
      <c r="D15" s="203">
        <v>-13538448</v>
      </c>
      <c r="E15" s="203">
        <v>-16779741</v>
      </c>
      <c r="F15" s="203">
        <v>-6919816</v>
      </c>
      <c r="G15" s="203">
        <v>-23968734</v>
      </c>
      <c r="H15" s="203">
        <v>-72712189</v>
      </c>
      <c r="I15" s="203">
        <v>-38429255</v>
      </c>
      <c r="J15" s="203">
        <v>-20292052</v>
      </c>
      <c r="K15" s="203">
        <v>-3836783</v>
      </c>
      <c r="L15" s="203">
        <v>-4335070</v>
      </c>
      <c r="M15" s="203">
        <v>-230964249</v>
      </c>
    </row>
    <row r="16" spans="1:13" ht="15" customHeight="1" thickBot="1">
      <c r="A16" s="204" t="s">
        <v>312</v>
      </c>
      <c r="B16" s="205">
        <v>-0.14</v>
      </c>
      <c r="C16" s="205">
        <v>-0.08</v>
      </c>
      <c r="D16" s="205">
        <v>-0.12</v>
      </c>
      <c r="E16" s="205">
        <v>-0.19</v>
      </c>
      <c r="F16" s="205">
        <v>-0.16</v>
      </c>
      <c r="G16" s="205">
        <v>-0.45</v>
      </c>
      <c r="H16" s="205">
        <v>-0.27</v>
      </c>
      <c r="I16" s="205">
        <v>-0.11</v>
      </c>
      <c r="J16" s="205">
        <v>-0.28</v>
      </c>
      <c r="K16" s="205">
        <v>-0.17</v>
      </c>
      <c r="L16" s="205">
        <v>-0.15</v>
      </c>
      <c r="M16" s="205">
        <v>-0.18</v>
      </c>
    </row>
    <row r="17" spans="1:13" ht="15" customHeight="1">
      <c r="A17" s="202" t="s">
        <v>313</v>
      </c>
      <c r="B17" s="203">
        <v>9374638</v>
      </c>
      <c r="C17" s="203">
        <v>1353131</v>
      </c>
      <c r="D17" s="203">
        <v>168408</v>
      </c>
      <c r="E17" s="203">
        <v>11173703</v>
      </c>
      <c r="F17" s="203">
        <v>3696437</v>
      </c>
      <c r="G17" s="208">
        <v>42728</v>
      </c>
      <c r="H17" s="203">
        <v>1205183</v>
      </c>
      <c r="I17" s="203">
        <v>2457168</v>
      </c>
      <c r="J17" s="203">
        <v>3486779</v>
      </c>
      <c r="K17" s="203">
        <v>1486745</v>
      </c>
      <c r="L17" s="203">
        <v>2748546</v>
      </c>
      <c r="M17" s="203">
        <v>37193466</v>
      </c>
    </row>
    <row r="18" spans="1:13" ht="15" customHeight="1" thickBot="1">
      <c r="A18" s="204" t="s">
        <v>314</v>
      </c>
      <c r="B18" s="205">
        <v>-0.21</v>
      </c>
      <c r="C18" s="205">
        <v>-0.23</v>
      </c>
      <c r="D18" s="205">
        <v>-0.08</v>
      </c>
      <c r="E18" s="205">
        <v>-0.2</v>
      </c>
      <c r="F18" s="205">
        <v>-0.17</v>
      </c>
      <c r="G18" s="205">
        <v>-0.05</v>
      </c>
      <c r="H18" s="205">
        <v>-0.09</v>
      </c>
      <c r="I18" s="284" t="e">
        <v>#REF!</v>
      </c>
      <c r="J18" s="205">
        <v>-0.31</v>
      </c>
      <c r="K18" s="205">
        <v>-0.12</v>
      </c>
      <c r="L18" s="205">
        <v>-0.19</v>
      </c>
      <c r="M18" s="205">
        <v>-0.14</v>
      </c>
    </row>
    <row r="19" spans="1:13" s="4" customFormat="1" ht="15" customHeight="1">
      <c r="A19" s="209" t="s">
        <v>468</v>
      </c>
      <c r="B19" s="210">
        <v>46914776</v>
      </c>
      <c r="C19" s="210">
        <v>-16614415</v>
      </c>
      <c r="D19" s="210">
        <v>-10954530</v>
      </c>
      <c r="E19" s="210">
        <v>18244256</v>
      </c>
      <c r="F19" s="210">
        <v>14255141</v>
      </c>
      <c r="G19" s="210">
        <v>13312446</v>
      </c>
      <c r="H19" s="210">
        <v>25482458</v>
      </c>
      <c r="I19" s="210">
        <v>51131090</v>
      </c>
      <c r="J19" s="210">
        <v>15314428</v>
      </c>
      <c r="K19" s="210">
        <v>6530700</v>
      </c>
      <c r="L19" s="210">
        <v>6331688</v>
      </c>
      <c r="M19" s="210">
        <v>169948038</v>
      </c>
    </row>
    <row r="20" spans="1:13" s="4" customFormat="1" ht="15" customHeight="1" thickBot="1">
      <c r="A20" s="211" t="s">
        <v>469</v>
      </c>
      <c r="B20" s="285">
        <v>0.35</v>
      </c>
      <c r="C20" s="285">
        <v>-0.13</v>
      </c>
      <c r="D20" s="285">
        <v>-0.09</v>
      </c>
      <c r="E20" s="285">
        <v>0.21</v>
      </c>
      <c r="F20" s="285">
        <v>0.33</v>
      </c>
      <c r="G20" s="285">
        <v>0.25</v>
      </c>
      <c r="H20" s="285">
        <v>0.1</v>
      </c>
      <c r="I20" s="285">
        <v>0.14</v>
      </c>
      <c r="J20" s="285">
        <v>0.21</v>
      </c>
      <c r="K20" s="285">
        <v>0.3</v>
      </c>
      <c r="L20" s="285">
        <v>0.22</v>
      </c>
      <c r="M20" s="285">
        <v>0.13</v>
      </c>
    </row>
    <row r="21" spans="1:13" ht="15" customHeight="1">
      <c r="A21" s="202" t="s">
        <v>315</v>
      </c>
      <c r="B21" s="203">
        <v>22797019</v>
      </c>
      <c r="C21" s="203">
        <v>41592391</v>
      </c>
      <c r="D21" s="203">
        <v>37154491</v>
      </c>
      <c r="E21" s="203">
        <v>4432239</v>
      </c>
      <c r="F21" s="203">
        <v>1941873</v>
      </c>
      <c r="G21" s="203">
        <v>1824510</v>
      </c>
      <c r="H21" s="203">
        <v>16618830</v>
      </c>
      <c r="I21" s="203">
        <v>13275161</v>
      </c>
      <c r="J21" s="203">
        <v>4089643</v>
      </c>
      <c r="K21" s="203">
        <v>1131070</v>
      </c>
      <c r="L21" s="203">
        <v>1729248</v>
      </c>
      <c r="M21" s="203">
        <v>146586477</v>
      </c>
    </row>
    <row r="22" spans="1:13" ht="15" customHeight="1" thickBot="1">
      <c r="A22" s="204" t="s">
        <v>316</v>
      </c>
      <c r="B22" s="205">
        <v>0.17</v>
      </c>
      <c r="C22" s="205">
        <v>0.32</v>
      </c>
      <c r="D22" s="205">
        <v>0.32</v>
      </c>
      <c r="E22" s="205">
        <v>0.05</v>
      </c>
      <c r="F22" s="205">
        <v>0.04</v>
      </c>
      <c r="G22" s="205">
        <v>0.03</v>
      </c>
      <c r="H22" s="205">
        <v>0.06</v>
      </c>
      <c r="I22" s="205">
        <v>0.04</v>
      </c>
      <c r="J22" s="205">
        <v>0.06</v>
      </c>
      <c r="K22" s="205">
        <v>0.05</v>
      </c>
      <c r="L22" s="205">
        <v>0.06</v>
      </c>
      <c r="M22" s="205">
        <v>0.11</v>
      </c>
    </row>
    <row r="23" spans="1:13" ht="15" customHeight="1">
      <c r="A23" s="202" t="s">
        <v>317</v>
      </c>
      <c r="B23" s="203">
        <v>-16583218</v>
      </c>
      <c r="C23" s="203">
        <v>-12054984</v>
      </c>
      <c r="D23" s="203">
        <v>-9828334</v>
      </c>
      <c r="E23" s="203">
        <v>-12352530</v>
      </c>
      <c r="F23" s="203">
        <v>-5792649</v>
      </c>
      <c r="G23" s="203">
        <v>-7769198</v>
      </c>
      <c r="H23" s="203">
        <v>-40219453</v>
      </c>
      <c r="I23" s="203">
        <v>-46642330</v>
      </c>
      <c r="J23" s="203">
        <v>-9991840</v>
      </c>
      <c r="K23" s="203">
        <v>-3726549</v>
      </c>
      <c r="L23" s="203">
        <v>-5008276</v>
      </c>
      <c r="M23" s="203">
        <v>-169969361</v>
      </c>
    </row>
    <row r="24" spans="1:13" ht="15" customHeight="1" thickBot="1">
      <c r="A24" s="204" t="s">
        <v>318</v>
      </c>
      <c r="B24" s="205">
        <v>-0.12</v>
      </c>
      <c r="C24" s="205">
        <v>-0.09</v>
      </c>
      <c r="D24" s="205">
        <v>-0.08</v>
      </c>
      <c r="E24" s="205">
        <v>-0.14</v>
      </c>
      <c r="F24" s="205">
        <v>-0.13</v>
      </c>
      <c r="G24" s="205">
        <v>-0.15</v>
      </c>
      <c r="H24" s="205">
        <v>-0.15</v>
      </c>
      <c r="I24" s="205">
        <v>-0.13</v>
      </c>
      <c r="J24" s="205">
        <v>-0.14</v>
      </c>
      <c r="K24" s="205">
        <v>-0.17</v>
      </c>
      <c r="L24" s="205">
        <v>-0.18</v>
      </c>
      <c r="M24" s="205">
        <v>-0.13</v>
      </c>
    </row>
    <row r="25" spans="1:13" ht="15" customHeight="1" thickBot="1">
      <c r="A25" s="206" t="s">
        <v>297</v>
      </c>
      <c r="B25" s="207">
        <v>-2027425</v>
      </c>
      <c r="C25" s="207">
        <v>-1639393</v>
      </c>
      <c r="D25" s="207">
        <v>-2493020</v>
      </c>
      <c r="E25" s="207">
        <v>-1892790</v>
      </c>
      <c r="F25" s="207">
        <v>-759253</v>
      </c>
      <c r="G25" s="207">
        <v>-624360</v>
      </c>
      <c r="H25" s="207">
        <v>-4059673</v>
      </c>
      <c r="I25" s="207">
        <v>-4495661</v>
      </c>
      <c r="J25" s="207">
        <v>-1423002</v>
      </c>
      <c r="K25" s="207">
        <v>-491088</v>
      </c>
      <c r="L25" s="207">
        <v>-546406</v>
      </c>
      <c r="M25" s="203">
        <v>-20452072</v>
      </c>
    </row>
    <row r="26" spans="1:13" s="4" customFormat="1" ht="15" customHeight="1">
      <c r="A26" s="212" t="s">
        <v>319</v>
      </c>
      <c r="B26" s="213">
        <v>51101152</v>
      </c>
      <c r="C26" s="213">
        <v>11283598</v>
      </c>
      <c r="D26" s="213">
        <v>13878607</v>
      </c>
      <c r="E26" s="213">
        <v>8431175</v>
      </c>
      <c r="F26" s="213">
        <v>9645112</v>
      </c>
      <c r="G26" s="213">
        <v>6743398</v>
      </c>
      <c r="H26" s="213">
        <v>-2177838</v>
      </c>
      <c r="I26" s="213">
        <v>13268260</v>
      </c>
      <c r="J26" s="213">
        <v>7989229</v>
      </c>
      <c r="K26" s="213">
        <v>3444134</v>
      </c>
      <c r="L26" s="213">
        <v>2506254</v>
      </c>
      <c r="M26" s="210">
        <v>126113080</v>
      </c>
    </row>
    <row r="27" spans="1:13" s="4" customFormat="1" ht="15" customHeight="1" thickBot="1">
      <c r="A27" s="211" t="s">
        <v>320</v>
      </c>
      <c r="B27" s="205">
        <v>0.38</v>
      </c>
      <c r="C27" s="205">
        <v>0.09</v>
      </c>
      <c r="D27" s="205">
        <v>0.12</v>
      </c>
      <c r="E27" s="205">
        <v>0.1</v>
      </c>
      <c r="F27" s="205">
        <v>0.22</v>
      </c>
      <c r="G27" s="205">
        <v>0.13</v>
      </c>
      <c r="H27" s="205">
        <v>-0.01</v>
      </c>
      <c r="I27" s="205">
        <v>0.04</v>
      </c>
      <c r="J27" s="205">
        <v>0.11</v>
      </c>
      <c r="K27" s="205">
        <v>0.16</v>
      </c>
      <c r="L27" s="205">
        <v>0.09</v>
      </c>
      <c r="M27" s="285">
        <v>0.1</v>
      </c>
    </row>
    <row r="28" spans="1:4" ht="13.5" customHeight="1">
      <c r="A28" s="13" t="s">
        <v>36</v>
      </c>
      <c r="B28" s="169"/>
      <c r="C28" s="169"/>
      <c r="D28" s="181"/>
    </row>
  </sheetData>
  <sheetProtection/>
  <mergeCells count="2">
    <mergeCell ref="B3:M3"/>
    <mergeCell ref="B4:M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A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00390625" style="332" customWidth="1"/>
    <col min="2" max="2" width="8.8515625" style="332" bestFit="1" customWidth="1"/>
    <col min="3" max="3" width="12.140625" style="332" bestFit="1" customWidth="1"/>
    <col min="4" max="4" width="10.57421875" style="332" customWidth="1"/>
    <col min="5" max="5" width="10.28125" style="332" customWidth="1"/>
    <col min="6" max="6" width="10.140625" style="332" bestFit="1" customWidth="1"/>
    <col min="7" max="7" width="10.8515625" style="332" customWidth="1"/>
    <col min="8" max="8" width="12.28125" style="331" customWidth="1"/>
    <col min="9" max="9" width="11.28125" style="332" customWidth="1"/>
    <col min="10" max="10" width="10.7109375" style="332" customWidth="1"/>
    <col min="11" max="12" width="11.57421875" style="332" customWidth="1"/>
    <col min="13" max="13" width="10.140625" style="332" bestFit="1" customWidth="1"/>
    <col min="14" max="14" width="11.140625" style="332" customWidth="1"/>
    <col min="15" max="15" width="10.00390625" style="332" customWidth="1"/>
    <col min="16" max="16" width="11.7109375" style="331" bestFit="1" customWidth="1"/>
    <col min="17" max="16384" width="9.140625" style="332" customWidth="1"/>
  </cols>
  <sheetData>
    <row r="1" spans="1:16" s="217" customFormat="1" ht="19.5" customHeight="1">
      <c r="A1" s="140" t="s">
        <v>470</v>
      </c>
      <c r="B1" s="215"/>
      <c r="C1" s="215"/>
      <c r="D1" s="216"/>
      <c r="E1" s="215"/>
      <c r="F1" s="215"/>
      <c r="G1" s="215"/>
      <c r="H1" s="216"/>
      <c r="I1" s="215"/>
      <c r="J1" s="215"/>
      <c r="K1" s="215"/>
      <c r="L1" s="215"/>
      <c r="M1" s="215"/>
      <c r="P1" s="220"/>
    </row>
    <row r="2" spans="2:16" s="217" customFormat="1" ht="6.75" customHeight="1" thickBot="1">
      <c r="B2" s="218"/>
      <c r="C2" s="218"/>
      <c r="D2" s="219"/>
      <c r="E2" s="215"/>
      <c r="F2" s="215"/>
      <c r="G2" s="215"/>
      <c r="H2" s="216"/>
      <c r="I2" s="215"/>
      <c r="J2" s="215"/>
      <c r="K2" s="215"/>
      <c r="L2" s="215"/>
      <c r="M2" s="215"/>
      <c r="P2" s="220"/>
    </row>
    <row r="3" spans="2:16" s="217" customFormat="1" ht="13.5" customHeight="1" thickBot="1">
      <c r="B3" s="315">
        <v>2012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2:16" s="217" customFormat="1" ht="13.5" customHeight="1" thickBot="1">
      <c r="B4" s="315" t="s">
        <v>507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27" s="220" customFormat="1" ht="51.75" thickBot="1">
      <c r="A5" s="336" t="s">
        <v>552</v>
      </c>
      <c r="B5" s="329" t="s">
        <v>506</v>
      </c>
      <c r="C5" s="329" t="s">
        <v>508</v>
      </c>
      <c r="D5" s="329" t="s">
        <v>461</v>
      </c>
      <c r="E5" s="329" t="s">
        <v>462</v>
      </c>
      <c r="F5" s="329" t="s">
        <v>119</v>
      </c>
      <c r="G5" s="329" t="s">
        <v>509</v>
      </c>
      <c r="H5" s="329" t="s">
        <v>510</v>
      </c>
      <c r="I5" s="329" t="s">
        <v>132</v>
      </c>
      <c r="J5" s="329" t="s">
        <v>531</v>
      </c>
      <c r="K5" s="329" t="s">
        <v>532</v>
      </c>
      <c r="L5" s="329" t="s">
        <v>533</v>
      </c>
      <c r="M5" s="329" t="s">
        <v>143</v>
      </c>
      <c r="N5" s="330" t="s">
        <v>534</v>
      </c>
      <c r="O5" s="330" t="s">
        <v>535</v>
      </c>
      <c r="P5" s="330" t="s">
        <v>47</v>
      </c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</row>
    <row r="6" spans="1:16" ht="12.75">
      <c r="A6" s="376" t="s">
        <v>471</v>
      </c>
      <c r="B6" s="377">
        <v>36805</v>
      </c>
      <c r="C6" s="378">
        <v>55469791</v>
      </c>
      <c r="D6" s="378">
        <v>16557427</v>
      </c>
      <c r="E6" s="378">
        <v>100194</v>
      </c>
      <c r="F6" s="378">
        <v>1856127</v>
      </c>
      <c r="G6" s="378">
        <v>2009950</v>
      </c>
      <c r="H6" s="379">
        <f>SUM(B6:G6)</f>
        <v>76030294</v>
      </c>
      <c r="I6" s="378">
        <v>71468090</v>
      </c>
      <c r="J6" s="380">
        <v>15075711</v>
      </c>
      <c r="K6" s="377">
        <v>1510661</v>
      </c>
      <c r="L6" s="377">
        <v>43753</v>
      </c>
      <c r="M6" s="377">
        <v>1669252</v>
      </c>
      <c r="N6" s="377">
        <v>24023</v>
      </c>
      <c r="O6" s="377">
        <v>4606927</v>
      </c>
      <c r="P6" s="379">
        <f>SUM(H6:O6)</f>
        <v>170428711</v>
      </c>
    </row>
    <row r="7" spans="1:16" ht="12.75">
      <c r="A7" s="381" t="s">
        <v>472</v>
      </c>
      <c r="B7" s="382"/>
      <c r="C7" s="383">
        <v>63060734</v>
      </c>
      <c r="D7" s="383">
        <v>82787350</v>
      </c>
      <c r="E7" s="384">
        <v>199</v>
      </c>
      <c r="F7" s="383">
        <v>9997776</v>
      </c>
      <c r="G7" s="383">
        <v>7150362</v>
      </c>
      <c r="H7" s="385">
        <f aca="true" t="shared" si="0" ref="H7:H57">SUM(B7:G7)</f>
        <v>162996421</v>
      </c>
      <c r="I7" s="383">
        <v>349268174</v>
      </c>
      <c r="J7" s="383">
        <v>9858823</v>
      </c>
      <c r="K7" s="383"/>
      <c r="L7" s="383">
        <v>2587</v>
      </c>
      <c r="M7" s="383">
        <v>329431</v>
      </c>
      <c r="N7" s="383">
        <v>3277730</v>
      </c>
      <c r="O7" s="383">
        <v>5558175</v>
      </c>
      <c r="P7" s="385">
        <f aca="true" t="shared" si="1" ref="P7:P58">SUM(H7:O7)</f>
        <v>531291341</v>
      </c>
    </row>
    <row r="8" spans="1:16" ht="12.75">
      <c r="A8" s="381" t="s">
        <v>473</v>
      </c>
      <c r="B8" s="382">
        <v>85830</v>
      </c>
      <c r="C8" s="383">
        <v>5784439</v>
      </c>
      <c r="D8" s="383">
        <v>584180</v>
      </c>
      <c r="E8" s="383">
        <v>232498</v>
      </c>
      <c r="F8" s="383">
        <v>229708</v>
      </c>
      <c r="G8" s="384"/>
      <c r="H8" s="385">
        <f t="shared" si="0"/>
        <v>6916655</v>
      </c>
      <c r="I8" s="384"/>
      <c r="J8" s="383">
        <v>3110044</v>
      </c>
      <c r="K8" s="383">
        <v>2309707</v>
      </c>
      <c r="L8" s="383">
        <v>3334677</v>
      </c>
      <c r="M8" s="383">
        <v>3531169</v>
      </c>
      <c r="N8" s="383">
        <v>598176</v>
      </c>
      <c r="O8" s="383">
        <v>2337118</v>
      </c>
      <c r="P8" s="385">
        <f t="shared" si="1"/>
        <v>22137546</v>
      </c>
    </row>
    <row r="9" spans="1:16" ht="12.75">
      <c r="A9" s="381" t="s">
        <v>349</v>
      </c>
      <c r="B9" s="382">
        <v>327934</v>
      </c>
      <c r="C9" s="383">
        <v>32532551</v>
      </c>
      <c r="D9" s="383">
        <v>221495801</v>
      </c>
      <c r="E9" s="383">
        <v>817258</v>
      </c>
      <c r="F9" s="384"/>
      <c r="G9" s="383">
        <v>23198498</v>
      </c>
      <c r="H9" s="385">
        <f t="shared" si="0"/>
        <v>278372042</v>
      </c>
      <c r="I9" s="383">
        <v>22840425</v>
      </c>
      <c r="J9" s="383">
        <v>9471595</v>
      </c>
      <c r="K9" s="383">
        <v>19489148</v>
      </c>
      <c r="L9" s="383">
        <v>137642</v>
      </c>
      <c r="M9" s="383">
        <v>12001728</v>
      </c>
      <c r="N9" s="383">
        <v>5635037</v>
      </c>
      <c r="O9" s="383">
        <v>5967358</v>
      </c>
      <c r="P9" s="385">
        <f t="shared" si="1"/>
        <v>353914975</v>
      </c>
    </row>
    <row r="10" spans="1:16" ht="12.75">
      <c r="A10" s="381" t="s">
        <v>474</v>
      </c>
      <c r="B10" s="382">
        <v>543366</v>
      </c>
      <c r="C10" s="383">
        <v>11640687</v>
      </c>
      <c r="D10" s="383">
        <v>158769</v>
      </c>
      <c r="E10" s="383">
        <v>3520707</v>
      </c>
      <c r="F10" s="383">
        <v>14356661</v>
      </c>
      <c r="G10" s="383">
        <v>3958968</v>
      </c>
      <c r="H10" s="385">
        <f t="shared" si="0"/>
        <v>34179158</v>
      </c>
      <c r="I10" s="384"/>
      <c r="J10" s="383">
        <v>5292330</v>
      </c>
      <c r="K10" s="383">
        <v>9066904</v>
      </c>
      <c r="L10" s="383">
        <v>169283</v>
      </c>
      <c r="M10" s="383">
        <v>8240767</v>
      </c>
      <c r="N10" s="383">
        <v>1387566</v>
      </c>
      <c r="O10" s="383">
        <v>5171635</v>
      </c>
      <c r="P10" s="385">
        <f t="shared" si="1"/>
        <v>63507643</v>
      </c>
    </row>
    <row r="11" spans="1:16" ht="12.75">
      <c r="A11" s="381" t="s">
        <v>475</v>
      </c>
      <c r="B11" s="382">
        <v>3351</v>
      </c>
      <c r="C11" s="383">
        <v>3263194</v>
      </c>
      <c r="D11" s="384"/>
      <c r="E11" s="384"/>
      <c r="F11" s="384"/>
      <c r="G11" s="384"/>
      <c r="H11" s="385">
        <f t="shared" si="0"/>
        <v>3266545</v>
      </c>
      <c r="I11" s="384"/>
      <c r="J11" s="383">
        <v>313177</v>
      </c>
      <c r="K11" s="383">
        <v>306100</v>
      </c>
      <c r="L11" s="383">
        <v>21653</v>
      </c>
      <c r="M11" s="383">
        <v>1273645</v>
      </c>
      <c r="N11" s="383">
        <v>2823</v>
      </c>
      <c r="O11" s="383">
        <v>62149</v>
      </c>
      <c r="P11" s="385">
        <f t="shared" si="1"/>
        <v>5246092</v>
      </c>
    </row>
    <row r="12" spans="1:16" ht="12.75">
      <c r="A12" s="381" t="s">
        <v>358</v>
      </c>
      <c r="B12" s="382">
        <v>71642</v>
      </c>
      <c r="C12" s="383">
        <v>1249709</v>
      </c>
      <c r="D12" s="383">
        <v>1111576</v>
      </c>
      <c r="E12" s="383">
        <v>2415447</v>
      </c>
      <c r="F12" s="383">
        <v>1840432</v>
      </c>
      <c r="G12" s="384"/>
      <c r="H12" s="385">
        <f t="shared" si="0"/>
        <v>6688806</v>
      </c>
      <c r="I12" s="384"/>
      <c r="J12" s="383">
        <v>355942</v>
      </c>
      <c r="K12" s="383">
        <v>1390509</v>
      </c>
      <c r="L12" s="383">
        <v>29169</v>
      </c>
      <c r="M12" s="383">
        <v>766050</v>
      </c>
      <c r="N12" s="383">
        <v>943841</v>
      </c>
      <c r="O12" s="383">
        <v>1072763</v>
      </c>
      <c r="P12" s="385">
        <f t="shared" si="1"/>
        <v>11247080</v>
      </c>
    </row>
    <row r="13" spans="1:16" ht="12.75">
      <c r="A13" s="381" t="s">
        <v>476</v>
      </c>
      <c r="B13" s="382"/>
      <c r="C13" s="383">
        <v>35201751</v>
      </c>
      <c r="D13" s="383">
        <v>200000</v>
      </c>
      <c r="E13" s="384"/>
      <c r="F13" s="384"/>
      <c r="G13" s="384"/>
      <c r="H13" s="385">
        <f t="shared" si="0"/>
        <v>35401751</v>
      </c>
      <c r="I13" s="383">
        <v>15910502</v>
      </c>
      <c r="J13" s="383">
        <v>7833331</v>
      </c>
      <c r="K13" s="383">
        <v>12500600</v>
      </c>
      <c r="L13" s="383">
        <v>1056</v>
      </c>
      <c r="M13" s="383">
        <v>308475</v>
      </c>
      <c r="N13" s="383">
        <v>121907949</v>
      </c>
      <c r="O13" s="383">
        <v>5952975</v>
      </c>
      <c r="P13" s="385">
        <f t="shared" si="1"/>
        <v>199816639</v>
      </c>
    </row>
    <row r="14" spans="1:16" ht="12.75">
      <c r="A14" s="381" t="s">
        <v>477</v>
      </c>
      <c r="B14" s="382"/>
      <c r="C14" s="383">
        <v>130304106</v>
      </c>
      <c r="D14" s="383">
        <v>12238900</v>
      </c>
      <c r="E14" s="383">
        <v>1016847</v>
      </c>
      <c r="F14" s="384"/>
      <c r="G14" s="383">
        <v>27716146</v>
      </c>
      <c r="H14" s="385">
        <f t="shared" si="0"/>
        <v>171275999</v>
      </c>
      <c r="I14" s="383">
        <v>58589090</v>
      </c>
      <c r="J14" s="383">
        <v>23051084</v>
      </c>
      <c r="K14" s="383">
        <v>9193043</v>
      </c>
      <c r="L14" s="383">
        <v>239627</v>
      </c>
      <c r="M14" s="383">
        <v>10396649</v>
      </c>
      <c r="N14" s="383">
        <v>470460</v>
      </c>
      <c r="O14" s="383">
        <v>13379177</v>
      </c>
      <c r="P14" s="385">
        <f t="shared" si="1"/>
        <v>286595129</v>
      </c>
    </row>
    <row r="15" spans="1:16" ht="12.75">
      <c r="A15" s="381" t="s">
        <v>478</v>
      </c>
      <c r="B15" s="382">
        <v>29404</v>
      </c>
      <c r="C15" s="383">
        <v>14893300</v>
      </c>
      <c r="D15" s="383">
        <v>1813725</v>
      </c>
      <c r="E15" s="383">
        <v>575348</v>
      </c>
      <c r="F15" s="383">
        <v>1898024</v>
      </c>
      <c r="G15" s="383">
        <v>84042</v>
      </c>
      <c r="H15" s="385">
        <f t="shared" si="0"/>
        <v>19293843</v>
      </c>
      <c r="I15" s="384"/>
      <c r="J15" s="383">
        <v>7684610</v>
      </c>
      <c r="K15" s="383">
        <v>7922510</v>
      </c>
      <c r="L15" s="383">
        <v>933837</v>
      </c>
      <c r="M15" s="383">
        <v>18308126</v>
      </c>
      <c r="N15" s="383">
        <v>1306968</v>
      </c>
      <c r="O15" s="383">
        <v>6061270</v>
      </c>
      <c r="P15" s="385">
        <f t="shared" si="1"/>
        <v>61511164</v>
      </c>
    </row>
    <row r="16" spans="1:16" ht="12.75">
      <c r="A16" s="381" t="s">
        <v>479</v>
      </c>
      <c r="B16" s="382">
        <v>431887</v>
      </c>
      <c r="C16" s="383">
        <v>28013540</v>
      </c>
      <c r="D16" s="384"/>
      <c r="E16" s="383">
        <v>462585</v>
      </c>
      <c r="F16" s="384"/>
      <c r="G16" s="383">
        <v>5565036</v>
      </c>
      <c r="H16" s="385">
        <f t="shared" si="0"/>
        <v>34473048</v>
      </c>
      <c r="I16" s="383">
        <v>701995</v>
      </c>
      <c r="J16" s="383">
        <v>11333256</v>
      </c>
      <c r="K16" s="383">
        <v>20244728</v>
      </c>
      <c r="L16" s="383">
        <v>2611477</v>
      </c>
      <c r="M16" s="383">
        <v>7267914</v>
      </c>
      <c r="N16" s="383">
        <v>3742052</v>
      </c>
      <c r="O16" s="383">
        <v>6007530</v>
      </c>
      <c r="P16" s="385">
        <f t="shared" si="1"/>
        <v>86382000</v>
      </c>
    </row>
    <row r="17" spans="1:16" ht="12.75">
      <c r="A17" s="381" t="s">
        <v>480</v>
      </c>
      <c r="B17" s="382"/>
      <c r="C17" s="383">
        <v>11739236</v>
      </c>
      <c r="D17" s="383">
        <v>332670</v>
      </c>
      <c r="E17" s="384"/>
      <c r="F17" s="383">
        <v>50600</v>
      </c>
      <c r="G17" s="383">
        <v>193035</v>
      </c>
      <c r="H17" s="385">
        <f t="shared" si="0"/>
        <v>12315541</v>
      </c>
      <c r="I17" s="384"/>
      <c r="J17" s="383">
        <v>290000</v>
      </c>
      <c r="K17" s="383">
        <v>3273820</v>
      </c>
      <c r="L17" s="383"/>
      <c r="M17" s="383">
        <v>104626</v>
      </c>
      <c r="N17" s="383">
        <v>78702</v>
      </c>
      <c r="O17" s="383">
        <v>380355</v>
      </c>
      <c r="P17" s="385">
        <f t="shared" si="1"/>
        <v>16443044</v>
      </c>
    </row>
    <row r="18" spans="1:16" ht="12.75">
      <c r="A18" s="381" t="s">
        <v>481</v>
      </c>
      <c r="B18" s="382"/>
      <c r="C18" s="383">
        <v>58590277</v>
      </c>
      <c r="D18" s="383">
        <v>171863707</v>
      </c>
      <c r="E18" s="383">
        <v>3709620</v>
      </c>
      <c r="F18" s="384"/>
      <c r="G18" s="384"/>
      <c r="H18" s="385">
        <f t="shared" si="0"/>
        <v>234163604</v>
      </c>
      <c r="I18" s="383">
        <v>3656086</v>
      </c>
      <c r="J18" s="383">
        <v>387376</v>
      </c>
      <c r="K18" s="383">
        <v>1183771</v>
      </c>
      <c r="L18" s="383">
        <v>205410</v>
      </c>
      <c r="M18" s="383">
        <v>232320</v>
      </c>
      <c r="N18" s="383">
        <v>335485</v>
      </c>
      <c r="O18" s="383">
        <v>374391</v>
      </c>
      <c r="P18" s="385">
        <f t="shared" si="1"/>
        <v>240538443</v>
      </c>
    </row>
    <row r="19" spans="1:16" ht="12.75">
      <c r="A19" s="381" t="s">
        <v>352</v>
      </c>
      <c r="B19" s="382">
        <v>228993</v>
      </c>
      <c r="C19" s="383">
        <v>53116884</v>
      </c>
      <c r="D19" s="383">
        <v>1964125</v>
      </c>
      <c r="E19" s="383">
        <v>1327354</v>
      </c>
      <c r="F19" s="383">
        <v>6196100</v>
      </c>
      <c r="G19" s="383">
        <v>5024897</v>
      </c>
      <c r="H19" s="385">
        <f t="shared" si="0"/>
        <v>67858353</v>
      </c>
      <c r="I19" s="383">
        <v>16602222</v>
      </c>
      <c r="J19" s="383">
        <v>24095799</v>
      </c>
      <c r="K19" s="383">
        <v>26664265</v>
      </c>
      <c r="L19" s="383">
        <v>258521</v>
      </c>
      <c r="M19" s="383">
        <v>4905140</v>
      </c>
      <c r="N19" s="383">
        <v>8433782</v>
      </c>
      <c r="O19" s="383">
        <v>7002931</v>
      </c>
      <c r="P19" s="385">
        <f t="shared" si="1"/>
        <v>155821013</v>
      </c>
    </row>
    <row r="20" spans="1:16" ht="12.75">
      <c r="A20" s="381" t="s">
        <v>482</v>
      </c>
      <c r="B20" s="382">
        <v>88045</v>
      </c>
      <c r="C20" s="383">
        <v>5458921</v>
      </c>
      <c r="D20" s="383">
        <v>555184</v>
      </c>
      <c r="E20" s="384"/>
      <c r="F20" s="384"/>
      <c r="G20" s="384"/>
      <c r="H20" s="385">
        <f t="shared" si="0"/>
        <v>6102150</v>
      </c>
      <c r="I20" s="384"/>
      <c r="J20" s="383">
        <v>56019</v>
      </c>
      <c r="K20" s="383">
        <v>111346</v>
      </c>
      <c r="L20" s="383"/>
      <c r="M20" s="383">
        <v>30802</v>
      </c>
      <c r="N20" s="383">
        <v>615830</v>
      </c>
      <c r="O20" s="383">
        <v>3102</v>
      </c>
      <c r="P20" s="385">
        <f t="shared" si="1"/>
        <v>6919249</v>
      </c>
    </row>
    <row r="21" spans="1:16" ht="12.75">
      <c r="A21" s="381" t="s">
        <v>351</v>
      </c>
      <c r="B21" s="382">
        <v>5011</v>
      </c>
      <c r="C21" s="383">
        <v>1960982</v>
      </c>
      <c r="D21" s="384"/>
      <c r="E21" s="384"/>
      <c r="F21" s="383">
        <v>3879931</v>
      </c>
      <c r="G21" s="383">
        <v>839175</v>
      </c>
      <c r="H21" s="385">
        <f t="shared" si="0"/>
        <v>6685099</v>
      </c>
      <c r="I21" s="384"/>
      <c r="J21" s="383">
        <v>873266</v>
      </c>
      <c r="K21" s="383">
        <v>4157048</v>
      </c>
      <c r="L21" s="383">
        <v>240196</v>
      </c>
      <c r="M21" s="383">
        <v>58989</v>
      </c>
      <c r="N21" s="383">
        <v>595111</v>
      </c>
      <c r="O21" s="383">
        <v>1595554</v>
      </c>
      <c r="P21" s="385">
        <f t="shared" si="1"/>
        <v>14205263</v>
      </c>
    </row>
    <row r="22" spans="1:16" ht="12.75">
      <c r="A22" s="381" t="s">
        <v>483</v>
      </c>
      <c r="B22" s="382"/>
      <c r="C22" s="383">
        <v>1532420</v>
      </c>
      <c r="D22" s="383">
        <v>1025000</v>
      </c>
      <c r="E22" s="384"/>
      <c r="F22" s="384"/>
      <c r="G22" s="384"/>
      <c r="H22" s="385">
        <f t="shared" si="0"/>
        <v>2557420</v>
      </c>
      <c r="I22" s="384"/>
      <c r="J22" s="383">
        <v>866994</v>
      </c>
      <c r="K22" s="383">
        <v>1060604</v>
      </c>
      <c r="L22" s="383">
        <v>1287853</v>
      </c>
      <c r="M22" s="383">
        <v>1979999</v>
      </c>
      <c r="N22" s="383">
        <v>314888</v>
      </c>
      <c r="O22" s="383">
        <v>49979</v>
      </c>
      <c r="P22" s="385">
        <f t="shared" si="1"/>
        <v>8117737</v>
      </c>
    </row>
    <row r="23" spans="1:16" ht="12.75">
      <c r="A23" s="381" t="s">
        <v>355</v>
      </c>
      <c r="B23" s="382">
        <v>2527</v>
      </c>
      <c r="C23" s="383">
        <v>3309926</v>
      </c>
      <c r="D23" s="384"/>
      <c r="E23" s="384"/>
      <c r="F23" s="383">
        <v>345935</v>
      </c>
      <c r="G23" s="384"/>
      <c r="H23" s="385">
        <f t="shared" si="0"/>
        <v>3658388</v>
      </c>
      <c r="I23" s="384"/>
      <c r="J23" s="383">
        <v>61649</v>
      </c>
      <c r="K23" s="383"/>
      <c r="L23" s="383"/>
      <c r="M23" s="383">
        <v>377449</v>
      </c>
      <c r="N23" s="383">
        <v>164806</v>
      </c>
      <c r="O23" s="383"/>
      <c r="P23" s="385">
        <f t="shared" si="1"/>
        <v>4262292</v>
      </c>
    </row>
    <row r="24" spans="1:16" ht="12.75">
      <c r="A24" s="381" t="s">
        <v>484</v>
      </c>
      <c r="B24" s="382"/>
      <c r="C24" s="383">
        <v>6916383</v>
      </c>
      <c r="D24" s="384"/>
      <c r="E24" s="384"/>
      <c r="F24" s="384"/>
      <c r="G24" s="384"/>
      <c r="H24" s="385">
        <f t="shared" si="0"/>
        <v>6916383</v>
      </c>
      <c r="I24" s="384"/>
      <c r="J24" s="383">
        <v>3431313</v>
      </c>
      <c r="K24" s="383">
        <v>723835</v>
      </c>
      <c r="L24" s="383"/>
      <c r="M24" s="383">
        <v>112478</v>
      </c>
      <c r="N24" s="383">
        <v>21148</v>
      </c>
      <c r="O24" s="383">
        <v>242056</v>
      </c>
      <c r="P24" s="385">
        <f t="shared" si="1"/>
        <v>11447213</v>
      </c>
    </row>
    <row r="25" spans="1:16" ht="12.75">
      <c r="A25" s="381" t="s">
        <v>348</v>
      </c>
      <c r="B25" s="382"/>
      <c r="C25" s="383">
        <v>3038139</v>
      </c>
      <c r="D25" s="383">
        <v>5006047</v>
      </c>
      <c r="E25" s="384"/>
      <c r="F25" s="384"/>
      <c r="G25" s="383">
        <v>221919</v>
      </c>
      <c r="H25" s="385">
        <f t="shared" si="0"/>
        <v>8266105</v>
      </c>
      <c r="I25" s="384"/>
      <c r="J25" s="383">
        <v>594777</v>
      </c>
      <c r="K25" s="383">
        <v>3108356</v>
      </c>
      <c r="L25" s="383">
        <v>73708</v>
      </c>
      <c r="M25" s="383">
        <v>796797</v>
      </c>
      <c r="N25" s="383">
        <v>620500</v>
      </c>
      <c r="O25" s="383">
        <v>1582448</v>
      </c>
      <c r="P25" s="385">
        <f t="shared" si="1"/>
        <v>15042691</v>
      </c>
    </row>
    <row r="26" spans="1:16" ht="12.75">
      <c r="A26" s="381" t="s">
        <v>485</v>
      </c>
      <c r="B26" s="382"/>
      <c r="C26" s="383">
        <v>6435254</v>
      </c>
      <c r="D26" s="384"/>
      <c r="E26" s="383">
        <v>2932799</v>
      </c>
      <c r="F26" s="383">
        <v>16329532</v>
      </c>
      <c r="G26" s="383">
        <v>1953081</v>
      </c>
      <c r="H26" s="385">
        <f t="shared" si="0"/>
        <v>27650666</v>
      </c>
      <c r="I26" s="384"/>
      <c r="J26" s="383">
        <v>3744175</v>
      </c>
      <c r="K26" s="383">
        <v>4765771</v>
      </c>
      <c r="L26" s="383"/>
      <c r="M26" s="383">
        <v>1117118</v>
      </c>
      <c r="N26" s="383">
        <v>1368827</v>
      </c>
      <c r="O26" s="383">
        <v>1638329</v>
      </c>
      <c r="P26" s="385">
        <f t="shared" si="1"/>
        <v>40284886</v>
      </c>
    </row>
    <row r="27" spans="1:16" ht="12.75">
      <c r="A27" s="381" t="s">
        <v>486</v>
      </c>
      <c r="B27" s="382"/>
      <c r="C27" s="383">
        <v>2665786</v>
      </c>
      <c r="D27" s="383">
        <v>530651</v>
      </c>
      <c r="E27" s="384"/>
      <c r="F27" s="383">
        <v>1533180</v>
      </c>
      <c r="G27" s="384"/>
      <c r="H27" s="385">
        <f t="shared" si="0"/>
        <v>4729617</v>
      </c>
      <c r="I27" s="384"/>
      <c r="J27" s="383">
        <v>1231771</v>
      </c>
      <c r="K27" s="383">
        <v>359987</v>
      </c>
      <c r="L27" s="383">
        <v>180</v>
      </c>
      <c r="M27" s="383">
        <v>44705</v>
      </c>
      <c r="N27" s="383">
        <v>59020</v>
      </c>
      <c r="O27" s="383">
        <v>1637000</v>
      </c>
      <c r="P27" s="385">
        <f t="shared" si="1"/>
        <v>8062280</v>
      </c>
    </row>
    <row r="28" spans="1:16" ht="12.75">
      <c r="A28" s="381" t="s">
        <v>487</v>
      </c>
      <c r="B28" s="382"/>
      <c r="C28" s="383">
        <v>1361446</v>
      </c>
      <c r="D28" s="383">
        <v>919792</v>
      </c>
      <c r="E28" s="383">
        <v>380188</v>
      </c>
      <c r="F28" s="383">
        <v>348034</v>
      </c>
      <c r="G28" s="384"/>
      <c r="H28" s="385">
        <f t="shared" si="0"/>
        <v>3009460</v>
      </c>
      <c r="I28" s="384"/>
      <c r="J28" s="383">
        <v>164486</v>
      </c>
      <c r="K28" s="383">
        <v>50320</v>
      </c>
      <c r="L28" s="383">
        <v>5239</v>
      </c>
      <c r="M28" s="383">
        <v>207207</v>
      </c>
      <c r="N28" s="383">
        <v>4677</v>
      </c>
      <c r="O28" s="383">
        <v>6299</v>
      </c>
      <c r="P28" s="385">
        <f t="shared" si="1"/>
        <v>3447688</v>
      </c>
    </row>
    <row r="29" spans="1:16" ht="12.75">
      <c r="A29" s="381" t="s">
        <v>488</v>
      </c>
      <c r="B29" s="382"/>
      <c r="C29" s="383">
        <v>73404088</v>
      </c>
      <c r="D29" s="383">
        <v>10942409</v>
      </c>
      <c r="E29" s="383">
        <v>7500</v>
      </c>
      <c r="F29" s="384"/>
      <c r="G29" s="383">
        <v>3731343</v>
      </c>
      <c r="H29" s="385">
        <f t="shared" si="0"/>
        <v>88085340</v>
      </c>
      <c r="I29" s="384"/>
      <c r="J29" s="383">
        <v>11036609</v>
      </c>
      <c r="K29" s="383">
        <v>177846</v>
      </c>
      <c r="L29" s="383">
        <v>2545560</v>
      </c>
      <c r="M29" s="383">
        <v>456669</v>
      </c>
      <c r="N29" s="383"/>
      <c r="O29" s="383">
        <v>6258143</v>
      </c>
      <c r="P29" s="385">
        <f t="shared" si="1"/>
        <v>108560167</v>
      </c>
    </row>
    <row r="30" spans="1:16" ht="12.75">
      <c r="A30" s="381" t="s">
        <v>489</v>
      </c>
      <c r="B30" s="382">
        <v>5577</v>
      </c>
      <c r="C30" s="383">
        <v>7398954</v>
      </c>
      <c r="D30" s="384"/>
      <c r="E30" s="384"/>
      <c r="F30" s="383">
        <v>6036432</v>
      </c>
      <c r="G30" s="384"/>
      <c r="H30" s="385">
        <f t="shared" si="0"/>
        <v>13440963</v>
      </c>
      <c r="I30" s="384"/>
      <c r="J30" s="383">
        <v>6805259</v>
      </c>
      <c r="K30" s="383">
        <v>5691710</v>
      </c>
      <c r="L30" s="383">
        <v>949218</v>
      </c>
      <c r="M30" s="383">
        <v>159883</v>
      </c>
      <c r="N30" s="383">
        <v>351388</v>
      </c>
      <c r="O30" s="383">
        <v>2268968</v>
      </c>
      <c r="P30" s="385">
        <f t="shared" si="1"/>
        <v>29667389</v>
      </c>
    </row>
    <row r="31" spans="1:16" ht="12.75">
      <c r="A31" s="381" t="s">
        <v>490</v>
      </c>
      <c r="B31" s="382"/>
      <c r="C31" s="383">
        <v>6994173</v>
      </c>
      <c r="D31" s="384"/>
      <c r="E31" s="383">
        <v>6367</v>
      </c>
      <c r="F31" s="383">
        <v>3883398</v>
      </c>
      <c r="G31" s="384"/>
      <c r="H31" s="385">
        <f t="shared" si="0"/>
        <v>10883938</v>
      </c>
      <c r="I31" s="384"/>
      <c r="J31" s="383">
        <v>3875512</v>
      </c>
      <c r="K31" s="383">
        <v>7283410</v>
      </c>
      <c r="L31" s="383">
        <v>665599</v>
      </c>
      <c r="M31" s="383">
        <v>809525</v>
      </c>
      <c r="N31" s="383">
        <v>40131</v>
      </c>
      <c r="O31" s="383">
        <v>1403979</v>
      </c>
      <c r="P31" s="385">
        <f t="shared" si="1"/>
        <v>24962094</v>
      </c>
    </row>
    <row r="32" spans="1:16" ht="12.75">
      <c r="A32" s="381" t="s">
        <v>350</v>
      </c>
      <c r="B32" s="382">
        <v>35902</v>
      </c>
      <c r="C32" s="383">
        <v>22901246</v>
      </c>
      <c r="D32" s="384"/>
      <c r="E32" s="383">
        <v>1988101</v>
      </c>
      <c r="F32" s="383">
        <v>7419792</v>
      </c>
      <c r="G32" s="383">
        <v>1573605</v>
      </c>
      <c r="H32" s="385">
        <f t="shared" si="0"/>
        <v>33918646</v>
      </c>
      <c r="I32" s="384"/>
      <c r="J32" s="383">
        <v>3298287</v>
      </c>
      <c r="K32" s="383">
        <v>15458027</v>
      </c>
      <c r="L32" s="383">
        <v>151012</v>
      </c>
      <c r="M32" s="383">
        <v>774757</v>
      </c>
      <c r="N32" s="383">
        <v>250046</v>
      </c>
      <c r="O32" s="383">
        <v>7574472</v>
      </c>
      <c r="P32" s="385">
        <f t="shared" si="1"/>
        <v>61425247</v>
      </c>
    </row>
    <row r="33" spans="1:16" ht="12.75">
      <c r="A33" s="381" t="s">
        <v>491</v>
      </c>
      <c r="B33" s="382"/>
      <c r="C33" s="383">
        <v>2604486</v>
      </c>
      <c r="D33" s="384"/>
      <c r="E33" s="384"/>
      <c r="F33" s="384"/>
      <c r="G33" s="384"/>
      <c r="H33" s="385">
        <f t="shared" si="0"/>
        <v>2604486</v>
      </c>
      <c r="I33" s="384"/>
      <c r="J33" s="383"/>
      <c r="K33" s="383"/>
      <c r="L33" s="383"/>
      <c r="M33" s="383"/>
      <c r="N33" s="383"/>
      <c r="O33" s="383"/>
      <c r="P33" s="385">
        <f t="shared" si="1"/>
        <v>2604486</v>
      </c>
    </row>
    <row r="34" spans="1:16" ht="12.75">
      <c r="A34" s="381" t="s">
        <v>492</v>
      </c>
      <c r="B34" s="382">
        <v>160503</v>
      </c>
      <c r="C34" s="383">
        <v>2792576</v>
      </c>
      <c r="D34" s="383">
        <v>467171</v>
      </c>
      <c r="E34" s="383">
        <v>200279</v>
      </c>
      <c r="F34" s="384"/>
      <c r="G34" s="383">
        <v>1213950</v>
      </c>
      <c r="H34" s="385">
        <f t="shared" si="0"/>
        <v>4834479</v>
      </c>
      <c r="I34" s="384"/>
      <c r="J34" s="383">
        <v>1326870</v>
      </c>
      <c r="K34" s="383">
        <v>988844</v>
      </c>
      <c r="L34" s="383">
        <v>21259</v>
      </c>
      <c r="M34" s="383">
        <v>999386</v>
      </c>
      <c r="N34" s="383">
        <v>86696</v>
      </c>
      <c r="O34" s="383">
        <v>98208</v>
      </c>
      <c r="P34" s="385">
        <f t="shared" si="1"/>
        <v>8355742</v>
      </c>
    </row>
    <row r="35" spans="1:16" ht="12.75">
      <c r="A35" s="381" t="s">
        <v>493</v>
      </c>
      <c r="B35" s="382"/>
      <c r="C35" s="383">
        <v>1428312</v>
      </c>
      <c r="D35" s="384"/>
      <c r="E35" s="384"/>
      <c r="F35" s="383">
        <v>80852</v>
      </c>
      <c r="G35" s="384"/>
      <c r="H35" s="385">
        <f t="shared" si="0"/>
        <v>1509164</v>
      </c>
      <c r="I35" s="384"/>
      <c r="J35" s="383">
        <v>2827329</v>
      </c>
      <c r="K35" s="383">
        <v>353648</v>
      </c>
      <c r="L35" s="383">
        <v>223461</v>
      </c>
      <c r="M35" s="383">
        <v>184326</v>
      </c>
      <c r="N35" s="383">
        <v>2295250</v>
      </c>
      <c r="O35" s="383">
        <v>-163232</v>
      </c>
      <c r="P35" s="385">
        <f t="shared" si="1"/>
        <v>7229946</v>
      </c>
    </row>
    <row r="36" spans="1:16" ht="12.75">
      <c r="A36" s="381" t="s">
        <v>494</v>
      </c>
      <c r="B36" s="382">
        <v>90543</v>
      </c>
      <c r="C36" s="383">
        <v>99990766</v>
      </c>
      <c r="D36" s="383">
        <v>36693881</v>
      </c>
      <c r="E36" s="383">
        <v>3986828</v>
      </c>
      <c r="F36" s="384"/>
      <c r="G36" s="383">
        <v>6545225</v>
      </c>
      <c r="H36" s="385">
        <f t="shared" si="0"/>
        <v>147307243</v>
      </c>
      <c r="I36" s="383">
        <v>149197662</v>
      </c>
      <c r="J36" s="383">
        <v>33053312</v>
      </c>
      <c r="K36" s="383">
        <v>10951401</v>
      </c>
      <c r="L36" s="383">
        <v>486566</v>
      </c>
      <c r="M36" s="383">
        <v>2906885</v>
      </c>
      <c r="N36" s="383">
        <v>805136</v>
      </c>
      <c r="O36" s="383">
        <v>5415477</v>
      </c>
      <c r="P36" s="385">
        <f t="shared" si="1"/>
        <v>350123682</v>
      </c>
    </row>
    <row r="37" spans="1:16" ht="12.75">
      <c r="A37" s="381" t="s">
        <v>495</v>
      </c>
      <c r="B37" s="382">
        <v>4391</v>
      </c>
      <c r="C37" s="383">
        <v>65303869</v>
      </c>
      <c r="D37" s="383">
        <v>1859230</v>
      </c>
      <c r="E37" s="383">
        <v>3881535</v>
      </c>
      <c r="F37" s="383">
        <v>2255380</v>
      </c>
      <c r="G37" s="383">
        <v>16843071</v>
      </c>
      <c r="H37" s="385">
        <f t="shared" si="0"/>
        <v>90147476</v>
      </c>
      <c r="I37" s="384"/>
      <c r="J37" s="383">
        <v>9215479</v>
      </c>
      <c r="K37" s="383">
        <v>14827231</v>
      </c>
      <c r="L37" s="383">
        <v>518806</v>
      </c>
      <c r="M37" s="383">
        <v>538992</v>
      </c>
      <c r="N37" s="383">
        <v>9705514</v>
      </c>
      <c r="O37" s="383">
        <v>16671179</v>
      </c>
      <c r="P37" s="385">
        <f t="shared" si="1"/>
        <v>141624677</v>
      </c>
    </row>
    <row r="38" spans="1:16" ht="12.75">
      <c r="A38" s="381" t="s">
        <v>496</v>
      </c>
      <c r="B38" s="382"/>
      <c r="C38" s="383">
        <v>4152227</v>
      </c>
      <c r="D38" s="384"/>
      <c r="E38" s="384"/>
      <c r="F38" s="383">
        <v>1293816</v>
      </c>
      <c r="G38" s="384"/>
      <c r="H38" s="385">
        <f t="shared" si="0"/>
        <v>5446043</v>
      </c>
      <c r="I38" s="384"/>
      <c r="J38" s="383">
        <v>201075</v>
      </c>
      <c r="K38" s="383">
        <v>1520497</v>
      </c>
      <c r="L38" s="383"/>
      <c r="M38" s="383">
        <v>21387</v>
      </c>
      <c r="N38" s="383">
        <v>13189</v>
      </c>
      <c r="O38" s="383">
        <v>2189348</v>
      </c>
      <c r="P38" s="385">
        <f t="shared" si="1"/>
        <v>9391539</v>
      </c>
    </row>
    <row r="39" spans="1:16" ht="12.75">
      <c r="A39" s="381" t="s">
        <v>497</v>
      </c>
      <c r="B39" s="382">
        <v>64953</v>
      </c>
      <c r="C39" s="383">
        <v>276193</v>
      </c>
      <c r="D39" s="383">
        <v>914978</v>
      </c>
      <c r="E39" s="384"/>
      <c r="F39" s="383">
        <v>1573738</v>
      </c>
      <c r="G39" s="384"/>
      <c r="H39" s="385">
        <f t="shared" si="0"/>
        <v>2829862</v>
      </c>
      <c r="I39" s="384"/>
      <c r="J39" s="383">
        <v>140491</v>
      </c>
      <c r="K39" s="383">
        <v>625412</v>
      </c>
      <c r="L39" s="383"/>
      <c r="M39" s="383">
        <v>109350</v>
      </c>
      <c r="N39" s="383">
        <v>25010</v>
      </c>
      <c r="O39" s="383">
        <v>607042</v>
      </c>
      <c r="P39" s="385">
        <f t="shared" si="1"/>
        <v>4337167</v>
      </c>
    </row>
    <row r="40" spans="1:16" ht="12.75">
      <c r="A40" s="381" t="s">
        <v>347</v>
      </c>
      <c r="B40" s="382">
        <v>47522</v>
      </c>
      <c r="C40" s="383">
        <v>5513869</v>
      </c>
      <c r="D40" s="384"/>
      <c r="E40" s="383">
        <v>609614</v>
      </c>
      <c r="F40" s="384"/>
      <c r="G40" s="384"/>
      <c r="H40" s="385">
        <f t="shared" si="0"/>
        <v>6171005</v>
      </c>
      <c r="I40" s="384"/>
      <c r="J40" s="383">
        <v>722398</v>
      </c>
      <c r="K40" s="383">
        <v>379476</v>
      </c>
      <c r="L40" s="383">
        <v>7449</v>
      </c>
      <c r="M40" s="383">
        <v>1048574</v>
      </c>
      <c r="N40" s="383">
        <v>111776</v>
      </c>
      <c r="O40" s="383">
        <v>563102</v>
      </c>
      <c r="P40" s="385">
        <f t="shared" si="1"/>
        <v>9003780</v>
      </c>
    </row>
    <row r="41" spans="1:16" ht="12.75">
      <c r="A41" s="381" t="s">
        <v>357</v>
      </c>
      <c r="B41" s="382"/>
      <c r="C41" s="383">
        <v>48911755</v>
      </c>
      <c r="D41" s="383">
        <v>10280077</v>
      </c>
      <c r="E41" s="383">
        <v>22508256</v>
      </c>
      <c r="F41" s="383">
        <v>40846851</v>
      </c>
      <c r="G41" s="383">
        <v>22098185</v>
      </c>
      <c r="H41" s="385">
        <f t="shared" si="0"/>
        <v>144645124</v>
      </c>
      <c r="I41" s="384"/>
      <c r="J41" s="383">
        <v>8569714</v>
      </c>
      <c r="K41" s="383">
        <v>36531415</v>
      </c>
      <c r="L41" s="383">
        <v>60816</v>
      </c>
      <c r="M41" s="383">
        <v>2329212</v>
      </c>
      <c r="N41" s="383">
        <v>23653993</v>
      </c>
      <c r="O41" s="383">
        <v>4547499</v>
      </c>
      <c r="P41" s="385">
        <f t="shared" si="1"/>
        <v>220337773</v>
      </c>
    </row>
    <row r="42" spans="1:16" ht="12.75">
      <c r="A42" s="381" t="s">
        <v>356</v>
      </c>
      <c r="B42" s="382"/>
      <c r="C42" s="383">
        <v>6041613</v>
      </c>
      <c r="D42" s="384"/>
      <c r="E42" s="383">
        <v>1116127</v>
      </c>
      <c r="F42" s="383">
        <v>9946559</v>
      </c>
      <c r="G42" s="383">
        <v>27047</v>
      </c>
      <c r="H42" s="385">
        <f t="shared" si="0"/>
        <v>17131346</v>
      </c>
      <c r="I42" s="384"/>
      <c r="J42" s="383">
        <v>1640622</v>
      </c>
      <c r="K42" s="383">
        <v>1446242</v>
      </c>
      <c r="L42" s="383">
        <v>17078</v>
      </c>
      <c r="M42" s="383">
        <v>1177593</v>
      </c>
      <c r="N42" s="383">
        <v>708653</v>
      </c>
      <c r="O42" s="383">
        <v>5052235</v>
      </c>
      <c r="P42" s="385">
        <f t="shared" si="1"/>
        <v>27173769</v>
      </c>
    </row>
    <row r="43" spans="1:16" ht="12.75">
      <c r="A43" s="381" t="s">
        <v>353</v>
      </c>
      <c r="B43" s="382">
        <v>84463</v>
      </c>
      <c r="C43" s="383">
        <v>2974859</v>
      </c>
      <c r="D43" s="384"/>
      <c r="E43" s="384"/>
      <c r="F43" s="384"/>
      <c r="G43" s="384"/>
      <c r="H43" s="385">
        <f t="shared" si="0"/>
        <v>3059322</v>
      </c>
      <c r="I43" s="384"/>
      <c r="J43" s="383">
        <v>839604</v>
      </c>
      <c r="K43" s="383">
        <v>596851</v>
      </c>
      <c r="L43" s="383">
        <v>70758</v>
      </c>
      <c r="M43" s="383">
        <v>41134</v>
      </c>
      <c r="N43" s="383">
        <v>39574</v>
      </c>
      <c r="O43" s="383">
        <v>116250</v>
      </c>
      <c r="P43" s="385">
        <f t="shared" si="1"/>
        <v>4763493</v>
      </c>
    </row>
    <row r="44" spans="1:16" ht="12.75">
      <c r="A44" s="381" t="s">
        <v>498</v>
      </c>
      <c r="B44" s="382"/>
      <c r="C44" s="383">
        <v>7434899</v>
      </c>
      <c r="D44" s="384"/>
      <c r="E44" s="383">
        <v>4589577</v>
      </c>
      <c r="F44" s="383">
        <v>1581230</v>
      </c>
      <c r="G44" s="383">
        <v>72606</v>
      </c>
      <c r="H44" s="385">
        <f t="shared" si="0"/>
        <v>13678312</v>
      </c>
      <c r="I44" s="384"/>
      <c r="J44" s="383">
        <v>1874415</v>
      </c>
      <c r="K44" s="383">
        <v>5030458</v>
      </c>
      <c r="L44" s="383">
        <v>36149</v>
      </c>
      <c r="M44" s="383">
        <v>175978</v>
      </c>
      <c r="N44" s="383">
        <v>568731</v>
      </c>
      <c r="O44" s="383">
        <v>936874</v>
      </c>
      <c r="P44" s="385">
        <f t="shared" si="1"/>
        <v>22300917</v>
      </c>
    </row>
    <row r="45" spans="1:16" ht="12.75">
      <c r="A45" s="381" t="s">
        <v>362</v>
      </c>
      <c r="B45" s="382"/>
      <c r="C45" s="383">
        <v>2870173</v>
      </c>
      <c r="D45" s="384"/>
      <c r="E45" s="384"/>
      <c r="F45" s="384"/>
      <c r="G45" s="384"/>
      <c r="H45" s="385">
        <f t="shared" si="0"/>
        <v>2870173</v>
      </c>
      <c r="I45" s="383">
        <v>4948363</v>
      </c>
      <c r="J45" s="383"/>
      <c r="K45" s="383">
        <v>102320</v>
      </c>
      <c r="L45" s="383"/>
      <c r="M45" s="383">
        <v>18939</v>
      </c>
      <c r="N45" s="383">
        <v>11912</v>
      </c>
      <c r="O45" s="383">
        <v>3570</v>
      </c>
      <c r="P45" s="385">
        <f t="shared" si="1"/>
        <v>7955277</v>
      </c>
    </row>
    <row r="46" spans="1:16" ht="12.75">
      <c r="A46" s="381" t="s">
        <v>499</v>
      </c>
      <c r="B46" s="382"/>
      <c r="C46" s="383">
        <v>2350961</v>
      </c>
      <c r="D46" s="384"/>
      <c r="E46" s="383">
        <v>1366636</v>
      </c>
      <c r="F46" s="384"/>
      <c r="G46" s="384"/>
      <c r="H46" s="385">
        <f t="shared" si="0"/>
        <v>3717597</v>
      </c>
      <c r="I46" s="384"/>
      <c r="J46" s="383">
        <v>1650127</v>
      </c>
      <c r="K46" s="383">
        <v>554425</v>
      </c>
      <c r="L46" s="383"/>
      <c r="M46" s="383">
        <v>303209</v>
      </c>
      <c r="N46" s="383">
        <v>5305835</v>
      </c>
      <c r="O46" s="383">
        <v>346650</v>
      </c>
      <c r="P46" s="385">
        <f t="shared" si="1"/>
        <v>11877843</v>
      </c>
    </row>
    <row r="47" spans="1:16" ht="12.75">
      <c r="A47" s="381" t="s">
        <v>359</v>
      </c>
      <c r="B47" s="382"/>
      <c r="C47" s="383">
        <v>11683441</v>
      </c>
      <c r="D47" s="383">
        <v>991236</v>
      </c>
      <c r="E47" s="384"/>
      <c r="F47" s="383">
        <v>6497936</v>
      </c>
      <c r="G47" s="384"/>
      <c r="H47" s="385">
        <f t="shared" si="0"/>
        <v>19172613</v>
      </c>
      <c r="I47" s="384"/>
      <c r="J47" s="383">
        <v>3634221</v>
      </c>
      <c r="K47" s="383">
        <v>4847462</v>
      </c>
      <c r="L47" s="383">
        <v>164763</v>
      </c>
      <c r="M47" s="383">
        <v>3891814</v>
      </c>
      <c r="N47" s="383">
        <v>3793060</v>
      </c>
      <c r="O47" s="383">
        <v>5531234</v>
      </c>
      <c r="P47" s="385">
        <f t="shared" si="1"/>
        <v>41035167</v>
      </c>
    </row>
    <row r="48" spans="1:16" ht="12.75">
      <c r="A48" s="381" t="s">
        <v>500</v>
      </c>
      <c r="B48" s="382"/>
      <c r="C48" s="383">
        <v>49190281</v>
      </c>
      <c r="D48" s="383">
        <v>23702937</v>
      </c>
      <c r="E48" s="383">
        <v>185790</v>
      </c>
      <c r="F48" s="383">
        <v>647940</v>
      </c>
      <c r="G48" s="383">
        <v>141592</v>
      </c>
      <c r="H48" s="385">
        <f t="shared" si="0"/>
        <v>73868540</v>
      </c>
      <c r="I48" s="383">
        <v>18287301</v>
      </c>
      <c r="J48" s="383">
        <v>830898</v>
      </c>
      <c r="K48" s="383">
        <v>503966</v>
      </c>
      <c r="L48" s="383"/>
      <c r="M48" s="383">
        <v>137110</v>
      </c>
      <c r="N48" s="383">
        <v>17129</v>
      </c>
      <c r="O48" s="383">
        <v>4648</v>
      </c>
      <c r="P48" s="385">
        <f t="shared" si="1"/>
        <v>93649592</v>
      </c>
    </row>
    <row r="49" spans="1:16" ht="12.75">
      <c r="A49" s="381" t="s">
        <v>501</v>
      </c>
      <c r="B49" s="382"/>
      <c r="C49" s="383">
        <v>12316724</v>
      </c>
      <c r="D49" s="384"/>
      <c r="E49" s="383">
        <v>4206293</v>
      </c>
      <c r="F49" s="383">
        <v>1142695</v>
      </c>
      <c r="G49" s="384"/>
      <c r="H49" s="385">
        <f t="shared" si="0"/>
        <v>17665712</v>
      </c>
      <c r="I49" s="384"/>
      <c r="J49" s="383">
        <v>7132695</v>
      </c>
      <c r="K49" s="386">
        <v>5698239</v>
      </c>
      <c r="L49" s="383">
        <v>87512</v>
      </c>
      <c r="M49" s="383">
        <v>2039299</v>
      </c>
      <c r="N49" s="383">
        <v>71838</v>
      </c>
      <c r="O49" s="383">
        <v>2868143</v>
      </c>
      <c r="P49" s="385">
        <f t="shared" si="1"/>
        <v>35563438</v>
      </c>
    </row>
    <row r="50" spans="1:16" ht="12.75">
      <c r="A50" s="381" t="s">
        <v>360</v>
      </c>
      <c r="B50" s="382">
        <v>38440</v>
      </c>
      <c r="C50" s="383">
        <v>2718434</v>
      </c>
      <c r="D50" s="384"/>
      <c r="E50" s="383">
        <v>6633</v>
      </c>
      <c r="F50" s="384"/>
      <c r="G50" s="384"/>
      <c r="H50" s="385">
        <f t="shared" si="0"/>
        <v>2763507</v>
      </c>
      <c r="I50" s="384"/>
      <c r="J50" s="383">
        <v>97241</v>
      </c>
      <c r="K50" s="383">
        <v>76214</v>
      </c>
      <c r="L50" s="383">
        <v>30553</v>
      </c>
      <c r="M50" s="383">
        <v>10547</v>
      </c>
      <c r="N50" s="383">
        <v>4740</v>
      </c>
      <c r="O50" s="383">
        <v>46931</v>
      </c>
      <c r="P50" s="385">
        <f t="shared" si="1"/>
        <v>3029733</v>
      </c>
    </row>
    <row r="51" spans="1:16" ht="12.75">
      <c r="A51" s="381" t="s">
        <v>361</v>
      </c>
      <c r="B51" s="382">
        <v>49867</v>
      </c>
      <c r="C51" s="383">
        <v>2047459</v>
      </c>
      <c r="D51" s="384"/>
      <c r="E51" s="384"/>
      <c r="F51" s="384"/>
      <c r="G51" s="384"/>
      <c r="H51" s="385">
        <f t="shared" si="0"/>
        <v>2097326</v>
      </c>
      <c r="I51" s="384"/>
      <c r="J51" s="383">
        <v>121985</v>
      </c>
      <c r="K51" s="383">
        <v>62222</v>
      </c>
      <c r="L51" s="383"/>
      <c r="M51" s="383">
        <v>17947</v>
      </c>
      <c r="N51" s="383">
        <v>124230</v>
      </c>
      <c r="O51" s="383">
        <v>22701</v>
      </c>
      <c r="P51" s="385">
        <f t="shared" si="1"/>
        <v>2446411</v>
      </c>
    </row>
    <row r="52" spans="1:16" ht="12.75">
      <c r="A52" s="381" t="s">
        <v>354</v>
      </c>
      <c r="B52" s="382"/>
      <c r="C52" s="383">
        <v>12910807</v>
      </c>
      <c r="D52" s="383">
        <v>663263</v>
      </c>
      <c r="E52" s="383">
        <v>6248928</v>
      </c>
      <c r="F52" s="383">
        <v>4542188</v>
      </c>
      <c r="G52" s="384"/>
      <c r="H52" s="385">
        <f t="shared" si="0"/>
        <v>24365186</v>
      </c>
      <c r="I52" s="384"/>
      <c r="J52" s="383">
        <v>4160631</v>
      </c>
      <c r="K52" s="383">
        <v>3731073</v>
      </c>
      <c r="L52" s="383">
        <v>678855</v>
      </c>
      <c r="M52" s="383">
        <v>253079</v>
      </c>
      <c r="N52" s="383">
        <v>1838695</v>
      </c>
      <c r="O52" s="383">
        <v>2487767</v>
      </c>
      <c r="P52" s="385">
        <f t="shared" si="1"/>
        <v>37515286</v>
      </c>
    </row>
    <row r="53" spans="1:16" ht="12.75">
      <c r="A53" s="381" t="s">
        <v>363</v>
      </c>
      <c r="B53" s="382"/>
      <c r="C53" s="383">
        <v>7577988</v>
      </c>
      <c r="D53" s="383">
        <v>290366</v>
      </c>
      <c r="E53" s="383">
        <v>773317</v>
      </c>
      <c r="F53" s="383">
        <v>3478140</v>
      </c>
      <c r="G53" s="383">
        <v>1137391</v>
      </c>
      <c r="H53" s="385">
        <f t="shared" si="0"/>
        <v>13257202</v>
      </c>
      <c r="I53" s="384"/>
      <c r="J53" s="383">
        <v>1400469</v>
      </c>
      <c r="K53" s="383">
        <v>1976245</v>
      </c>
      <c r="L53" s="383">
        <v>61443</v>
      </c>
      <c r="M53" s="383">
        <v>8220640</v>
      </c>
      <c r="N53" s="383">
        <v>1425087</v>
      </c>
      <c r="O53" s="383">
        <v>2731951</v>
      </c>
      <c r="P53" s="385">
        <f t="shared" si="1"/>
        <v>29073037</v>
      </c>
    </row>
    <row r="54" spans="1:16" ht="12.75">
      <c r="A54" s="381" t="s">
        <v>502</v>
      </c>
      <c r="B54" s="382"/>
      <c r="C54" s="383">
        <v>17513737</v>
      </c>
      <c r="D54" s="384"/>
      <c r="E54" s="383">
        <v>6792206</v>
      </c>
      <c r="F54" s="383">
        <v>13569095</v>
      </c>
      <c r="G54" s="383">
        <v>992068</v>
      </c>
      <c r="H54" s="385">
        <f t="shared" si="0"/>
        <v>38867106</v>
      </c>
      <c r="I54" s="384"/>
      <c r="J54" s="383">
        <v>3321343</v>
      </c>
      <c r="K54" s="383">
        <v>3290088</v>
      </c>
      <c r="L54" s="383">
        <v>1427191</v>
      </c>
      <c r="M54" s="383">
        <v>418399</v>
      </c>
      <c r="N54" s="383">
        <v>14217317</v>
      </c>
      <c r="O54" s="383">
        <v>1222959</v>
      </c>
      <c r="P54" s="385">
        <f t="shared" si="1"/>
        <v>62764403</v>
      </c>
    </row>
    <row r="55" spans="1:16" ht="12.75">
      <c r="A55" s="381" t="s">
        <v>503</v>
      </c>
      <c r="B55" s="382"/>
      <c r="C55" s="383">
        <v>3054121</v>
      </c>
      <c r="D55" s="383">
        <v>257500</v>
      </c>
      <c r="E55" s="384"/>
      <c r="F55" s="383">
        <v>1952105</v>
      </c>
      <c r="G55" s="384"/>
      <c r="H55" s="385">
        <f t="shared" si="0"/>
        <v>5263726</v>
      </c>
      <c r="I55" s="384"/>
      <c r="J55" s="383">
        <v>322833</v>
      </c>
      <c r="K55" s="383">
        <v>1697027</v>
      </c>
      <c r="L55" s="383">
        <v>11032</v>
      </c>
      <c r="M55" s="383">
        <v>434167</v>
      </c>
      <c r="N55" s="383">
        <v>301916</v>
      </c>
      <c r="O55" s="383">
        <v>74084</v>
      </c>
      <c r="P55" s="385">
        <f t="shared" si="1"/>
        <v>8104785</v>
      </c>
    </row>
    <row r="56" spans="1:16" ht="12.75">
      <c r="A56" s="381" t="s">
        <v>504</v>
      </c>
      <c r="B56" s="382"/>
      <c r="C56" s="383">
        <v>1276814</v>
      </c>
      <c r="D56" s="383">
        <v>6417203</v>
      </c>
      <c r="E56" s="384"/>
      <c r="F56" s="383">
        <v>4084216</v>
      </c>
      <c r="G56" s="384"/>
      <c r="H56" s="385">
        <f t="shared" si="0"/>
        <v>11778233</v>
      </c>
      <c r="I56" s="384"/>
      <c r="J56" s="383">
        <v>1805274</v>
      </c>
      <c r="K56" s="383">
        <v>6819715</v>
      </c>
      <c r="L56" s="383"/>
      <c r="M56" s="383">
        <v>459080</v>
      </c>
      <c r="N56" s="383">
        <v>358722</v>
      </c>
      <c r="O56" s="383">
        <v>1410083</v>
      </c>
      <c r="P56" s="385">
        <f t="shared" si="1"/>
        <v>22631107</v>
      </c>
    </row>
    <row r="57" spans="1:16" ht="13.5" thickBot="1">
      <c r="A57" s="387" t="s">
        <v>505</v>
      </c>
      <c r="B57" s="388"/>
      <c r="C57" s="388">
        <v>8776321</v>
      </c>
      <c r="D57" s="388"/>
      <c r="E57" s="388"/>
      <c r="F57" s="388"/>
      <c r="G57" s="388"/>
      <c r="H57" s="389">
        <f t="shared" si="0"/>
        <v>8776321</v>
      </c>
      <c r="I57" s="390"/>
      <c r="J57" s="391">
        <v>1568637</v>
      </c>
      <c r="K57" s="391">
        <v>834178</v>
      </c>
      <c r="L57" s="391">
        <v>1329144</v>
      </c>
      <c r="M57" s="391">
        <v>657732</v>
      </c>
      <c r="N57" s="391">
        <v>22354623</v>
      </c>
      <c r="O57" s="391">
        <v>654328</v>
      </c>
      <c r="P57" s="389">
        <f t="shared" si="1"/>
        <v>36174963</v>
      </c>
    </row>
    <row r="58" spans="1:16" ht="13.5" thickBot="1">
      <c r="A58" s="323" t="s">
        <v>0</v>
      </c>
      <c r="B58" s="333">
        <f>SUM(B6:B57)</f>
        <v>2436956</v>
      </c>
      <c r="C58" s="333">
        <f aca="true" t="shared" si="2" ref="C58:O58">SUM(C6:C57)</f>
        <v>1029950602</v>
      </c>
      <c r="D58" s="333">
        <f t="shared" si="2"/>
        <v>612625155</v>
      </c>
      <c r="E58" s="333">
        <f t="shared" si="2"/>
        <v>75965031</v>
      </c>
      <c r="F58" s="333">
        <f t="shared" si="2"/>
        <v>169694403</v>
      </c>
      <c r="G58" s="333">
        <f t="shared" si="2"/>
        <v>132291192</v>
      </c>
      <c r="H58" s="333">
        <f t="shared" si="2"/>
        <v>2022963339</v>
      </c>
      <c r="I58" s="333">
        <f t="shared" si="2"/>
        <v>711469910</v>
      </c>
      <c r="J58" s="333">
        <f t="shared" si="2"/>
        <v>240650858</v>
      </c>
      <c r="K58" s="333">
        <f>SUM(K6:K57)</f>
        <v>261448675</v>
      </c>
      <c r="L58" s="333">
        <f t="shared" si="2"/>
        <v>19140092</v>
      </c>
      <c r="M58" s="333">
        <f t="shared" si="2"/>
        <v>102656449</v>
      </c>
      <c r="N58" s="333">
        <f t="shared" si="2"/>
        <v>240389592</v>
      </c>
      <c r="O58" s="333">
        <f t="shared" si="2"/>
        <v>141634114</v>
      </c>
      <c r="P58" s="333">
        <f t="shared" si="1"/>
        <v>3740353029</v>
      </c>
    </row>
    <row r="59" spans="1:16" s="7" customFormat="1" ht="12.75">
      <c r="A59" s="13" t="s">
        <v>36</v>
      </c>
      <c r="I59" s="34"/>
      <c r="P59" s="34"/>
    </row>
  </sheetData>
  <sheetProtection/>
  <mergeCells count="2">
    <mergeCell ref="B3:P3"/>
    <mergeCell ref="B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2012-08-31T11:09:31Z</cp:lastPrinted>
  <dcterms:created xsi:type="dcterms:W3CDTF">2006-02-24T09:38:25Z</dcterms:created>
  <dcterms:modified xsi:type="dcterms:W3CDTF">2014-08-02T18:12:39Z</dcterms:modified>
  <cp:category/>
  <cp:version/>
  <cp:contentType/>
  <cp:contentStatus/>
</cp:coreProperties>
</file>