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3495" tabRatio="601" activeTab="0"/>
  </bookViews>
  <sheets>
    <sheet name="3." sheetId="1" r:id="rId1"/>
    <sheet name="3.1- 13" sheetId="2" r:id="rId2"/>
    <sheet name="3.14" sheetId="3" r:id="rId3"/>
    <sheet name="3.15" sheetId="4" r:id="rId4"/>
    <sheet name="3.16" sheetId="5" r:id="rId5"/>
    <sheet name="3.17" sheetId="6" r:id="rId6"/>
    <sheet name="3.18" sheetId="7" r:id="rId7"/>
    <sheet name="3.19" sheetId="8" r:id="rId8"/>
    <sheet name="3.20" sheetId="9" r:id="rId9"/>
    <sheet name="3.21" sheetId="10" r:id="rId10"/>
    <sheet name="3.22" sheetId="11" r:id="rId11"/>
    <sheet name="3.23-32" sheetId="12" r:id="rId12"/>
    <sheet name="3.33-34" sheetId="13" r:id="rId13"/>
    <sheet name="3.35-38" sheetId="14" r:id="rId14"/>
    <sheet name="3.39" sheetId="15" r:id="rId15"/>
    <sheet name="3.40-43" sheetId="16" r:id="rId16"/>
    <sheet name="3.44-45" sheetId="17" r:id="rId17"/>
    <sheet name="3.46" sheetId="18" r:id="rId18"/>
    <sheet name="3.47" sheetId="19" r:id="rId19"/>
    <sheet name="3.48" sheetId="20" r:id="rId20"/>
    <sheet name="3.49" sheetId="21" r:id="rId21"/>
    <sheet name="3.50" sheetId="22" r:id="rId22"/>
    <sheet name="3.51" sheetId="23" r:id="rId23"/>
    <sheet name="3.52" sheetId="24" r:id="rId24"/>
    <sheet name="3.53" sheetId="25" r:id="rId25"/>
    <sheet name="3.54" sheetId="26" r:id="rId26"/>
    <sheet name="3.55" sheetId="27" r:id="rId27"/>
    <sheet name="3.56-58" sheetId="28" r:id="rId28"/>
    <sheet name="3.59-61" sheetId="29" r:id="rId29"/>
    <sheet name="3.62" sheetId="30" r:id="rId30"/>
    <sheet name="3.63" sheetId="31" r:id="rId31"/>
    <sheet name="3.64" sheetId="32" r:id="rId32"/>
    <sheet name="3.65" sheetId="33" r:id="rId33"/>
    <sheet name="3.66" sheetId="34" r:id="rId34"/>
    <sheet name="3.67" sheetId="35" r:id="rId35"/>
    <sheet name="3.68-70" sheetId="36" r:id="rId36"/>
    <sheet name="3.71" sheetId="37" r:id="rId37"/>
    <sheet name="3.72-3.74" sheetId="38" r:id="rId38"/>
    <sheet name="3.75" sheetId="39" r:id="rId39"/>
    <sheet name="3.76" sheetId="40" r:id="rId40"/>
    <sheet name="3.77" sheetId="41" r:id="rId41"/>
    <sheet name="3.78" sheetId="42" r:id="rId42"/>
    <sheet name="3.79" sheetId="43" r:id="rId43"/>
    <sheet name="3.80-85" sheetId="44" r:id="rId44"/>
    <sheet name="3.86" sheetId="45" r:id="rId45"/>
  </sheets>
  <definedNames/>
  <calcPr fullCalcOnLoad="1"/>
</workbook>
</file>

<file path=xl/sharedStrings.xml><?xml version="1.0" encoding="utf-8"?>
<sst xmlns="http://schemas.openxmlformats.org/spreadsheetml/2006/main" count="2462" uniqueCount="479">
  <si>
    <t>3. GREEN PROJECT AND AGRICULTURE</t>
  </si>
  <si>
    <t>%</t>
  </si>
  <si>
    <t>Beirut</t>
  </si>
  <si>
    <t>Nabatiyeh</t>
  </si>
  <si>
    <t>Bekaa</t>
  </si>
  <si>
    <t>Total</t>
  </si>
  <si>
    <t>Turkey</t>
  </si>
  <si>
    <t>Tripoli</t>
  </si>
  <si>
    <t>South Lebanon</t>
  </si>
  <si>
    <t>North Lebanon</t>
  </si>
  <si>
    <t>Farmers</t>
  </si>
  <si>
    <t>South Bekaa</t>
  </si>
  <si>
    <t>North Bekaa</t>
  </si>
  <si>
    <t>North Lebanon 1</t>
  </si>
  <si>
    <t>North Lebanon 2</t>
  </si>
  <si>
    <t>Mount-Lebanon 1</t>
  </si>
  <si>
    <t>Mount-Lebanon 2</t>
  </si>
  <si>
    <t>Fruitful saplings</t>
  </si>
  <si>
    <t>1 Dounam = 1000 m2</t>
  </si>
  <si>
    <t>Source:  Ministry of Agriculture</t>
  </si>
  <si>
    <t>Orange</t>
  </si>
  <si>
    <t>Lemon</t>
  </si>
  <si>
    <t>Avocado</t>
  </si>
  <si>
    <t>Banana</t>
  </si>
  <si>
    <t>Green plums</t>
  </si>
  <si>
    <t>Japanese Quince</t>
  </si>
  <si>
    <t>Peach</t>
  </si>
  <si>
    <t>Cherry</t>
  </si>
  <si>
    <t>Melon</t>
  </si>
  <si>
    <t>Apple</t>
  </si>
  <si>
    <t>Pear</t>
  </si>
  <si>
    <t>Strawberry</t>
  </si>
  <si>
    <t>Fig</t>
  </si>
  <si>
    <t>Grenade</t>
  </si>
  <si>
    <t>Others</t>
  </si>
  <si>
    <t>Dates</t>
  </si>
  <si>
    <t>Pineapple</t>
  </si>
  <si>
    <t>Kiwi</t>
  </si>
  <si>
    <t>Pistachio</t>
  </si>
  <si>
    <t>Potato</t>
  </si>
  <si>
    <t>Lettuce</t>
  </si>
  <si>
    <t>Tomato</t>
  </si>
  <si>
    <t>Cabbage</t>
  </si>
  <si>
    <t>Cauliflower</t>
  </si>
  <si>
    <t>Pepper</t>
  </si>
  <si>
    <t>Zucchini</t>
  </si>
  <si>
    <t>Eggplant</t>
  </si>
  <si>
    <t>Garlic</t>
  </si>
  <si>
    <t>Cucumber</t>
  </si>
  <si>
    <t>Artichoke</t>
  </si>
  <si>
    <t>Onion</t>
  </si>
  <si>
    <t>Carrot</t>
  </si>
  <si>
    <t>Gramineous</t>
  </si>
  <si>
    <t>Imports</t>
  </si>
  <si>
    <t>Exports</t>
  </si>
  <si>
    <t>Wheat</t>
  </si>
  <si>
    <t>Barley</t>
  </si>
  <si>
    <t>Rye</t>
  </si>
  <si>
    <t>Rice</t>
  </si>
  <si>
    <t>Type of product</t>
  </si>
  <si>
    <t>Corneas</t>
  </si>
  <si>
    <t>Dry beans</t>
  </si>
  <si>
    <t>Dry broad beans</t>
  </si>
  <si>
    <t>Lentils</t>
  </si>
  <si>
    <t>gram</t>
  </si>
  <si>
    <t>Peas</t>
  </si>
  <si>
    <t>Green beans</t>
  </si>
  <si>
    <t>Broad beans</t>
  </si>
  <si>
    <t>Vegetables with foliage</t>
  </si>
  <si>
    <t>Spinach</t>
  </si>
  <si>
    <t>Dandelion</t>
  </si>
  <si>
    <t>Vegetables with fruits</t>
  </si>
  <si>
    <t>Water melon</t>
  </si>
  <si>
    <t>Flowers and roses</t>
  </si>
  <si>
    <t>Shrub roses</t>
  </si>
  <si>
    <t>Roses</t>
  </si>
  <si>
    <t>Fruitful trees, shrubs and bushes</t>
  </si>
  <si>
    <t>Other roses and flowers</t>
  </si>
  <si>
    <t>Flowers and burgeons for bouquet and decoration</t>
  </si>
  <si>
    <t>Other flowers and burgeons</t>
  </si>
  <si>
    <t>Parts of plants, herbs, algae and lichen</t>
  </si>
  <si>
    <t>Onions, tubers and roots</t>
  </si>
  <si>
    <t>Oil seeds</t>
  </si>
  <si>
    <t>Linen seeds</t>
  </si>
  <si>
    <t>Sunflower seeds</t>
  </si>
  <si>
    <t>Sesame seeds</t>
  </si>
  <si>
    <t>Seeds and fruits of species used as a seed</t>
  </si>
  <si>
    <t>Seeds and fruits of the species used in the perfume and pharmaceutical industry or in the extermination of insects</t>
  </si>
  <si>
    <t>Horns caroub horns, alage</t>
  </si>
  <si>
    <t>Non-grilled peanuts</t>
  </si>
  <si>
    <t>Olive</t>
  </si>
  <si>
    <t>Nut</t>
  </si>
  <si>
    <t>Pine</t>
  </si>
  <si>
    <t>Coconut</t>
  </si>
  <si>
    <t>Cashews</t>
  </si>
  <si>
    <t>Hazelnut</t>
  </si>
  <si>
    <t>Chestnut</t>
  </si>
  <si>
    <t>Plants with tubers and herbs with roots</t>
  </si>
  <si>
    <t>Potatoes fresh or chilled for planting</t>
  </si>
  <si>
    <t>Carrot and turnip</t>
  </si>
  <si>
    <t>Mushrooms and truffles</t>
  </si>
  <si>
    <t>Fruit trees</t>
  </si>
  <si>
    <t>Apricots</t>
  </si>
  <si>
    <t>Almonds</t>
  </si>
  <si>
    <t>Fresh Grapes</t>
  </si>
  <si>
    <t>Dry grapes</t>
  </si>
  <si>
    <t>Guava, Mango, Mangosteen</t>
  </si>
  <si>
    <t>Papaya</t>
  </si>
  <si>
    <t>Litchi, Passion fruit, Cinnamon and Khaki</t>
  </si>
  <si>
    <t>Other citrus</t>
  </si>
  <si>
    <t>Tobacco</t>
  </si>
  <si>
    <t>Tobacco waste</t>
  </si>
  <si>
    <t>Total raw tobacco</t>
  </si>
  <si>
    <t>Cigarettes containing tobacco</t>
  </si>
  <si>
    <t>Meat</t>
  </si>
  <si>
    <t>Meat from cows fresh or chilled</t>
  </si>
  <si>
    <t>Offal of bovine</t>
  </si>
  <si>
    <t>Offal from pigs refrigerated or frozen</t>
  </si>
  <si>
    <t>Meat and offal from birds and poultry</t>
  </si>
  <si>
    <t>Meat and other edible viscera (rabbits and frogs)</t>
  </si>
  <si>
    <t>Parts and viscera of pigs</t>
  </si>
  <si>
    <t>Bran, meal and Oxip of animals</t>
  </si>
  <si>
    <t>Of wheat</t>
  </si>
  <si>
    <t>Of cotton</t>
  </si>
  <si>
    <t>Of sun flower</t>
  </si>
  <si>
    <t>Concentrated milk and cream do not contain added sugar or other sweetening matter</t>
  </si>
  <si>
    <t>Other milk and cream</t>
  </si>
  <si>
    <t>Other milk and cream not containing added sugar or other sweetening matter</t>
  </si>
  <si>
    <t>Butter</t>
  </si>
  <si>
    <t>Butter and other fatty substances derived from milk</t>
  </si>
  <si>
    <t>Grated cheeses of all kinds</t>
  </si>
  <si>
    <t>Cheeses with blue veins</t>
  </si>
  <si>
    <t>Other cheese</t>
  </si>
  <si>
    <t>Eggs</t>
  </si>
  <si>
    <t>Honey</t>
  </si>
  <si>
    <t>Corn</t>
  </si>
  <si>
    <t>Of corn</t>
  </si>
  <si>
    <t>Billion LBP</t>
  </si>
  <si>
    <t>Vegetal</t>
  </si>
  <si>
    <t>Type of products</t>
  </si>
  <si>
    <t>Agricultural products</t>
  </si>
  <si>
    <t>Animal substances and derivatives</t>
  </si>
  <si>
    <t>Cultures</t>
  </si>
  <si>
    <t>Vegetables</t>
  </si>
  <si>
    <t>Agro-food</t>
  </si>
  <si>
    <t>Olives</t>
  </si>
  <si>
    <t>Nuts</t>
  </si>
  <si>
    <t>Young trees, flowers, seeds and ornamental plants</t>
  </si>
  <si>
    <t>Oily seeds</t>
  </si>
  <si>
    <t>Coffee, tea and spices</t>
  </si>
  <si>
    <t>Production in billion LBP</t>
  </si>
  <si>
    <t>Imports in billion LBP</t>
  </si>
  <si>
    <t>Exports in billion LBP</t>
  </si>
  <si>
    <t>Tubers, seeds and roots</t>
  </si>
  <si>
    <t>Milk</t>
  </si>
  <si>
    <t>Red meat</t>
  </si>
  <si>
    <t>Poultry</t>
  </si>
  <si>
    <t>Fish</t>
  </si>
  <si>
    <t>Milk and derivatives</t>
  </si>
  <si>
    <t>Fresh fish</t>
  </si>
  <si>
    <t>Canned fish</t>
  </si>
  <si>
    <t>Cows</t>
  </si>
  <si>
    <t>Sheeps</t>
  </si>
  <si>
    <t>Goats</t>
  </si>
  <si>
    <t>Living stock</t>
  </si>
  <si>
    <t>1000 cattles</t>
  </si>
  <si>
    <t>Average price LBP/Kg</t>
  </si>
  <si>
    <t>Pigs</t>
  </si>
  <si>
    <t>Average imports price LBP/Kg</t>
  </si>
  <si>
    <t>Slaughtered animals</t>
  </si>
  <si>
    <t>Dairy cows</t>
  </si>
  <si>
    <t>Saida</t>
  </si>
  <si>
    <t>Zahleh</t>
  </si>
  <si>
    <t>Chicken</t>
  </si>
  <si>
    <t>Chicken laying eggs to be slaughtered</t>
  </si>
  <si>
    <t>Local chicken</t>
  </si>
  <si>
    <t>Honey production</t>
  </si>
  <si>
    <t>1000 hives</t>
  </si>
  <si>
    <t>Average price of a Kg in LBP</t>
  </si>
  <si>
    <t>Fish imports</t>
  </si>
  <si>
    <t>Mohafazat</t>
  </si>
  <si>
    <t>Trees with nucleus</t>
  </si>
  <si>
    <t>1000 ha</t>
  </si>
  <si>
    <t>1000 tons</t>
  </si>
  <si>
    <t>Other</t>
  </si>
  <si>
    <t>Dried beans</t>
  </si>
  <si>
    <t>Gram</t>
  </si>
  <si>
    <t>Green peas</t>
  </si>
  <si>
    <t>Green bean</t>
  </si>
  <si>
    <t>Bean</t>
  </si>
  <si>
    <t>Salads</t>
  </si>
  <si>
    <t>Corchorus</t>
  </si>
  <si>
    <t>Okra</t>
  </si>
  <si>
    <t>Sugar beet</t>
  </si>
  <si>
    <t>Industrial cultures</t>
  </si>
  <si>
    <t>Mandarin</t>
  </si>
  <si>
    <t>Consumable grapes</t>
  </si>
  <si>
    <t>Carob</t>
  </si>
  <si>
    <t>Almond</t>
  </si>
  <si>
    <t>Husked rice</t>
  </si>
  <si>
    <t>Peers and Quinces</t>
  </si>
  <si>
    <t>Manufacturable Grapes</t>
  </si>
  <si>
    <t>Dried grapes</t>
  </si>
  <si>
    <t>Cotton</t>
  </si>
  <si>
    <t>Sunflower</t>
  </si>
  <si>
    <t>Fresh, refrigerated, frozen or dried caroub horns, alage, sugar beats and sugar canes</t>
  </si>
  <si>
    <t>Other flowers and roses</t>
  </si>
  <si>
    <t>Hay</t>
  </si>
  <si>
    <t>Wheat bran, grinding and covers for animals</t>
  </si>
  <si>
    <t>Table 3.1 - Executed and delivered works</t>
  </si>
  <si>
    <t>Table 3.2 - Executed and delivered works</t>
  </si>
  <si>
    <t>Table 3.3 - Executed and delivered works</t>
  </si>
  <si>
    <t>Table 3.4 - Executed and delivered works</t>
  </si>
  <si>
    <t>Table 3.5 - Executed and delivered works</t>
  </si>
  <si>
    <t>Table 3.6 - Executed and delivered works</t>
  </si>
  <si>
    <t>Table 3.7 - Executed and delivered works</t>
  </si>
  <si>
    <t>Table 3.8 - Executed and delivered works</t>
  </si>
  <si>
    <t>Table 3.9 - Executed and delivered works</t>
  </si>
  <si>
    <t>Table 3.10 - Executed and delivered works</t>
  </si>
  <si>
    <t>Table 3.11 - Executed and delivered works</t>
  </si>
  <si>
    <t>Table 3.12 - Executed and delivered works</t>
  </si>
  <si>
    <t>Table made by CAS</t>
  </si>
  <si>
    <t>Vegetables with leafs</t>
  </si>
  <si>
    <t>Other trees</t>
  </si>
  <si>
    <t>Other cultures</t>
  </si>
  <si>
    <t>Mount-Lebanon</t>
  </si>
  <si>
    <t>North-Lebanon</t>
  </si>
  <si>
    <t>South-Lebanon</t>
  </si>
  <si>
    <t>Area</t>
  </si>
  <si>
    <t>Type</t>
  </si>
  <si>
    <t>Mont- Lebanon</t>
  </si>
  <si>
    <t>Mont-Lebanon</t>
  </si>
  <si>
    <t>South Lebanon and Nabatiyeh</t>
  </si>
  <si>
    <t>Table 3.38 - Red meat production</t>
  </si>
  <si>
    <t>Table 3.40 - Living stock imports through quarantine</t>
  </si>
  <si>
    <t>Table 3.42 - Red meat consumption</t>
  </si>
  <si>
    <t>Table 3.43 - Poultry production</t>
  </si>
  <si>
    <t>Table 3.44 - Honey production</t>
  </si>
  <si>
    <t>Citrus</t>
  </si>
  <si>
    <t>Kakhis</t>
  </si>
  <si>
    <t>Plantation, Flowers and onions and Decoration plants</t>
  </si>
  <si>
    <t>Date</t>
  </si>
  <si>
    <t>Soyebean</t>
  </si>
  <si>
    <t>Cotton seeds</t>
  </si>
  <si>
    <t>Manufactured agricultural products</t>
  </si>
  <si>
    <t>Products of mills, barley, malt, starch</t>
  </si>
  <si>
    <t>Glue paint and other adhesives</t>
  </si>
  <si>
    <t>Plant material rejection and other products of plant origin</t>
  </si>
  <si>
    <t>Fats and oils and products of its disintegration</t>
  </si>
  <si>
    <t>Preparations of meat and fish</t>
  </si>
  <si>
    <t>Sugar and sweets</t>
  </si>
  <si>
    <t>Cocoa and its preparations</t>
  </si>
  <si>
    <t>Preparations of grains or flour</t>
  </si>
  <si>
    <t>Preparations of vegetables and fruits or flour</t>
  </si>
  <si>
    <t>Miscellaneous food preparations</t>
  </si>
  <si>
    <t>Beverages and liquids</t>
  </si>
  <si>
    <t>Residues and food waste</t>
  </si>
  <si>
    <t>Manufactured tobacco</t>
  </si>
  <si>
    <t xml:space="preserve">Animal </t>
  </si>
  <si>
    <t xml:space="preserve"> Total</t>
  </si>
  <si>
    <t>Processed and semi-processed agricultural products</t>
  </si>
  <si>
    <t>Table 3.16 - Cultivated areas and produced quantities</t>
  </si>
  <si>
    <t>Bran and meal, and fertilizer</t>
  </si>
  <si>
    <t>Table 3.39 - Meat imports</t>
  </si>
  <si>
    <t>Table 3.39 - Meat imports - Cont. 1</t>
  </si>
  <si>
    <t>Table 3.41 - Slaughter houses</t>
  </si>
  <si>
    <t>Grapefruit and Abu Sfeir Orange</t>
  </si>
  <si>
    <t>Orge</t>
  </si>
  <si>
    <t xml:space="preserve"> Fruit</t>
  </si>
  <si>
    <t>Fruit trees, olives and nuts</t>
  </si>
  <si>
    <t>Million LBP</t>
  </si>
  <si>
    <t>Tobacco with its edges</t>
  </si>
  <si>
    <t>Tobacco partially or totally without its edges</t>
  </si>
  <si>
    <t>Cigars and cigarellos containing tobacco</t>
  </si>
  <si>
    <t>Other cigars and cigarettes</t>
  </si>
  <si>
    <t>Other types of tobacco products, replacement of tobacco products, tobacco or renewed and homogeneous species of tobacco</t>
  </si>
  <si>
    <t>Total manufactured tobacco</t>
  </si>
  <si>
    <t>Horses, donkeys, and mules</t>
  </si>
  <si>
    <t>Beef calves alive</t>
  </si>
  <si>
    <t>Living sheeps</t>
  </si>
  <si>
    <t>Living goats</t>
  </si>
  <si>
    <t>Living chickens and roosters</t>
  </si>
  <si>
    <t>Other living stock</t>
  </si>
  <si>
    <t>Frozen bovine meat</t>
  </si>
  <si>
    <t>Meat of swine fresh, chilled or frozen</t>
  </si>
  <si>
    <t>Sheep meat or other frozen</t>
  </si>
  <si>
    <t>Beef or reduced salt and flour</t>
  </si>
  <si>
    <t>Dairy products</t>
  </si>
  <si>
    <t>Milk and cream not concentrated nor containing added sugar and other sweetening matter less than 1% fat</t>
  </si>
  <si>
    <t>Milk and cream not concentrated containing sugar or other sweetening matter by 1-6% fat</t>
  </si>
  <si>
    <t>Milk and cream not concentrated not containing sugar or other sweetening matter more than 6% fat</t>
  </si>
  <si>
    <t>Powder or granules or other solid forms containing less than 1.5% fat</t>
  </si>
  <si>
    <t>Yoghurt</t>
  </si>
  <si>
    <t>Whey (Concentrated or containing sugar or other sweetening matter)</t>
  </si>
  <si>
    <t>Cheese, fresh-baked</t>
  </si>
  <si>
    <t>Treated cheese but non grated</t>
  </si>
  <si>
    <t>Milk and cream not concentrated containing sugar or other sweetening matter by -1% fat</t>
  </si>
  <si>
    <t>Coffee, tea, and spices</t>
  </si>
  <si>
    <t>Table 3.45 - Fish foreign trade</t>
  </si>
  <si>
    <t>Exports - Imports in billion LBP</t>
  </si>
  <si>
    <t>Exports - Imports in million LBP</t>
  </si>
  <si>
    <t>Imports - Exports</t>
  </si>
  <si>
    <t>Imports in tonnes</t>
  </si>
  <si>
    <t>Exports in tonnes</t>
  </si>
  <si>
    <t>Exports - Imports in tonnes</t>
  </si>
  <si>
    <t>1000 tonnes</t>
  </si>
  <si>
    <t>Tonnes</t>
  </si>
  <si>
    <t>Source -  Ministry of Agriculture - Green Project</t>
  </si>
  <si>
    <t>Table 3.13 - Executed and delivered works</t>
  </si>
  <si>
    <t>Region</t>
  </si>
  <si>
    <t>Red and white Meat</t>
  </si>
  <si>
    <t>Table 3.14 - Agricultural production value</t>
  </si>
  <si>
    <t>Imports. Billion LBP</t>
  </si>
  <si>
    <t>Production</t>
  </si>
  <si>
    <t>Foreign trade. Billion LBP</t>
  </si>
  <si>
    <t>Exports - Imports</t>
  </si>
  <si>
    <t>Irrigated area. 1000 ha</t>
  </si>
  <si>
    <t>Non-irrigated area. 1000 ha</t>
  </si>
  <si>
    <t>Protected area. 1000 ha</t>
  </si>
  <si>
    <t>Total Area. 1000 hectars</t>
  </si>
  <si>
    <t>Table 3.15 - Agricultural products foreign trade</t>
  </si>
  <si>
    <t>Area. 1000 hectars</t>
  </si>
  <si>
    <t>Production. 1000 tonnes</t>
  </si>
  <si>
    <t>Table 3.17 - Cultivated areas by agricultural product</t>
  </si>
  <si>
    <t>Table 3.18 - Agricultural products areas</t>
  </si>
  <si>
    <t>Table 3.19 - Cultivated and irrigated areas</t>
  </si>
  <si>
    <t>Planted area. %</t>
  </si>
  <si>
    <t>Irrigated area. %</t>
  </si>
  <si>
    <t>Table 3.20 - Agricultural production estimated value</t>
  </si>
  <si>
    <t>Exports. Billion LBP</t>
  </si>
  <si>
    <t>Table 3.22 - Agricultural products foreign trade. Tonnes</t>
  </si>
  <si>
    <t>Plant production elements</t>
  </si>
  <si>
    <t>Cultivated area. 1000 ha</t>
  </si>
  <si>
    <t>Production.  Billion LBP</t>
  </si>
  <si>
    <t>Imports. 1000 tonnes</t>
  </si>
  <si>
    <t>Exports. 1000 tonnes</t>
  </si>
  <si>
    <t>Table 3.23 - Gramineous</t>
  </si>
  <si>
    <t>Table 3.24 - Corneas</t>
  </si>
  <si>
    <t>Table 3.25 - Vegetables</t>
  </si>
  <si>
    <t>Table 3.26 - Vegetables with fruits</t>
  </si>
  <si>
    <t>Table 3.27 - Tubers, seeds and roots</t>
  </si>
  <si>
    <t>Table 3.28 - Fruit trees</t>
  </si>
  <si>
    <t>Table 3.29 - Vegetables with leafs</t>
  </si>
  <si>
    <t>Table 3.30 - Olives</t>
  </si>
  <si>
    <t>Table 3.31 - Other trees</t>
  </si>
  <si>
    <t>Table 3.32 - Nuts</t>
  </si>
  <si>
    <t>Table 3.33 - Animal production</t>
  </si>
  <si>
    <t>Product</t>
  </si>
  <si>
    <t>Table 3.34 - Animal production foreign trade. Billion LBP</t>
  </si>
  <si>
    <t>Dairy cattle. 1000</t>
  </si>
  <si>
    <t>Milk production. 1000 tonnes</t>
  </si>
  <si>
    <t>Production. Billion LBP</t>
  </si>
  <si>
    <t>Quantity. 1000 tonnes</t>
  </si>
  <si>
    <t>Average weight of head. Kg</t>
  </si>
  <si>
    <t>Value. Billion LBP</t>
  </si>
  <si>
    <t>Number</t>
  </si>
  <si>
    <t>Living stock heads</t>
  </si>
  <si>
    <t>Number. Million</t>
  </si>
  <si>
    <t>Total value. Billion LBP</t>
  </si>
  <si>
    <t>Table 3.46 - Gramineous area and crop production</t>
  </si>
  <si>
    <t>Table 3.47 - Corneas area and crop production</t>
  </si>
  <si>
    <t>Table 3.48 - Vegetables with foliage area and crop production</t>
  </si>
  <si>
    <t>Table 3.49 - Vegetables with fruits area and crop production</t>
  </si>
  <si>
    <t>Table 3.50 - Plants with tubers and herbs with roots area and crop production</t>
  </si>
  <si>
    <t>Table 3.51 - Industrial cultures area and crop production</t>
  </si>
  <si>
    <t>Table 3.54 - Foreign trade of gramineous</t>
  </si>
  <si>
    <t>Table 3.52 - Fruit trees area and of crop production</t>
  </si>
  <si>
    <t>Industrial Grapes</t>
  </si>
  <si>
    <t>Table 3.35 - Cattles. Thousands</t>
  </si>
  <si>
    <t>Year</t>
  </si>
  <si>
    <t>Irrigation Channels. Meters</t>
  </si>
  <si>
    <t>Plants Agayp</t>
  </si>
  <si>
    <t>Cultivated area. Ha</t>
  </si>
  <si>
    <t>Bran, meal, and fertilizer</t>
  </si>
  <si>
    <t>Missing data</t>
  </si>
  <si>
    <t>Exports - Imports.  1000 tonnes</t>
  </si>
  <si>
    <t>Exports - Imports. Billion LBP</t>
  </si>
  <si>
    <t>Agayp Plants</t>
  </si>
  <si>
    <t>Table 3.53 - Miscellaneous area and crop production</t>
  </si>
  <si>
    <t>Table 3.55 - Foreign trade of corneas. Million LBP</t>
  </si>
  <si>
    <t>Table 3.56 - Imports of fruit trees, olives, and nuts. Million LBP</t>
  </si>
  <si>
    <t>Imports. Million LBP</t>
  </si>
  <si>
    <t>Exports. Million LBP</t>
  </si>
  <si>
    <t>Table 3.58 - Foreign trade of fruit trees, olives, and nuts. Million LBP</t>
  </si>
  <si>
    <t>Table 3.57 - Exports of fruit trees, olives, and nuts. Million LBP</t>
  </si>
  <si>
    <t>Table 3.59 - Imports of vegetables. Million LBP</t>
  </si>
  <si>
    <t>Table 3.60 - Exports of vegetables. Million LBP</t>
  </si>
  <si>
    <t>Exports - Imports. Million LBP</t>
  </si>
  <si>
    <t>Table 3.61 - Foreign trade of vegetables. Million LBP</t>
  </si>
  <si>
    <t>Table 3.62 - Foreign trade of wheat bran, grinding and covers for animals. Million LBP</t>
  </si>
  <si>
    <t>Soya bean</t>
  </si>
  <si>
    <t>Table 3.63 - Foreign trade of oil seeds. Million LBP</t>
  </si>
  <si>
    <t>Table 3.64 - Foreign trade of flowers and roses. Million LBP</t>
  </si>
  <si>
    <t>Table 3.65 - Foreign trade of manufactured agricultural products. Million LBP</t>
  </si>
  <si>
    <t>Table 3.66 - Foreign trade of gramineous. Tonnes</t>
  </si>
  <si>
    <t>Table 3.67 - Foreign trade of corneas. Tonnes</t>
  </si>
  <si>
    <t>Table 3.68 - Imports of fruit trees, olives and nuts. Tonnes</t>
  </si>
  <si>
    <t>Imports. Tonnes</t>
  </si>
  <si>
    <t>Exports. Tonnes</t>
  </si>
  <si>
    <t>Table 3.69 - Exports of fruit trees, olives and nuts. Tonnes</t>
  </si>
  <si>
    <t>Table 3.70 - Foreign trade of fruit trees, olives and nuts. Tonnes</t>
  </si>
  <si>
    <t>Exports - Imports. Tonnes</t>
  </si>
  <si>
    <t>Table 3.71 - Foreign trade of wheat bran, grinding and covers for animals. Tonnes</t>
  </si>
  <si>
    <t>Villages</t>
  </si>
  <si>
    <t>Reworked dounams</t>
  </si>
  <si>
    <t>Support walls. Square meters</t>
  </si>
  <si>
    <t>Concrete tanks. CM</t>
  </si>
  <si>
    <t>Vine columns</t>
  </si>
  <si>
    <t>Tank perforation. CM</t>
  </si>
  <si>
    <t>Fence. Meters</t>
  </si>
  <si>
    <t>Modern irrigation. Dounams</t>
  </si>
  <si>
    <t>Paid 1000 LBP</t>
  </si>
  <si>
    <t>Table 3.21 - Agricultural products foreign trade. Million LBP</t>
  </si>
  <si>
    <t>Table 3.37 - Sperm for artificial insemination. Number</t>
  </si>
  <si>
    <t>Imported meat. 1000 tonnes</t>
  </si>
  <si>
    <t>Total. 1000 tonnes</t>
  </si>
  <si>
    <t>Production. Tonnes</t>
  </si>
  <si>
    <t>Productivity. Kg/hive</t>
  </si>
  <si>
    <t>Local production. 1000 tonnes</t>
  </si>
  <si>
    <t>Tonnes/Head</t>
  </si>
  <si>
    <t>Of soya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</si>
  <si>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</si>
  <si>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</si>
  <si>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</si>
  <si>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</si>
  <si>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</si>
  <si>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</si>
  <si>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</si>
  <si>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</si>
  <si>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</si>
  <si>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</si>
  <si>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</si>
  <si>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</si>
  <si>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2010</t>
  </si>
  <si>
    <t>Agricultural production 1997-2009</t>
  </si>
  <si>
    <t>Vegetal wealth 1997-2009</t>
  </si>
  <si>
    <t>Animal production 1997-2009</t>
  </si>
  <si>
    <t>Table 3.36 - Milk production 2005-2009</t>
  </si>
  <si>
    <t>Average production. Kg/unit</t>
  </si>
  <si>
    <t>Share of self-sufficiency for local production. Per cent</t>
  </si>
  <si>
    <t>River fish</t>
  </si>
  <si>
    <t>Table 3.72 - Imports of vegetables. Tonnes</t>
  </si>
  <si>
    <t>Table 3.73 - Exports of vegetables. Tonnes</t>
  </si>
  <si>
    <t>Table 3.74 - Foreign trade of vegetables. Tonnes</t>
  </si>
  <si>
    <t>Table 3.75 - Foreign trade of oil seeds. Tonnes</t>
  </si>
  <si>
    <t>Table 3.76 - Foreign trade of flowers and roses. Tonnes</t>
  </si>
  <si>
    <t>Table 3.77 - Foreign trade of manufactured agricultural products. Tonnes</t>
  </si>
  <si>
    <t>Table 3.78 - Foreign trade of agricultural products</t>
  </si>
  <si>
    <t>Table 3.79 - Foreign trade of animal products</t>
  </si>
  <si>
    <t>Cotton seed</t>
  </si>
  <si>
    <t>Oat</t>
  </si>
  <si>
    <t>Raw Tobacco</t>
  </si>
  <si>
    <t>Total tobacco</t>
  </si>
  <si>
    <t>Chickens and roosters</t>
  </si>
  <si>
    <t>Chilled bovine meat</t>
  </si>
  <si>
    <t>Fresh, chilled or frozen meat of swine</t>
  </si>
  <si>
    <t>Fresh or refrigerated sheep meat</t>
  </si>
  <si>
    <t>Chilled sheep meat or other</t>
  </si>
  <si>
    <t>Offal from pigs, chilled or frozen</t>
  </si>
  <si>
    <t>Imports in million LBP</t>
  </si>
  <si>
    <t>Other whey (Concentrated or containing sugar or other sweetening matter)</t>
  </si>
  <si>
    <t>Pastes of yoghurt derivatives for sandwiches</t>
  </si>
  <si>
    <t>Other (solid yoghurt)</t>
  </si>
  <si>
    <t>Table 3.80 - Foreign trade of dairy products. Million LBP</t>
  </si>
  <si>
    <t>Table 3.81 - Foreign trade of dairy products. Tonnes</t>
  </si>
  <si>
    <t>Table 3.82 - Foreign trade of meat. Million LBP</t>
  </si>
  <si>
    <t>Exports in million LBP</t>
  </si>
  <si>
    <t>Table 3.83 - Foreign trade of meat. Tonnes</t>
  </si>
  <si>
    <t>Table 3.84 - Foreign trade of honey and eggs. Million LBP</t>
  </si>
  <si>
    <t>Honey and eggs</t>
  </si>
  <si>
    <t>Table 3.85 - Foreign trade of honey and eggs. Tonnes</t>
  </si>
  <si>
    <t>Table 3.14 - Foreign trade of Agricultural and non-agricultural products</t>
  </si>
  <si>
    <t>Agricultural and non-agricultural products</t>
  </si>
  <si>
    <t>Fruit</t>
  </si>
  <si>
    <t>Fruits with nucleus</t>
  </si>
  <si>
    <t>Total of agricultural products</t>
  </si>
  <si>
    <t>Total of animal products</t>
  </si>
  <si>
    <t>Processed agricultural products</t>
  </si>
  <si>
    <t>Total of non-agricultural products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</si>
</sst>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_);\(0\)"/>
    <numFmt numFmtId="219" formatCode="#,##0.0_);\(#,##0.0\)"/>
    <numFmt numFmtId="220" formatCode="_(* #,##0.0_);_(* \(#,##0.0\);_(* &quot;-&quot;?_);_(@_)"/>
    <numFmt numFmtId="221" formatCode="#,##0;[Red]#,##0"/>
  </numFmts>
  <fonts count="71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2" fillId="0" borderId="0" applyNumberFormat="0">
      <alignment horizontal="right"/>
      <protection/>
    </xf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5" fillId="0" borderId="0" xfId="0" applyFont="1" applyBorder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left"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6" fillId="0" borderId="0" xfId="0" applyFont="1" applyFill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5" fillId="0" borderId="0" xfId="0" applyFont="1" applyAlignment="1">
      <alignment vertical="center" wrapText="1" readingOrder="1"/>
    </xf>
    <xf numFmtId="0" fontId="7" fillId="0" borderId="0" xfId="0" applyFont="1" applyAlignment="1">
      <alignment vertical="center" readingOrder="1"/>
    </xf>
    <xf numFmtId="0" fontId="12" fillId="0" borderId="0" xfId="0" applyFont="1" applyBorder="1" applyAlignment="1">
      <alignment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8" fillId="0" borderId="13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vertical="center" wrapText="1" readingOrder="1"/>
    </xf>
    <xf numFmtId="0" fontId="6" fillId="0" borderId="14" xfId="0" applyFont="1" applyFill="1" applyBorder="1" applyAlignment="1">
      <alignment vertical="center" wrapText="1" readingOrder="1"/>
    </xf>
    <xf numFmtId="0" fontId="6" fillId="0" borderId="11" xfId="0" applyFont="1" applyFill="1" applyBorder="1" applyAlignment="1">
      <alignment vertical="center" wrapText="1" readingOrder="1"/>
    </xf>
    <xf numFmtId="0" fontId="13" fillId="0" borderId="13" xfId="0" applyFont="1" applyFill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 wrapText="1" readingOrder="1"/>
    </xf>
    <xf numFmtId="0" fontId="13" fillId="0" borderId="10" xfId="62" applyFont="1" applyFill="1" applyBorder="1" applyAlignment="1">
      <alignment horizontal="center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5" xfId="62" applyFont="1" applyFill="1" applyBorder="1" applyAlignment="1">
      <alignment horizontal="left" vertical="center" wrapText="1" readingOrder="1"/>
      <protection/>
    </xf>
    <xf numFmtId="3" fontId="14" fillId="0" borderId="15" xfId="0" applyNumberFormat="1" applyFont="1" applyFill="1" applyBorder="1" applyAlignment="1">
      <alignment vertical="center" readingOrder="1"/>
    </xf>
    <xf numFmtId="3" fontId="14" fillId="0" borderId="12" xfId="0" applyNumberFormat="1" applyFont="1" applyFill="1" applyBorder="1" applyAlignment="1">
      <alignment vertical="center" readingOrder="1"/>
    </xf>
    <xf numFmtId="3" fontId="14" fillId="0" borderId="16" xfId="0" applyNumberFormat="1" applyFont="1" applyFill="1" applyBorder="1" applyAlignment="1">
      <alignment vertical="center" readingOrder="1"/>
    </xf>
    <xf numFmtId="3" fontId="14" fillId="0" borderId="10" xfId="0" applyNumberFormat="1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19" fillId="0" borderId="0" xfId="0" applyFont="1" applyFill="1" applyBorder="1" applyAlignment="1">
      <alignment vertical="center" readingOrder="1"/>
    </xf>
    <xf numFmtId="0" fontId="22" fillId="0" borderId="0" xfId="63" applyFont="1" applyFill="1" applyBorder="1" applyAlignment="1">
      <alignment horizontal="left" vertical="center" wrapText="1"/>
      <protection/>
    </xf>
    <xf numFmtId="0" fontId="22" fillId="0" borderId="0" xfId="63" applyFont="1" applyFill="1" applyBorder="1" applyAlignment="1">
      <alignment horizontal="left" vertical="center" wrapText="1" readingOrder="1"/>
      <protection/>
    </xf>
    <xf numFmtId="0" fontId="21" fillId="0" borderId="10" xfId="63" applyFont="1" applyFill="1" applyBorder="1" applyAlignment="1">
      <alignment horizontal="center" vertical="center" wrapText="1" readingOrder="1"/>
      <protection/>
    </xf>
    <xf numFmtId="0" fontId="22" fillId="0" borderId="12" xfId="63" applyFont="1" applyFill="1" applyBorder="1" applyAlignment="1">
      <alignment horizontal="left" vertical="center" wrapText="1" readingOrder="1"/>
      <protection/>
    </xf>
    <xf numFmtId="0" fontId="6" fillId="0" borderId="12" xfId="63" applyFont="1" applyFill="1" applyBorder="1" applyAlignment="1">
      <alignment horizontal="left" vertical="center" wrapText="1" readingOrder="1"/>
      <protection/>
    </xf>
    <xf numFmtId="0" fontId="22" fillId="0" borderId="16" xfId="63" applyFont="1" applyFill="1" applyBorder="1" applyAlignment="1">
      <alignment horizontal="left" vertical="center" wrapText="1" readingOrder="1"/>
      <protection/>
    </xf>
    <xf numFmtId="3" fontId="18" fillId="0" borderId="0" xfId="0" applyNumberFormat="1" applyFont="1" applyFill="1" applyBorder="1" applyAlignment="1">
      <alignment vertical="center" readingOrder="1"/>
    </xf>
    <xf numFmtId="3" fontId="21" fillId="0" borderId="10" xfId="63" applyNumberFormat="1" applyFont="1" applyFill="1" applyBorder="1" applyAlignment="1">
      <alignment horizontal="center" vertical="center" wrapText="1" readingOrder="1"/>
      <protection/>
    </xf>
    <xf numFmtId="3" fontId="22" fillId="0" borderId="12" xfId="64" applyNumberFormat="1" applyFont="1" applyFill="1" applyBorder="1" applyAlignment="1">
      <alignment vertical="center" wrapText="1" readingOrder="1"/>
      <protection/>
    </xf>
    <xf numFmtId="3" fontId="6" fillId="0" borderId="12" xfId="64" applyNumberFormat="1" applyFont="1" applyFill="1" applyBorder="1" applyAlignment="1">
      <alignment horizontal="left" vertical="center" wrapText="1" readingOrder="1"/>
      <protection/>
    </xf>
    <xf numFmtId="0" fontId="22" fillId="0" borderId="12" xfId="64" applyFont="1" applyFill="1" applyBorder="1" applyAlignment="1">
      <alignment horizontal="left" vertical="center" wrapText="1" readingOrder="1"/>
      <protection/>
    </xf>
    <xf numFmtId="0" fontId="6" fillId="0" borderId="12" xfId="64" applyFont="1" applyFill="1" applyBorder="1" applyAlignment="1">
      <alignment horizontal="left" vertical="center" wrapText="1" readingOrder="1"/>
      <protection/>
    </xf>
    <xf numFmtId="3" fontId="22" fillId="0" borderId="14" xfId="63" applyNumberFormat="1" applyFont="1" applyFill="1" applyBorder="1" applyAlignment="1">
      <alignment horizontal="left" vertical="center" wrapText="1" readingOrder="1"/>
      <protection/>
    </xf>
    <xf numFmtId="3" fontId="21" fillId="0" borderId="0" xfId="63" applyNumberFormat="1" applyFont="1" applyFill="1" applyBorder="1" applyAlignment="1">
      <alignment horizontal="center" vertical="center" wrapText="1" readingOrder="1"/>
      <protection/>
    </xf>
    <xf numFmtId="3" fontId="6" fillId="0" borderId="12" xfId="64" applyNumberFormat="1" applyFont="1" applyFill="1" applyBorder="1" applyAlignment="1">
      <alignment vertical="center" wrapText="1" readingOrder="1"/>
      <protection/>
    </xf>
    <xf numFmtId="0" fontId="6" fillId="0" borderId="15" xfId="64" applyFont="1" applyFill="1" applyBorder="1" applyAlignment="1">
      <alignment horizontal="left" vertical="center" wrapText="1" readingOrder="1"/>
      <protection/>
    </xf>
    <xf numFmtId="0" fontId="6" fillId="0" borderId="12" xfId="64" applyFont="1" applyFill="1" applyBorder="1" applyAlignment="1">
      <alignment vertical="center" wrapText="1" readingOrder="1"/>
      <protection/>
    </xf>
    <xf numFmtId="0" fontId="22" fillId="0" borderId="12" xfId="64" applyFont="1" applyFill="1" applyBorder="1" applyAlignment="1">
      <alignment vertical="center" wrapText="1" readingOrder="1"/>
      <protection/>
    </xf>
    <xf numFmtId="0" fontId="6" fillId="33" borderId="12" xfId="64" applyFont="1" applyFill="1" applyBorder="1" applyAlignment="1">
      <alignment horizontal="left" vertical="center" wrapText="1" readingOrder="1"/>
      <protection/>
    </xf>
    <xf numFmtId="1" fontId="6" fillId="0" borderId="12" xfId="0" applyNumberFormat="1" applyFont="1" applyFill="1" applyBorder="1" applyAlignment="1">
      <alignment horizontal="left" vertical="center" readingOrder="1"/>
    </xf>
    <xf numFmtId="0" fontId="6" fillId="0" borderId="15" xfId="0" applyFont="1" applyFill="1" applyBorder="1" applyAlignment="1">
      <alignment horizontal="left" vertical="center" wrapText="1" readingOrder="1"/>
    </xf>
    <xf numFmtId="197" fontId="9" fillId="0" borderId="12" xfId="0" applyNumberFormat="1" applyFont="1" applyFill="1" applyBorder="1" applyAlignment="1">
      <alignment vertical="center" wrapText="1" readingOrder="1"/>
    </xf>
    <xf numFmtId="0" fontId="22" fillId="0" borderId="12" xfId="0" applyFont="1" applyFill="1" applyBorder="1" applyAlignment="1">
      <alignment vertical="center" wrapText="1" readingOrder="1"/>
    </xf>
    <xf numFmtId="0" fontId="22" fillId="0" borderId="11" xfId="0" applyFont="1" applyFill="1" applyBorder="1" applyAlignment="1">
      <alignment vertical="center" wrapText="1" readingOrder="1"/>
    </xf>
    <xf numFmtId="0" fontId="22" fillId="0" borderId="14" xfId="0" applyFont="1" applyFill="1" applyBorder="1" applyAlignment="1">
      <alignment vertical="center" wrapText="1" readingOrder="1"/>
    </xf>
    <xf numFmtId="3" fontId="9" fillId="0" borderId="12" xfId="0" applyNumberFormat="1" applyFont="1" applyFill="1" applyBorder="1" applyAlignment="1">
      <alignment vertical="center" wrapText="1" readingOrder="1"/>
    </xf>
    <xf numFmtId="3" fontId="9" fillId="0" borderId="11" xfId="0" applyNumberFormat="1" applyFont="1" applyFill="1" applyBorder="1" applyAlignment="1">
      <alignment vertical="center" wrapText="1" readingOrder="1"/>
    </xf>
    <xf numFmtId="3" fontId="9" fillId="0" borderId="14" xfId="0" applyNumberFormat="1" applyFont="1" applyFill="1" applyBorder="1" applyAlignment="1">
      <alignment vertical="center" wrapText="1" readingOrder="1"/>
    </xf>
    <xf numFmtId="3" fontId="18" fillId="0" borderId="10" xfId="0" applyNumberFormat="1" applyFont="1" applyFill="1" applyBorder="1" applyAlignment="1">
      <alignment vertical="center" wrapText="1" readingOrder="1"/>
    </xf>
    <xf numFmtId="3" fontId="9" fillId="0" borderId="12" xfId="0" applyNumberFormat="1" applyFont="1" applyBorder="1" applyAlignment="1">
      <alignment vertical="center" wrapText="1" readingOrder="1"/>
    </xf>
    <xf numFmtId="3" fontId="9" fillId="0" borderId="11" xfId="0" applyNumberFormat="1" applyFont="1" applyBorder="1" applyAlignment="1">
      <alignment vertical="center" wrapText="1" readingOrder="1"/>
    </xf>
    <xf numFmtId="3" fontId="9" fillId="0" borderId="14" xfId="0" applyNumberFormat="1" applyFont="1" applyBorder="1" applyAlignment="1">
      <alignment vertical="center" wrapText="1" readingOrder="1"/>
    </xf>
    <xf numFmtId="0" fontId="9" fillId="0" borderId="12" xfId="0" applyFont="1" applyBorder="1" applyAlignment="1">
      <alignment vertical="center" readingOrder="1"/>
    </xf>
    <xf numFmtId="0" fontId="9" fillId="0" borderId="16" xfId="0" applyFont="1" applyBorder="1" applyAlignment="1">
      <alignment vertical="center" readingOrder="1"/>
    </xf>
    <xf numFmtId="0" fontId="9" fillId="0" borderId="11" xfId="0" applyFont="1" applyFill="1" applyBorder="1" applyAlignment="1">
      <alignment vertical="center" wrapText="1" readingOrder="1"/>
    </xf>
    <xf numFmtId="0" fontId="9" fillId="0" borderId="12" xfId="0" applyFont="1" applyFill="1" applyBorder="1" applyAlignment="1">
      <alignment vertical="center" wrapText="1" readingOrder="1"/>
    </xf>
    <xf numFmtId="0" fontId="9" fillId="0" borderId="11" xfId="0" applyFont="1" applyBorder="1" applyAlignment="1">
      <alignment vertical="center" wrapText="1" readingOrder="1"/>
    </xf>
    <xf numFmtId="0" fontId="9" fillId="0" borderId="12" xfId="0" applyFont="1" applyBorder="1" applyAlignment="1">
      <alignment vertical="center" wrapText="1" readingOrder="1"/>
    </xf>
    <xf numFmtId="0" fontId="13" fillId="0" borderId="10" xfId="0" applyFont="1" applyFill="1" applyBorder="1" applyAlignment="1">
      <alignment horizontal="left" vertical="center" wrapText="1" readingOrder="1"/>
    </xf>
    <xf numFmtId="3" fontId="9" fillId="0" borderId="12" xfId="0" applyNumberFormat="1" applyFont="1" applyBorder="1" applyAlignment="1">
      <alignment vertical="center" readingOrder="1"/>
    </xf>
    <xf numFmtId="3" fontId="9" fillId="0" borderId="16" xfId="0" applyNumberFormat="1" applyFont="1" applyBorder="1" applyAlignment="1">
      <alignment vertical="center" readingOrder="1"/>
    </xf>
    <xf numFmtId="3" fontId="9" fillId="0" borderId="12" xfId="0" applyNumberFormat="1" applyFont="1" applyBorder="1" applyAlignment="1">
      <alignment horizontal="right" vertical="center" wrapText="1" readingOrder="1"/>
    </xf>
    <xf numFmtId="3" fontId="9" fillId="0" borderId="16" xfId="0" applyNumberFormat="1" applyFont="1" applyBorder="1" applyAlignment="1">
      <alignment horizontal="right" vertical="center" wrapText="1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172" fontId="14" fillId="0" borderId="16" xfId="0" applyNumberFormat="1" applyFont="1" applyFill="1" applyBorder="1" applyAlignment="1">
      <alignment vertical="center" readingOrder="1"/>
    </xf>
    <xf numFmtId="0" fontId="9" fillId="0" borderId="15" xfId="0" applyFont="1" applyBorder="1" applyAlignment="1">
      <alignment vertical="center" wrapText="1" readingOrder="1"/>
    </xf>
    <xf numFmtId="0" fontId="14" fillId="0" borderId="15" xfId="0" applyFont="1" applyFill="1" applyBorder="1" applyAlignment="1">
      <alignment vertical="center" readingOrder="1"/>
    </xf>
    <xf numFmtId="3" fontId="9" fillId="0" borderId="15" xfId="0" applyNumberFormat="1" applyFont="1" applyBorder="1" applyAlignment="1">
      <alignment vertical="center" wrapText="1" readingOrder="1"/>
    </xf>
    <xf numFmtId="3" fontId="14" fillId="0" borderId="15" xfId="0" applyNumberFormat="1" applyFont="1" applyFill="1" applyBorder="1" applyAlignment="1">
      <alignment vertical="center" wrapText="1" readingOrder="1"/>
    </xf>
    <xf numFmtId="3" fontId="14" fillId="0" borderId="12" xfId="0" applyNumberFormat="1" applyFont="1" applyFill="1" applyBorder="1" applyAlignment="1">
      <alignment vertical="center" wrapText="1" readingOrder="1"/>
    </xf>
    <xf numFmtId="0" fontId="9" fillId="0" borderId="15" xfId="0" applyFont="1" applyBorder="1" applyAlignment="1">
      <alignment vertical="center" readingOrder="1"/>
    </xf>
    <xf numFmtId="3" fontId="9" fillId="0" borderId="15" xfId="0" applyNumberFormat="1" applyFont="1" applyBorder="1" applyAlignment="1">
      <alignment vertical="center" readingOrder="1"/>
    </xf>
    <xf numFmtId="3" fontId="9" fillId="0" borderId="15" xfId="0" applyNumberFormat="1" applyFont="1" applyFill="1" applyBorder="1" applyAlignment="1">
      <alignment vertical="center" readingOrder="1"/>
    </xf>
    <xf numFmtId="0" fontId="6" fillId="0" borderId="15" xfId="0" applyFont="1" applyFill="1" applyBorder="1" applyAlignment="1">
      <alignment vertical="center" wrapText="1" readingOrder="1"/>
    </xf>
    <xf numFmtId="3" fontId="9" fillId="0" borderId="15" xfId="0" applyNumberFormat="1" applyFont="1" applyFill="1" applyBorder="1" applyAlignment="1">
      <alignment vertical="center" wrapText="1" readingOrder="1"/>
    </xf>
    <xf numFmtId="0" fontId="9" fillId="0" borderId="15" xfId="0" applyFont="1" applyFill="1" applyBorder="1" applyAlignment="1">
      <alignment vertical="center" wrapText="1" readingOrder="1"/>
    </xf>
    <xf numFmtId="0" fontId="16" fillId="0" borderId="0" xfId="0" applyFont="1" applyFill="1" applyBorder="1" applyAlignment="1">
      <alignment vertical="center" readingOrder="1"/>
    </xf>
    <xf numFmtId="0" fontId="7" fillId="0" borderId="0" xfId="0" applyFont="1" applyBorder="1" applyAlignment="1">
      <alignment vertical="center" readingOrder="1"/>
    </xf>
    <xf numFmtId="3" fontId="18" fillId="0" borderId="15" xfId="0" applyNumberFormat="1" applyFont="1" applyFill="1" applyBorder="1" applyAlignment="1">
      <alignment vertical="center" wrapText="1" readingOrder="1"/>
    </xf>
    <xf numFmtId="3" fontId="9" fillId="0" borderId="14" xfId="0" applyNumberFormat="1" applyFont="1" applyBorder="1" applyAlignment="1">
      <alignment vertical="center" readingOrder="1"/>
    </xf>
    <xf numFmtId="0" fontId="13" fillId="0" borderId="10" xfId="0" applyFont="1" applyFill="1" applyBorder="1" applyAlignment="1">
      <alignment vertical="center" wrapText="1" readingOrder="1"/>
    </xf>
    <xf numFmtId="0" fontId="13" fillId="0" borderId="16" xfId="0" applyFont="1" applyFill="1" applyBorder="1" applyAlignment="1">
      <alignment horizontal="center" vertical="center" wrapText="1" readingOrder="1"/>
    </xf>
    <xf numFmtId="172" fontId="9" fillId="0" borderId="16" xfId="0" applyNumberFormat="1" applyFont="1" applyFill="1" applyBorder="1" applyAlignment="1">
      <alignment vertical="center" wrapText="1" readingOrder="1"/>
    </xf>
    <xf numFmtId="0" fontId="17" fillId="0" borderId="10" xfId="0" applyFont="1" applyFill="1" applyBorder="1" applyAlignment="1">
      <alignment horizontal="center" vertical="center" wrapText="1" readingOrder="1"/>
    </xf>
    <xf numFmtId="0" fontId="6" fillId="0" borderId="16" xfId="62" applyFont="1" applyFill="1" applyBorder="1" applyAlignment="1">
      <alignment horizontal="left" vertical="center" wrapText="1" readingOrder="1"/>
      <protection/>
    </xf>
    <xf numFmtId="172" fontId="9" fillId="0" borderId="15" xfId="0" applyNumberFormat="1" applyFont="1" applyFill="1" applyBorder="1" applyAlignment="1">
      <alignment vertical="center" readingOrder="1"/>
    </xf>
    <xf numFmtId="172" fontId="9" fillId="0" borderId="12" xfId="0" applyNumberFormat="1" applyFont="1" applyFill="1" applyBorder="1" applyAlignment="1">
      <alignment vertical="center" readingOrder="1"/>
    </xf>
    <xf numFmtId="172" fontId="9" fillId="0" borderId="16" xfId="0" applyNumberFormat="1" applyFont="1" applyFill="1" applyBorder="1" applyAlignment="1">
      <alignment vertical="center" readingOrder="1"/>
    </xf>
    <xf numFmtId="197" fontId="9" fillId="0" borderId="15" xfId="0" applyNumberFormat="1" applyFont="1" applyFill="1" applyBorder="1" applyAlignment="1">
      <alignment vertical="center" wrapText="1" readingOrder="1"/>
    </xf>
    <xf numFmtId="197" fontId="9" fillId="0" borderId="16" xfId="0" applyNumberFormat="1" applyFont="1" applyFill="1" applyBorder="1" applyAlignment="1">
      <alignment vertical="center" wrapText="1" readingOrder="1"/>
    </xf>
    <xf numFmtId="3" fontId="14" fillId="0" borderId="16" xfId="0" applyNumberFormat="1" applyFont="1" applyFill="1" applyBorder="1" applyAlignment="1">
      <alignment vertical="center" wrapText="1" readingOrder="1"/>
    </xf>
    <xf numFmtId="172" fontId="9" fillId="0" borderId="15" xfId="0" applyNumberFormat="1" applyFont="1" applyBorder="1" applyAlignment="1">
      <alignment vertical="center" readingOrder="1"/>
    </xf>
    <xf numFmtId="172" fontId="9" fillId="0" borderId="12" xfId="0" applyNumberFormat="1" applyFont="1" applyBorder="1" applyAlignment="1">
      <alignment vertical="center" readingOrder="1"/>
    </xf>
    <xf numFmtId="172" fontId="9" fillId="0" borderId="14" xfId="0" applyNumberFormat="1" applyFont="1" applyBorder="1" applyAlignment="1">
      <alignment vertical="center" readingOrder="1"/>
    </xf>
    <xf numFmtId="0" fontId="8" fillId="0" borderId="10" xfId="0" applyFont="1" applyBorder="1" applyAlignment="1">
      <alignment horizontal="center" vertical="center" wrapText="1" readingOrder="1"/>
    </xf>
    <xf numFmtId="3" fontId="14" fillId="0" borderId="10" xfId="0" applyNumberFormat="1" applyFont="1" applyBorder="1" applyAlignment="1">
      <alignment vertical="center" readingOrder="1"/>
    </xf>
    <xf numFmtId="172" fontId="14" fillId="0" borderId="10" xfId="0" applyNumberFormat="1" applyFont="1" applyBorder="1" applyAlignment="1">
      <alignment vertical="center" readingOrder="1"/>
    </xf>
    <xf numFmtId="172" fontId="14" fillId="0" borderId="15" xfId="0" applyNumberFormat="1" applyFont="1" applyFill="1" applyBorder="1" applyAlignment="1">
      <alignment vertical="center" readingOrder="1"/>
    </xf>
    <xf numFmtId="197" fontId="9" fillId="0" borderId="12" xfId="0" applyNumberFormat="1" applyFont="1" applyBorder="1" applyAlignment="1">
      <alignment vertical="center" readingOrder="1"/>
    </xf>
    <xf numFmtId="197" fontId="9" fillId="0" borderId="12" xfId="42" applyNumberFormat="1" applyFont="1" applyBorder="1" applyAlignment="1">
      <alignment vertical="center" readingOrder="1"/>
    </xf>
    <xf numFmtId="190" fontId="9" fillId="0" borderId="12" xfId="42" applyNumberFormat="1" applyFont="1" applyBorder="1" applyAlignment="1">
      <alignment vertical="center" readingOrder="1"/>
    </xf>
    <xf numFmtId="0" fontId="14" fillId="0" borderId="15" xfId="0" applyFont="1" applyFill="1" applyBorder="1" applyAlignment="1">
      <alignment vertical="center" wrapText="1" readingOrder="1"/>
    </xf>
    <xf numFmtId="0" fontId="8" fillId="0" borderId="0" xfId="0" applyFont="1" applyAlignment="1">
      <alignment vertical="center" readingOrder="1"/>
    </xf>
    <xf numFmtId="3" fontId="14" fillId="34" borderId="15" xfId="0" applyNumberFormat="1" applyFont="1" applyFill="1" applyBorder="1" applyAlignment="1">
      <alignment vertical="center" wrapText="1" readingOrder="1"/>
    </xf>
    <xf numFmtId="3" fontId="9" fillId="34" borderId="12" xfId="0" applyNumberFormat="1" applyFont="1" applyFill="1" applyBorder="1" applyAlignment="1">
      <alignment vertical="center" wrapText="1" readingOrder="1"/>
    </xf>
    <xf numFmtId="3" fontId="9" fillId="34" borderId="15" xfId="0" applyNumberFormat="1" applyFont="1" applyFill="1" applyBorder="1" applyAlignment="1">
      <alignment vertical="center" wrapText="1" readingOrder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wrapText="1" readingOrder="1"/>
    </xf>
    <xf numFmtId="3" fontId="14" fillId="0" borderId="13" xfId="0" applyNumberFormat="1" applyFont="1" applyFill="1" applyBorder="1" applyAlignment="1">
      <alignment vertical="center" readingOrder="1"/>
    </xf>
    <xf numFmtId="3" fontId="14" fillId="0" borderId="13" xfId="0" applyNumberFormat="1" applyFont="1" applyFill="1" applyBorder="1" applyAlignment="1">
      <alignment vertical="center" wrapText="1" readingOrder="1"/>
    </xf>
    <xf numFmtId="197" fontId="9" fillId="0" borderId="15" xfId="0" applyNumberFormat="1" applyFont="1" applyBorder="1" applyAlignment="1">
      <alignment vertical="center"/>
    </xf>
    <xf numFmtId="197" fontId="9" fillId="0" borderId="16" xfId="0" applyNumberFormat="1" applyFont="1" applyBorder="1" applyAlignment="1">
      <alignment vertical="center"/>
    </xf>
    <xf numFmtId="0" fontId="17" fillId="0" borderId="15" xfId="0" applyFont="1" applyFill="1" applyBorder="1" applyAlignment="1">
      <alignment horizontal="center" vertical="center" wrapText="1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vertical="center" readingOrder="1"/>
    </xf>
    <xf numFmtId="0" fontId="17" fillId="0" borderId="12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readingOrder="1"/>
    </xf>
    <xf numFmtId="0" fontId="8" fillId="0" borderId="15" xfId="0" applyFont="1" applyFill="1" applyBorder="1" applyAlignment="1">
      <alignment horizontal="center" vertical="center" readingOrder="1"/>
    </xf>
    <xf numFmtId="0" fontId="8" fillId="0" borderId="12" xfId="0" applyFont="1" applyFill="1" applyBorder="1" applyAlignment="1">
      <alignment horizontal="center" vertical="center" readingOrder="1"/>
    </xf>
    <xf numFmtId="0" fontId="9" fillId="0" borderId="12" xfId="0" applyFont="1" applyFill="1" applyBorder="1" applyAlignment="1">
      <alignment vertical="center" readingOrder="1"/>
    </xf>
    <xf numFmtId="0" fontId="13" fillId="0" borderId="15" xfId="0" applyFont="1" applyFill="1" applyBorder="1" applyAlignment="1">
      <alignment horizontal="center" vertical="center" wrapText="1" readingOrder="1"/>
    </xf>
    <xf numFmtId="0" fontId="13" fillId="0" borderId="12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readingOrder="1"/>
    </xf>
    <xf numFmtId="0" fontId="13" fillId="0" borderId="11" xfId="0" applyFont="1" applyFill="1" applyBorder="1" applyAlignment="1">
      <alignment horizontal="center" vertical="center" wrapText="1" readingOrder="1"/>
    </xf>
    <xf numFmtId="197" fontId="14" fillId="0" borderId="15" xfId="0" applyNumberFormat="1" applyFont="1" applyFill="1" applyBorder="1" applyAlignment="1">
      <alignment vertical="center" readingOrder="1"/>
    </xf>
    <xf numFmtId="197" fontId="14" fillId="0" borderId="12" xfId="0" applyNumberFormat="1" applyFont="1" applyFill="1" applyBorder="1" applyAlignment="1">
      <alignment vertical="center" readingOrder="1"/>
    </xf>
    <xf numFmtId="197" fontId="14" fillId="0" borderId="16" xfId="0" applyNumberFormat="1" applyFont="1" applyFill="1" applyBorder="1" applyAlignment="1">
      <alignment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13" fillId="0" borderId="15" xfId="0" applyFont="1" applyBorder="1" applyAlignment="1">
      <alignment vertical="center" wrapText="1" readingOrder="1"/>
    </xf>
    <xf numFmtId="0" fontId="13" fillId="0" borderId="12" xfId="0" applyFont="1" applyBorder="1" applyAlignment="1">
      <alignment vertical="center" wrapText="1" readingOrder="1"/>
    </xf>
    <xf numFmtId="0" fontId="13" fillId="0" borderId="14" xfId="0" applyFont="1" applyBorder="1" applyAlignment="1">
      <alignment vertical="center" wrapText="1" readingOrder="1"/>
    </xf>
    <xf numFmtId="0" fontId="13" fillId="0" borderId="0" xfId="0" applyFont="1" applyFill="1" applyAlignment="1">
      <alignment vertical="center" readingOrder="1"/>
    </xf>
    <xf numFmtId="0" fontId="8" fillId="0" borderId="0" xfId="0" applyFont="1" applyAlignment="1">
      <alignment vertical="center"/>
    </xf>
    <xf numFmtId="3" fontId="9" fillId="0" borderId="15" xfId="0" applyNumberFormat="1" applyFont="1" applyBorder="1" applyAlignment="1">
      <alignment horizontal="right" vertical="center" wrapText="1" readingOrder="1"/>
    </xf>
    <xf numFmtId="3" fontId="9" fillId="0" borderId="16" xfId="0" applyNumberFormat="1" applyFont="1" applyBorder="1" applyAlignment="1">
      <alignment vertical="center" wrapText="1" readingOrder="1"/>
    </xf>
    <xf numFmtId="0" fontId="9" fillId="0" borderId="15" xfId="0" applyFont="1" applyFill="1" applyBorder="1" applyAlignment="1">
      <alignment vertical="center" readingOrder="1"/>
    </xf>
    <xf numFmtId="0" fontId="0" fillId="0" borderId="0" xfId="0" applyFont="1" applyAlignment="1">
      <alignment vertical="center"/>
    </xf>
    <xf numFmtId="0" fontId="13" fillId="0" borderId="15" xfId="0" applyFont="1" applyFill="1" applyBorder="1" applyAlignment="1">
      <alignment horizontal="center" vertical="center" readingOrder="1"/>
    </xf>
    <xf numFmtId="0" fontId="13" fillId="0" borderId="16" xfId="0" applyFont="1" applyFill="1" applyBorder="1" applyAlignment="1">
      <alignment horizontal="center" vertical="center" readingOrder="1"/>
    </xf>
    <xf numFmtId="172" fontId="9" fillId="0" borderId="16" xfId="0" applyNumberFormat="1" applyFont="1" applyFill="1" applyBorder="1" applyAlignment="1">
      <alignment horizontal="right" vertical="center" wrapText="1" readingOrder="1"/>
    </xf>
    <xf numFmtId="191" fontId="9" fillId="0" borderId="16" xfId="42" applyNumberFormat="1" applyFont="1" applyBorder="1" applyAlignment="1">
      <alignment vertical="center" readingOrder="1"/>
    </xf>
    <xf numFmtId="197" fontId="9" fillId="0" borderId="11" xfId="0" applyNumberFormat="1" applyFont="1" applyBorder="1" applyAlignment="1">
      <alignment vertical="center" readingOrder="1"/>
    </xf>
    <xf numFmtId="0" fontId="13" fillId="0" borderId="10" xfId="0" applyFont="1" applyFill="1" applyBorder="1" applyAlignment="1">
      <alignment vertical="center" readingOrder="1"/>
    </xf>
    <xf numFmtId="0" fontId="9" fillId="0" borderId="11" xfId="0" applyFont="1" applyBorder="1" applyAlignment="1">
      <alignment vertical="center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3" fontId="9" fillId="0" borderId="16" xfId="0" applyNumberFormat="1" applyFont="1" applyFill="1" applyBorder="1" applyAlignment="1">
      <alignment vertical="center" readingOrder="1"/>
    </xf>
    <xf numFmtId="197" fontId="14" fillId="0" borderId="11" xfId="0" applyNumberFormat="1" applyFont="1" applyFill="1" applyBorder="1" applyAlignment="1">
      <alignment vertical="center" readingOrder="1"/>
    </xf>
    <xf numFmtId="3" fontId="9" fillId="34" borderId="12" xfId="0" applyNumberFormat="1" applyFont="1" applyFill="1" applyBorder="1" applyAlignment="1">
      <alignment horizontal="right" vertical="center" wrapText="1" readingOrder="1"/>
    </xf>
    <xf numFmtId="3" fontId="9" fillId="34" borderId="16" xfId="0" applyNumberFormat="1" applyFont="1" applyFill="1" applyBorder="1" applyAlignment="1">
      <alignment horizontal="right" vertical="center" wrapText="1" readingOrder="1"/>
    </xf>
    <xf numFmtId="0" fontId="14" fillId="0" borderId="12" xfId="0" applyFont="1" applyFill="1" applyBorder="1" applyAlignment="1">
      <alignment vertical="center" wrapText="1" readingOrder="1"/>
    </xf>
    <xf numFmtId="172" fontId="14" fillId="0" borderId="12" xfId="0" applyNumberFormat="1" applyFont="1" applyFill="1" applyBorder="1" applyAlignment="1">
      <alignment vertical="center" wrapText="1" readingOrder="1"/>
    </xf>
    <xf numFmtId="0" fontId="14" fillId="0" borderId="16" xfId="0" applyFont="1" applyFill="1" applyBorder="1" applyAlignment="1">
      <alignment vertical="center" wrapText="1" readingOrder="1"/>
    </xf>
    <xf numFmtId="172" fontId="14" fillId="0" borderId="16" xfId="0" applyNumberFormat="1" applyFont="1" applyFill="1" applyBorder="1" applyAlignment="1">
      <alignment vertical="center" wrapText="1" readingOrder="1"/>
    </xf>
    <xf numFmtId="0" fontId="14" fillId="0" borderId="11" xfId="0" applyFont="1" applyFill="1" applyBorder="1" applyAlignment="1">
      <alignment vertical="center" wrapText="1" readingOrder="1"/>
    </xf>
    <xf numFmtId="172" fontId="14" fillId="0" borderId="11" xfId="0" applyNumberFormat="1" applyFont="1" applyFill="1" applyBorder="1" applyAlignment="1">
      <alignment vertical="center" wrapText="1" readingOrder="1"/>
    </xf>
    <xf numFmtId="191" fontId="9" fillId="0" borderId="12" xfId="42" applyNumberFormat="1" applyFont="1" applyBorder="1" applyAlignment="1">
      <alignment vertical="center" wrapText="1" readingOrder="1"/>
    </xf>
    <xf numFmtId="191" fontId="14" fillId="0" borderId="10" xfId="42" applyNumberFormat="1" applyFont="1" applyFill="1" applyBorder="1" applyAlignment="1">
      <alignment vertical="center" readingOrder="1"/>
    </xf>
    <xf numFmtId="191" fontId="9" fillId="0" borderId="11" xfId="42" applyNumberFormat="1" applyFont="1" applyBorder="1" applyAlignment="1">
      <alignment vertical="center" wrapText="1" readingOrder="1"/>
    </xf>
    <xf numFmtId="191" fontId="9" fillId="0" borderId="15" xfId="42" applyNumberFormat="1" applyFont="1" applyBorder="1" applyAlignment="1">
      <alignment vertical="center" wrapText="1" readingOrder="1"/>
    </xf>
    <xf numFmtId="191" fontId="14" fillId="0" borderId="15" xfId="42" applyNumberFormat="1" applyFont="1" applyFill="1" applyBorder="1" applyAlignment="1">
      <alignment vertical="center" readingOrder="1"/>
    </xf>
    <xf numFmtId="191" fontId="9" fillId="0" borderId="11" xfId="42" applyNumberFormat="1" applyFont="1" applyBorder="1" applyAlignment="1">
      <alignment horizontal="right" vertical="center" wrapText="1" readingOrder="1"/>
    </xf>
    <xf numFmtId="191" fontId="9" fillId="0" borderId="15" xfId="42" applyNumberFormat="1" applyFont="1" applyBorder="1" applyAlignment="1">
      <alignment horizontal="right" vertical="center" wrapText="1" readingOrder="1"/>
    </xf>
    <xf numFmtId="191" fontId="14" fillId="0" borderId="15" xfId="42" applyNumberFormat="1" applyFont="1" applyFill="1" applyBorder="1" applyAlignment="1">
      <alignment horizontal="right" vertical="center" readingOrder="1"/>
    </xf>
    <xf numFmtId="0" fontId="0" fillId="0" borderId="0" xfId="0" applyAlignment="1">
      <alignment vertical="center"/>
    </xf>
    <xf numFmtId="0" fontId="9" fillId="34" borderId="15" xfId="0" applyFont="1" applyFill="1" applyBorder="1" applyAlignment="1">
      <alignment vertical="center" wrapText="1" readingOrder="1"/>
    </xf>
    <xf numFmtId="0" fontId="9" fillId="34" borderId="11" xfId="0" applyFont="1" applyFill="1" applyBorder="1" applyAlignment="1">
      <alignment vertical="center" wrapText="1" readingOrder="1"/>
    </xf>
    <xf numFmtId="3" fontId="14" fillId="34" borderId="11" xfId="0" applyNumberFormat="1" applyFont="1" applyFill="1" applyBorder="1" applyAlignment="1">
      <alignment vertical="center" readingOrder="1"/>
    </xf>
    <xf numFmtId="190" fontId="9" fillId="34" borderId="16" xfId="42" applyNumberFormat="1" applyFont="1" applyFill="1" applyBorder="1" applyAlignment="1">
      <alignment horizontal="right" vertical="center" wrapText="1" readingOrder="1"/>
    </xf>
    <xf numFmtId="190" fontId="14" fillId="34" borderId="16" xfId="42" applyNumberFormat="1" applyFont="1" applyFill="1" applyBorder="1" applyAlignment="1">
      <alignment horizontal="right" vertical="center" readingOrder="1"/>
    </xf>
    <xf numFmtId="0" fontId="8" fillId="0" borderId="10" xfId="0" applyFont="1" applyFill="1" applyBorder="1" applyAlignment="1">
      <alignment vertical="center" readingOrder="1"/>
    </xf>
    <xf numFmtId="3" fontId="14" fillId="0" borderId="10" xfId="0" applyNumberFormat="1" applyFont="1" applyFill="1" applyBorder="1" applyAlignment="1">
      <alignment vertical="center" wrapText="1" readingOrder="1"/>
    </xf>
    <xf numFmtId="0" fontId="8" fillId="0" borderId="13" xfId="0" applyFont="1" applyFill="1" applyBorder="1" applyAlignment="1">
      <alignment vertical="center" readingOrder="1"/>
    </xf>
    <xf numFmtId="3" fontId="14" fillId="0" borderId="14" xfId="0" applyNumberFormat="1" applyFont="1" applyFill="1" applyBorder="1" applyAlignment="1">
      <alignment vertical="center" wrapText="1" readingOrder="1"/>
    </xf>
    <xf numFmtId="0" fontId="20" fillId="0" borderId="0" xfId="0" applyFont="1" applyAlignment="1">
      <alignment vertical="center" readingOrder="1"/>
    </xf>
    <xf numFmtId="0" fontId="25" fillId="0" borderId="0" xfId="0" applyFont="1" applyAlignment="1">
      <alignment vertical="center" readingOrder="1"/>
    </xf>
    <xf numFmtId="3" fontId="9" fillId="34" borderId="16" xfId="0" applyNumberFormat="1" applyFont="1" applyFill="1" applyBorder="1" applyAlignment="1">
      <alignment vertical="center" wrapText="1" readingOrder="1"/>
    </xf>
    <xf numFmtId="3" fontId="9" fillId="0" borderId="16" xfId="0" applyNumberFormat="1" applyFont="1" applyFill="1" applyBorder="1" applyAlignment="1">
      <alignment vertical="center" wrapText="1" readingOrder="1"/>
    </xf>
    <xf numFmtId="3" fontId="18" fillId="0" borderId="13" xfId="0" applyNumberFormat="1" applyFont="1" applyFill="1" applyBorder="1" applyAlignment="1">
      <alignment vertical="center" wrapText="1" readingOrder="1"/>
    </xf>
    <xf numFmtId="0" fontId="21" fillId="0" borderId="13" xfId="0" applyFont="1" applyFill="1" applyBorder="1" applyAlignment="1">
      <alignment vertical="center" wrapText="1" readingOrder="1"/>
    </xf>
    <xf numFmtId="0" fontId="22" fillId="0" borderId="15" xfId="0" applyFont="1" applyFill="1" applyBorder="1" applyAlignment="1">
      <alignment vertical="center" wrapText="1" readingOrder="1"/>
    </xf>
    <xf numFmtId="3" fontId="9" fillId="34" borderId="11" xfId="0" applyNumberFormat="1" applyFont="1" applyFill="1" applyBorder="1" applyAlignment="1">
      <alignment vertical="center" wrapText="1" readingOrder="1"/>
    </xf>
    <xf numFmtId="191" fontId="9" fillId="0" borderId="16" xfId="42" applyNumberFormat="1" applyFont="1" applyBorder="1" applyAlignment="1">
      <alignment vertical="center" wrapText="1" readingOrder="1"/>
    </xf>
    <xf numFmtId="0" fontId="6" fillId="0" borderId="12" xfId="64" applyFont="1" applyBorder="1" applyAlignment="1">
      <alignment horizontal="left" vertical="center" wrapText="1" readingOrder="1"/>
      <protection/>
    </xf>
    <xf numFmtId="0" fontId="6" fillId="0" borderId="16" xfId="64" applyFont="1" applyBorder="1" applyAlignment="1">
      <alignment horizontal="left" vertical="center" wrapText="1" readingOrder="1"/>
      <protection/>
    </xf>
    <xf numFmtId="0" fontId="19" fillId="0" borderId="0" xfId="0" applyFont="1" applyAlignment="1">
      <alignment vertical="center"/>
    </xf>
    <xf numFmtId="191" fontId="9" fillId="34" borderId="16" xfId="42" applyNumberFormat="1" applyFont="1" applyFill="1" applyBorder="1" applyAlignment="1">
      <alignment vertical="center" readingOrder="1"/>
    </xf>
    <xf numFmtId="0" fontId="9" fillId="34" borderId="15" xfId="0" applyFont="1" applyFill="1" applyBorder="1" applyAlignment="1">
      <alignment vertical="center" readingOrder="1"/>
    </xf>
    <xf numFmtId="0" fontId="9" fillId="34" borderId="12" xfId="0" applyFont="1" applyFill="1" applyBorder="1" applyAlignment="1">
      <alignment vertical="center" readingOrder="1"/>
    </xf>
    <xf numFmtId="0" fontId="9" fillId="34" borderId="16" xfId="0" applyFont="1" applyFill="1" applyBorder="1" applyAlignment="1">
      <alignment vertical="center" readingOrder="1"/>
    </xf>
    <xf numFmtId="3" fontId="9" fillId="34" borderId="16" xfId="0" applyNumberFormat="1" applyFont="1" applyFill="1" applyBorder="1" applyAlignment="1">
      <alignment vertical="center" readingOrder="1"/>
    </xf>
    <xf numFmtId="0" fontId="9" fillId="34" borderId="11" xfId="0" applyFont="1" applyFill="1" applyBorder="1" applyAlignment="1">
      <alignment vertical="center" readingOrder="1"/>
    </xf>
    <xf numFmtId="3" fontId="9" fillId="34" borderId="12" xfId="0" applyNumberFormat="1" applyFont="1" applyFill="1" applyBorder="1" applyAlignment="1">
      <alignment vertical="center" readingOrder="1"/>
    </xf>
    <xf numFmtId="0" fontId="9" fillId="34" borderId="12" xfId="0" applyFont="1" applyFill="1" applyBorder="1" applyAlignment="1">
      <alignment vertical="center" wrapText="1" readingOrder="1"/>
    </xf>
    <xf numFmtId="191" fontId="9" fillId="34" borderId="15" xfId="42" applyNumberFormat="1" applyFont="1" applyFill="1" applyBorder="1" applyAlignment="1">
      <alignment vertical="center" wrapText="1" readingOrder="1"/>
    </xf>
    <xf numFmtId="191" fontId="9" fillId="34" borderId="11" xfId="42" applyNumberFormat="1" applyFont="1" applyFill="1" applyBorder="1" applyAlignment="1">
      <alignment vertical="center" wrapText="1" readingOrder="1"/>
    </xf>
    <xf numFmtId="0" fontId="13" fillId="0" borderId="14" xfId="0" applyFont="1" applyFill="1" applyBorder="1" applyAlignment="1">
      <alignment horizontal="center" vertical="center" wrapText="1" readingOrder="1"/>
    </xf>
    <xf numFmtId="0" fontId="27" fillId="0" borderId="0" xfId="0" applyFont="1" applyAlignment="1">
      <alignment vertical="center"/>
    </xf>
    <xf numFmtId="0" fontId="8" fillId="0" borderId="0" xfId="0" applyFont="1" applyFill="1" applyAlignment="1">
      <alignment vertical="center" readingOrder="1"/>
    </xf>
    <xf numFmtId="172" fontId="14" fillId="0" borderId="15" xfId="0" applyNumberFormat="1" applyFont="1" applyFill="1" applyBorder="1" applyAlignment="1">
      <alignment vertical="center" wrapText="1" readingOrder="1"/>
    </xf>
    <xf numFmtId="0" fontId="22" fillId="0" borderId="11" xfId="64" applyFont="1" applyFill="1" applyBorder="1" applyAlignment="1">
      <alignment horizontal="left" vertical="center" wrapText="1" readingOrder="1"/>
      <protection/>
    </xf>
    <xf numFmtId="3" fontId="22" fillId="0" borderId="11" xfId="64" applyNumberFormat="1" applyFont="1" applyFill="1" applyBorder="1" applyAlignment="1">
      <alignment horizontal="left" vertical="center" wrapText="1" readingOrder="1"/>
      <protection/>
    </xf>
    <xf numFmtId="3" fontId="6" fillId="0" borderId="11" xfId="64" applyNumberFormat="1" applyFont="1" applyFill="1" applyBorder="1" applyAlignment="1">
      <alignment vertical="center" wrapText="1" readingOrder="1"/>
      <protection/>
    </xf>
    <xf numFmtId="0" fontId="6" fillId="0" borderId="11" xfId="64" applyFont="1" applyFill="1" applyBorder="1" applyAlignment="1">
      <alignment vertical="center" wrapText="1" readingOrder="1"/>
      <protection/>
    </xf>
    <xf numFmtId="0" fontId="22" fillId="0" borderId="11" xfId="64" applyFont="1" applyFill="1" applyBorder="1" applyAlignment="1">
      <alignment vertical="center" wrapText="1" readingOrder="1"/>
      <protection/>
    </xf>
    <xf numFmtId="0" fontId="6" fillId="0" borderId="11" xfId="64" applyFont="1" applyFill="1" applyBorder="1" applyAlignment="1">
      <alignment horizontal="left" vertical="center" wrapText="1" readingOrder="1"/>
      <protection/>
    </xf>
    <xf numFmtId="1" fontId="6" fillId="0" borderId="11" xfId="0" applyNumberFormat="1" applyFont="1" applyFill="1" applyBorder="1" applyAlignment="1">
      <alignment horizontal="left" vertical="center" readingOrder="1"/>
    </xf>
    <xf numFmtId="191" fontId="14" fillId="0" borderId="12" xfId="42" applyNumberFormat="1" applyFont="1" applyFill="1" applyBorder="1" applyAlignment="1">
      <alignment vertical="center" readingOrder="1"/>
    </xf>
    <xf numFmtId="191" fontId="14" fillId="0" borderId="16" xfId="42" applyNumberFormat="1" applyFont="1" applyFill="1" applyBorder="1" applyAlignment="1">
      <alignment vertical="center" readingOrder="1"/>
    </xf>
    <xf numFmtId="191" fontId="14" fillId="0" borderId="11" xfId="42" applyNumberFormat="1" applyFont="1" applyBorder="1" applyAlignment="1">
      <alignment vertical="center" readingOrder="1"/>
    </xf>
    <xf numFmtId="191" fontId="14" fillId="0" borderId="16" xfId="42" applyNumberFormat="1" applyFont="1" applyBorder="1" applyAlignment="1">
      <alignment vertical="center" readingOrder="1"/>
    </xf>
    <xf numFmtId="191" fontId="9" fillId="33" borderId="11" xfId="42" applyNumberFormat="1" applyFont="1" applyFill="1" applyBorder="1" applyAlignment="1">
      <alignment vertical="center" readingOrder="1"/>
    </xf>
    <xf numFmtId="191" fontId="9" fillId="0" borderId="11" xfId="42" applyNumberFormat="1" applyFont="1" applyBorder="1" applyAlignment="1">
      <alignment vertical="center" readingOrder="1"/>
    </xf>
    <xf numFmtId="191" fontId="9" fillId="33" borderId="16" xfId="42" applyNumberFormat="1" applyFont="1" applyFill="1" applyBorder="1" applyAlignment="1">
      <alignment vertical="center" readingOrder="1"/>
    </xf>
    <xf numFmtId="197" fontId="9" fillId="34" borderId="15" xfId="0" applyNumberFormat="1" applyFont="1" applyFill="1" applyBorder="1" applyAlignment="1">
      <alignment vertical="center"/>
    </xf>
    <xf numFmtId="197" fontId="9" fillId="34" borderId="16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 readingOrder="1"/>
    </xf>
    <xf numFmtId="0" fontId="13" fillId="0" borderId="15" xfId="62" applyFont="1" applyFill="1" applyBorder="1" applyAlignment="1">
      <alignment horizontal="left" vertical="center" wrapText="1" readingOrder="1"/>
      <protection/>
    </xf>
    <xf numFmtId="0" fontId="13" fillId="0" borderId="12" xfId="62" applyFont="1" applyFill="1" applyBorder="1" applyAlignment="1">
      <alignment horizontal="left" vertical="center" wrapText="1" readingOrder="1"/>
      <protection/>
    </xf>
    <xf numFmtId="0" fontId="13" fillId="0" borderId="16" xfId="62" applyFont="1" applyFill="1" applyBorder="1" applyAlignment="1">
      <alignment horizontal="left" vertical="center" wrapText="1" readingOrder="1"/>
      <protection/>
    </xf>
    <xf numFmtId="0" fontId="5" fillId="0" borderId="0" xfId="0" applyFont="1" applyFill="1" applyAlignment="1">
      <alignment vertical="center"/>
    </xf>
    <xf numFmtId="3" fontId="9" fillId="0" borderId="15" xfId="42" applyNumberFormat="1" applyFont="1" applyFill="1" applyBorder="1" applyAlignment="1">
      <alignment vertical="center"/>
    </xf>
    <xf numFmtId="197" fontId="9" fillId="0" borderId="15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197" fontId="9" fillId="0" borderId="12" xfId="42" applyNumberFormat="1" applyFont="1" applyFill="1" applyBorder="1" applyAlignment="1">
      <alignment vertical="center"/>
    </xf>
    <xf numFmtId="37" fontId="9" fillId="0" borderId="12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3" fontId="9" fillId="0" borderId="16" xfId="42" applyNumberFormat="1" applyFont="1" applyFill="1" applyBorder="1" applyAlignment="1">
      <alignment vertical="center"/>
    </xf>
    <xf numFmtId="197" fontId="9" fillId="0" borderId="16" xfId="42" applyNumberFormat="1" applyFont="1" applyFill="1" applyBorder="1" applyAlignment="1">
      <alignment vertical="center"/>
    </xf>
    <xf numFmtId="191" fontId="9" fillId="0" borderId="16" xfId="42" applyNumberFormat="1" applyFont="1" applyFill="1" applyBorder="1" applyAlignment="1">
      <alignment vertical="center"/>
    </xf>
    <xf numFmtId="3" fontId="14" fillId="0" borderId="10" xfId="42" applyNumberFormat="1" applyFont="1" applyFill="1" applyBorder="1" applyAlignment="1">
      <alignment vertical="center"/>
    </xf>
    <xf numFmtId="197" fontId="14" fillId="0" borderId="10" xfId="42" applyNumberFormat="1" applyFont="1" applyFill="1" applyBorder="1" applyAlignment="1">
      <alignment vertical="center"/>
    </xf>
    <xf numFmtId="191" fontId="14" fillId="0" borderId="10" xfId="42" applyNumberFormat="1" applyFont="1" applyFill="1" applyBorder="1" applyAlignment="1">
      <alignment vertical="center"/>
    </xf>
    <xf numFmtId="3" fontId="14" fillId="0" borderId="15" xfId="42" applyNumberFormat="1" applyFont="1" applyFill="1" applyBorder="1" applyAlignment="1">
      <alignment vertical="center"/>
    </xf>
    <xf numFmtId="3" fontId="14" fillId="0" borderId="12" xfId="42" applyNumberFormat="1" applyFont="1" applyFill="1" applyBorder="1" applyAlignment="1">
      <alignment vertical="center"/>
    </xf>
    <xf numFmtId="3" fontId="14" fillId="0" borderId="16" xfId="42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 readingOrder="1"/>
    </xf>
    <xf numFmtId="185" fontId="5" fillId="0" borderId="0" xfId="67" applyNumberFormat="1" applyFont="1" applyAlignment="1">
      <alignment vertical="center"/>
    </xf>
    <xf numFmtId="185" fontId="0" fillId="0" borderId="0" xfId="67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16" xfId="0" applyFont="1" applyFill="1" applyBorder="1" applyAlignment="1">
      <alignment horizontal="center" vertical="center" wrapText="1" readingOrder="1"/>
    </xf>
    <xf numFmtId="0" fontId="29" fillId="0" borderId="0" xfId="0" applyFont="1" applyAlignment="1">
      <alignment vertical="center"/>
    </xf>
    <xf numFmtId="3" fontId="9" fillId="0" borderId="14" xfId="0" applyNumberFormat="1" applyFont="1" applyFill="1" applyBorder="1" applyAlignment="1">
      <alignment vertical="center" readingOrder="1"/>
    </xf>
    <xf numFmtId="197" fontId="9" fillId="0" borderId="11" xfId="0" applyNumberFormat="1" applyFont="1" applyFill="1" applyBorder="1" applyAlignment="1">
      <alignment vertical="center" readingOrder="1"/>
    </xf>
    <xf numFmtId="4" fontId="9" fillId="0" borderId="14" xfId="0" applyNumberFormat="1" applyFont="1" applyFill="1" applyBorder="1" applyAlignment="1">
      <alignment vertical="center" readingOrder="1"/>
    </xf>
    <xf numFmtId="0" fontId="6" fillId="0" borderId="13" xfId="0" applyFont="1" applyFill="1" applyBorder="1" applyAlignment="1">
      <alignment horizontal="right" vertical="center" wrapText="1" readingOrder="1"/>
    </xf>
    <xf numFmtId="0" fontId="8" fillId="0" borderId="10" xfId="0" applyFont="1" applyFill="1" applyBorder="1" applyAlignment="1">
      <alignment horizontal="right" vertical="center" wrapText="1" readingOrder="1"/>
    </xf>
    <xf numFmtId="0" fontId="8" fillId="0" borderId="13" xfId="0" applyFont="1" applyFill="1" applyBorder="1" applyAlignment="1">
      <alignment horizontal="right" vertical="center" readingOrder="1"/>
    </xf>
    <xf numFmtId="0" fontId="8" fillId="0" borderId="13" xfId="0" applyFont="1" applyFill="1" applyBorder="1" applyAlignment="1">
      <alignment horizontal="right" vertical="center" wrapText="1" readingOrder="1"/>
    </xf>
    <xf numFmtId="0" fontId="13" fillId="0" borderId="10" xfId="0" applyFont="1" applyBorder="1" applyAlignment="1">
      <alignment horizontal="right" vertical="center" wrapText="1" readingOrder="1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readingOrder="1"/>
    </xf>
    <xf numFmtId="0" fontId="13" fillId="0" borderId="10" xfId="0" applyFont="1" applyFill="1" applyBorder="1" applyAlignment="1">
      <alignment horizontal="right" vertical="center" wrapText="1" readingOrder="1"/>
    </xf>
    <xf numFmtId="0" fontId="13" fillId="0" borderId="13" xfId="0" applyFont="1" applyFill="1" applyBorder="1" applyAlignment="1">
      <alignment horizontal="right" vertical="center" wrapText="1" readingOrder="1"/>
    </xf>
    <xf numFmtId="0" fontId="13" fillId="0" borderId="10" xfId="0" applyFont="1" applyFill="1" applyBorder="1" applyAlignment="1">
      <alignment horizontal="right" vertical="center" readingOrder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3" fontId="14" fillId="34" borderId="12" xfId="0" applyNumberFormat="1" applyFont="1" applyFill="1" applyBorder="1" applyAlignment="1">
      <alignment vertical="center" wrapText="1" readingOrder="1"/>
    </xf>
    <xf numFmtId="0" fontId="0" fillId="0" borderId="0" xfId="0" applyFill="1" applyAlignment="1">
      <alignment vertical="center"/>
    </xf>
    <xf numFmtId="172" fontId="9" fillId="34" borderId="15" xfId="0" applyNumberFormat="1" applyFont="1" applyFill="1" applyBorder="1" applyAlignment="1">
      <alignment vertical="center" readingOrder="1"/>
    </xf>
    <xf numFmtId="3" fontId="14" fillId="34" borderId="10" xfId="0" applyNumberFormat="1" applyFont="1" applyFill="1" applyBorder="1" applyAlignment="1">
      <alignment vertical="center" wrapText="1" readingOrder="1"/>
    </xf>
    <xf numFmtId="3" fontId="9" fillId="34" borderId="14" xfId="0" applyNumberFormat="1" applyFont="1" applyFill="1" applyBorder="1" applyAlignment="1">
      <alignment vertical="center" wrapText="1" readingOrder="1"/>
    </xf>
    <xf numFmtId="3" fontId="14" fillId="34" borderId="16" xfId="0" applyNumberFormat="1" applyFont="1" applyFill="1" applyBorder="1" applyAlignment="1">
      <alignment vertical="center" wrapText="1" readingOrder="1"/>
    </xf>
    <xf numFmtId="172" fontId="9" fillId="0" borderId="11" xfId="0" applyNumberFormat="1" applyFont="1" applyBorder="1" applyAlignment="1">
      <alignment vertical="center" readingOrder="1"/>
    </xf>
    <xf numFmtId="190" fontId="14" fillId="0" borderId="15" xfId="42" applyNumberFormat="1" applyFont="1" applyFill="1" applyBorder="1" applyAlignment="1">
      <alignment horizontal="right" vertical="center" readingOrder="1"/>
    </xf>
    <xf numFmtId="190" fontId="14" fillId="0" borderId="16" xfId="42" applyNumberFormat="1" applyFont="1" applyFill="1" applyBorder="1" applyAlignment="1">
      <alignment horizontal="right" vertical="center" readingOrder="1"/>
    </xf>
    <xf numFmtId="191" fontId="14" fillId="0" borderId="12" xfId="42" applyNumberFormat="1" applyFont="1" applyFill="1" applyBorder="1" applyAlignment="1">
      <alignment horizontal="right" vertical="center" readingOrder="1"/>
    </xf>
    <xf numFmtId="191" fontId="14" fillId="0" borderId="16" xfId="42" applyNumberFormat="1" applyFont="1" applyFill="1" applyBorder="1" applyAlignment="1">
      <alignment horizontal="right" vertical="center" readingOrder="1"/>
    </xf>
    <xf numFmtId="190" fontId="9" fillId="0" borderId="12" xfId="42" applyNumberFormat="1" applyFont="1" applyFill="1" applyBorder="1" applyAlignment="1">
      <alignment vertical="center" readingOrder="1"/>
    </xf>
    <xf numFmtId="190" fontId="9" fillId="0" borderId="16" xfId="42" applyNumberFormat="1" applyFont="1" applyFill="1" applyBorder="1" applyAlignment="1">
      <alignment vertical="center" readingOrder="1"/>
    </xf>
    <xf numFmtId="190" fontId="9" fillId="0" borderId="15" xfId="42" applyNumberFormat="1" applyFont="1" applyBorder="1" applyAlignment="1">
      <alignment horizontal="right" vertical="center" wrapText="1" readingOrder="1"/>
    </xf>
    <xf numFmtId="190" fontId="9" fillId="0" borderId="16" xfId="42" applyNumberFormat="1" applyFont="1" applyBorder="1" applyAlignment="1">
      <alignment horizontal="right" vertical="center" wrapText="1" readingOrder="1"/>
    </xf>
    <xf numFmtId="191" fontId="9" fillId="0" borderId="15" xfId="42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191" fontId="9" fillId="0" borderId="12" xfId="42" applyNumberFormat="1" applyFont="1" applyBorder="1" applyAlignment="1">
      <alignment horizontal="right" vertical="center" wrapText="1" readingOrder="1"/>
    </xf>
    <xf numFmtId="191" fontId="9" fillId="0" borderId="16" xfId="42" applyNumberFormat="1" applyFont="1" applyBorder="1" applyAlignment="1">
      <alignment horizontal="right" vertical="center" wrapText="1" readingOrder="1"/>
    </xf>
    <xf numFmtId="190" fontId="9" fillId="0" borderId="15" xfId="42" applyNumberFormat="1" applyFont="1" applyBorder="1" applyAlignment="1">
      <alignment vertical="center" readingOrder="1"/>
    </xf>
    <xf numFmtId="190" fontId="14" fillId="34" borderId="15" xfId="42" applyNumberFormat="1" applyFont="1" applyFill="1" applyBorder="1" applyAlignment="1">
      <alignment vertical="center" readingOrder="1"/>
    </xf>
    <xf numFmtId="190" fontId="14" fillId="34" borderId="16" xfId="42" applyNumberFormat="1" applyFont="1" applyFill="1" applyBorder="1" applyAlignment="1">
      <alignment vertical="center" readingOrder="1"/>
    </xf>
    <xf numFmtId="191" fontId="9" fillId="0" borderId="15" xfId="42" applyNumberFormat="1" applyFont="1" applyBorder="1" applyAlignment="1">
      <alignment vertical="center" readingOrder="1"/>
    </xf>
    <xf numFmtId="191" fontId="14" fillId="34" borderId="15" xfId="42" applyNumberFormat="1" applyFont="1" applyFill="1" applyBorder="1" applyAlignment="1">
      <alignment vertical="center" readingOrder="1"/>
    </xf>
    <xf numFmtId="191" fontId="14" fillId="34" borderId="16" xfId="42" applyNumberFormat="1" applyFont="1" applyFill="1" applyBorder="1" applyAlignment="1">
      <alignment vertical="center" readingOrder="1"/>
    </xf>
    <xf numFmtId="191" fontId="9" fillId="34" borderId="15" xfId="42" applyNumberFormat="1" applyFont="1" applyFill="1" applyBorder="1" applyAlignment="1">
      <alignment vertical="center" readingOrder="1"/>
    </xf>
    <xf numFmtId="190" fontId="9" fillId="0" borderId="11" xfId="42" applyNumberFormat="1" applyFont="1" applyBorder="1" applyAlignment="1">
      <alignment horizontal="right" vertical="center" wrapText="1" readingOrder="1"/>
    </xf>
    <xf numFmtId="190" fontId="9" fillId="34" borderId="15" xfId="42" applyNumberFormat="1" applyFont="1" applyFill="1" applyBorder="1" applyAlignment="1">
      <alignment horizontal="right" vertical="center" wrapText="1" readingOrder="1"/>
    </xf>
    <xf numFmtId="191" fontId="9" fillId="34" borderId="11" xfId="42" applyNumberFormat="1" applyFont="1" applyFill="1" applyBorder="1" applyAlignment="1">
      <alignment horizontal="right" vertical="center" wrapText="1" readingOrder="1"/>
    </xf>
    <xf numFmtId="191" fontId="14" fillId="34" borderId="11" xfId="42" applyNumberFormat="1" applyFont="1" applyFill="1" applyBorder="1" applyAlignment="1">
      <alignment horizontal="right" vertical="center" wrapText="1" readingOrder="1"/>
    </xf>
    <xf numFmtId="191" fontId="9" fillId="34" borderId="12" xfId="42" applyNumberFormat="1" applyFont="1" applyFill="1" applyBorder="1" applyAlignment="1">
      <alignment horizontal="right" vertical="center" wrapText="1" readingOrder="1"/>
    </xf>
    <xf numFmtId="191" fontId="14" fillId="34" borderId="12" xfId="42" applyNumberFormat="1" applyFont="1" applyFill="1" applyBorder="1" applyAlignment="1">
      <alignment horizontal="right" vertical="center" wrapText="1" readingOrder="1"/>
    </xf>
    <xf numFmtId="191" fontId="14" fillId="0" borderId="12" xfId="42" applyNumberFormat="1" applyFont="1" applyFill="1" applyBorder="1" applyAlignment="1">
      <alignment horizontal="right" vertical="center" wrapText="1" readingOrder="1"/>
    </xf>
    <xf numFmtId="191" fontId="9" fillId="0" borderId="12" xfId="42" applyNumberFormat="1" applyFont="1" applyBorder="1" applyAlignment="1">
      <alignment horizontal="right" vertical="center" readingOrder="1"/>
    </xf>
    <xf numFmtId="191" fontId="9" fillId="34" borderId="12" xfId="42" applyNumberFormat="1" applyFont="1" applyFill="1" applyBorder="1" applyAlignment="1">
      <alignment horizontal="right" vertical="center" readingOrder="1"/>
    </xf>
    <xf numFmtId="191" fontId="14" fillId="34" borderId="12" xfId="42" applyNumberFormat="1" applyFont="1" applyFill="1" applyBorder="1" applyAlignment="1">
      <alignment horizontal="right" vertical="center" readingOrder="1"/>
    </xf>
    <xf numFmtId="191" fontId="9" fillId="34" borderId="15" xfId="42" applyNumberFormat="1" applyFont="1" applyFill="1" applyBorder="1" applyAlignment="1">
      <alignment horizontal="right" vertical="center" wrapText="1" readingOrder="1"/>
    </xf>
    <xf numFmtId="191" fontId="14" fillId="0" borderId="15" xfId="42" applyNumberFormat="1" applyFont="1" applyFill="1" applyBorder="1" applyAlignment="1">
      <alignment horizontal="right" vertical="center" wrapText="1" readingOrder="1"/>
    </xf>
    <xf numFmtId="191" fontId="14" fillId="34" borderId="15" xfId="42" applyNumberFormat="1" applyFont="1" applyFill="1" applyBorder="1" applyAlignment="1">
      <alignment horizontal="right" vertical="center" wrapText="1" readingOrder="1"/>
    </xf>
    <xf numFmtId="191" fontId="9" fillId="34" borderId="16" xfId="42" applyNumberFormat="1" applyFont="1" applyFill="1" applyBorder="1" applyAlignment="1">
      <alignment horizontal="right" vertical="center" wrapText="1" readingOrder="1"/>
    </xf>
    <xf numFmtId="191" fontId="14" fillId="34" borderId="16" xfId="42" applyNumberFormat="1" applyFont="1" applyFill="1" applyBorder="1" applyAlignment="1">
      <alignment horizontal="right" vertical="center" wrapText="1" readingOrder="1"/>
    </xf>
    <xf numFmtId="190" fontId="9" fillId="34" borderId="15" xfId="42" applyNumberFormat="1" applyFont="1" applyFill="1" applyBorder="1" applyAlignment="1">
      <alignment vertical="center" wrapText="1" readingOrder="1"/>
    </xf>
    <xf numFmtId="190" fontId="9" fillId="34" borderId="12" xfId="42" applyNumberFormat="1" applyFont="1" applyFill="1" applyBorder="1" applyAlignment="1">
      <alignment vertical="center" wrapText="1" readingOrder="1"/>
    </xf>
    <xf numFmtId="190" fontId="9" fillId="0" borderId="12" xfId="42" applyNumberFormat="1" applyFont="1" applyBorder="1" applyAlignment="1">
      <alignment vertical="center" wrapText="1" readingOrder="1"/>
    </xf>
    <xf numFmtId="190" fontId="9" fillId="0" borderId="16" xfId="42" applyNumberFormat="1" applyFont="1" applyBorder="1" applyAlignment="1">
      <alignment vertical="center" wrapText="1" readingOrder="1"/>
    </xf>
    <xf numFmtId="190" fontId="9" fillId="34" borderId="16" xfId="42" applyNumberFormat="1" applyFont="1" applyFill="1" applyBorder="1" applyAlignment="1">
      <alignment vertical="center" wrapText="1" readingOrder="1"/>
    </xf>
    <xf numFmtId="191" fontId="14" fillId="34" borderId="15" xfId="42" applyNumberFormat="1" applyFont="1" applyFill="1" applyBorder="1" applyAlignment="1">
      <alignment vertical="center" wrapText="1" readingOrder="1"/>
    </xf>
    <xf numFmtId="191" fontId="9" fillId="34" borderId="12" xfId="42" applyNumberFormat="1" applyFont="1" applyFill="1" applyBorder="1" applyAlignment="1">
      <alignment vertical="center" wrapText="1" readingOrder="1"/>
    </xf>
    <xf numFmtId="191" fontId="14" fillId="0" borderId="12" xfId="42" applyNumberFormat="1" applyFont="1" applyFill="1" applyBorder="1" applyAlignment="1">
      <alignment vertical="center" wrapText="1" readingOrder="1"/>
    </xf>
    <xf numFmtId="191" fontId="14" fillId="34" borderId="12" xfId="42" applyNumberFormat="1" applyFont="1" applyFill="1" applyBorder="1" applyAlignment="1">
      <alignment vertical="center" wrapText="1" readingOrder="1"/>
    </xf>
    <xf numFmtId="191" fontId="9" fillId="34" borderId="16" xfId="42" applyNumberFormat="1" applyFont="1" applyFill="1" applyBorder="1" applyAlignment="1">
      <alignment vertical="center" wrapText="1" readingOrder="1"/>
    </xf>
    <xf numFmtId="191" fontId="14" fillId="34" borderId="16" xfId="42" applyNumberFormat="1" applyFont="1" applyFill="1" applyBorder="1" applyAlignment="1">
      <alignment vertical="center" wrapText="1" readingOrder="1"/>
    </xf>
    <xf numFmtId="190" fontId="14" fillId="0" borderId="15" xfId="42" applyNumberFormat="1" applyFont="1" applyFill="1" applyBorder="1" applyAlignment="1">
      <alignment vertical="center" readingOrder="1"/>
    </xf>
    <xf numFmtId="190" fontId="14" fillId="0" borderId="12" xfId="42" applyNumberFormat="1" applyFont="1" applyFill="1" applyBorder="1" applyAlignment="1">
      <alignment vertical="center" readingOrder="1"/>
    </xf>
    <xf numFmtId="190" fontId="14" fillId="0" borderId="16" xfId="42" applyNumberFormat="1" applyFont="1" applyFill="1" applyBorder="1" applyAlignment="1">
      <alignment vertical="center" readingOrder="1"/>
    </xf>
    <xf numFmtId="190" fontId="14" fillId="0" borderId="11" xfId="42" applyNumberFormat="1" applyFont="1" applyFill="1" applyBorder="1" applyAlignment="1">
      <alignment vertical="center" readingOrder="1"/>
    </xf>
    <xf numFmtId="190" fontId="9" fillId="0" borderId="11" xfId="42" applyNumberFormat="1" applyFont="1" applyFill="1" applyBorder="1" applyAlignment="1">
      <alignment vertical="center" readingOrder="1"/>
    </xf>
    <xf numFmtId="190" fontId="9" fillId="0" borderId="15" xfId="42" applyNumberFormat="1" applyFont="1" applyFill="1" applyBorder="1" applyAlignment="1">
      <alignment vertical="center" readingOrder="1"/>
    </xf>
    <xf numFmtId="190" fontId="9" fillId="0" borderId="15" xfId="42" applyNumberFormat="1" applyFont="1" applyBorder="1" applyAlignment="1">
      <alignment vertical="center" wrapText="1" readingOrder="1"/>
    </xf>
    <xf numFmtId="190" fontId="9" fillId="0" borderId="11" xfId="42" applyNumberFormat="1" applyFont="1" applyBorder="1" applyAlignment="1">
      <alignment vertical="center" wrapText="1" readingOrder="1"/>
    </xf>
    <xf numFmtId="190" fontId="9" fillId="34" borderId="11" xfId="42" applyNumberFormat="1" applyFont="1" applyFill="1" applyBorder="1" applyAlignment="1">
      <alignment vertical="center" wrapText="1" readingOrder="1"/>
    </xf>
    <xf numFmtId="191" fontId="14" fillId="0" borderId="16" xfId="42" applyNumberFormat="1" applyFont="1" applyFill="1" applyBorder="1" applyAlignment="1">
      <alignment vertical="center" wrapText="1" readingOrder="1"/>
    </xf>
    <xf numFmtId="191" fontId="14" fillId="34" borderId="11" xfId="42" applyNumberFormat="1" applyFont="1" applyFill="1" applyBorder="1" applyAlignment="1">
      <alignment vertical="center" wrapText="1" readingOrder="1"/>
    </xf>
    <xf numFmtId="190" fontId="14" fillId="0" borderId="10" xfId="42" applyNumberFormat="1" applyFont="1" applyFill="1" applyBorder="1" applyAlignment="1">
      <alignment vertical="center" readingOrder="1"/>
    </xf>
    <xf numFmtId="190" fontId="14" fillId="0" borderId="14" xfId="42" applyNumberFormat="1" applyFont="1" applyFill="1" applyBorder="1" applyAlignment="1">
      <alignment vertical="center" readingOrder="1"/>
    </xf>
    <xf numFmtId="190" fontId="14" fillId="0" borderId="11" xfId="42" applyNumberFormat="1" applyFont="1" applyFill="1" applyBorder="1" applyAlignment="1">
      <alignment horizontal="right" vertical="center" readingOrder="1"/>
    </xf>
    <xf numFmtId="190" fontId="9" fillId="0" borderId="14" xfId="42" applyNumberFormat="1" applyFont="1" applyBorder="1" applyAlignment="1">
      <alignment horizontal="right" vertical="center" wrapText="1" readingOrder="1"/>
    </xf>
    <xf numFmtId="190" fontId="14" fillId="0" borderId="14" xfId="42" applyNumberFormat="1" applyFont="1" applyFill="1" applyBorder="1" applyAlignment="1">
      <alignment horizontal="right" vertical="center" readingOrder="1"/>
    </xf>
    <xf numFmtId="190" fontId="14" fillId="34" borderId="15" xfId="42" applyNumberFormat="1" applyFont="1" applyFill="1" applyBorder="1" applyAlignment="1">
      <alignment horizontal="right" vertical="center" readingOrder="1"/>
    </xf>
    <xf numFmtId="190" fontId="9" fillId="34" borderId="14" xfId="42" applyNumberFormat="1" applyFont="1" applyFill="1" applyBorder="1" applyAlignment="1">
      <alignment horizontal="right" vertical="center" wrapText="1" readingOrder="1"/>
    </xf>
    <xf numFmtId="190" fontId="9" fillId="0" borderId="16" xfId="42" applyNumberFormat="1" applyFont="1" applyFill="1" applyBorder="1" applyAlignment="1">
      <alignment horizontal="right" vertical="center" wrapText="1" readingOrder="1"/>
    </xf>
    <xf numFmtId="190" fontId="9" fillId="0" borderId="11" xfId="42" applyNumberFormat="1" applyFont="1" applyFill="1" applyBorder="1" applyAlignment="1">
      <alignment horizontal="right" vertical="center" wrapText="1" readingOrder="1"/>
    </xf>
    <xf numFmtId="190" fontId="9" fillId="0" borderId="14" xfId="42" applyNumberFormat="1" applyFont="1" applyBorder="1" applyAlignment="1">
      <alignment vertical="center" wrapText="1" readingOrder="1"/>
    </xf>
    <xf numFmtId="190" fontId="9" fillId="34" borderId="14" xfId="42" applyNumberFormat="1" applyFont="1" applyFill="1" applyBorder="1" applyAlignment="1">
      <alignment vertical="center" wrapText="1" readingOrder="1"/>
    </xf>
    <xf numFmtId="190" fontId="9" fillId="0" borderId="15" xfId="42" applyNumberFormat="1" applyFont="1" applyFill="1" applyBorder="1" applyAlignment="1">
      <alignment vertical="center" wrapText="1" readingOrder="1"/>
    </xf>
    <xf numFmtId="190" fontId="9" fillId="0" borderId="16" xfId="42" applyNumberFormat="1" applyFont="1" applyFill="1" applyBorder="1" applyAlignment="1">
      <alignment vertical="center" wrapText="1" readingOrder="1"/>
    </xf>
    <xf numFmtId="190" fontId="9" fillId="0" borderId="11" xfId="42" applyNumberFormat="1" applyFont="1" applyFill="1" applyBorder="1" applyAlignment="1">
      <alignment vertical="center" wrapText="1" readingOrder="1"/>
    </xf>
    <xf numFmtId="190" fontId="9" fillId="0" borderId="14" xfId="42" applyNumberFormat="1" applyFont="1" applyFill="1" applyBorder="1" applyAlignment="1">
      <alignment vertical="center" wrapText="1" readingOrder="1"/>
    </xf>
    <xf numFmtId="190" fontId="9" fillId="0" borderId="13" xfId="42" applyNumberFormat="1" applyFont="1" applyBorder="1" applyAlignment="1">
      <alignment vertical="center" wrapText="1" readingOrder="1"/>
    </xf>
    <xf numFmtId="190" fontId="9" fillId="0" borderId="17" xfId="42" applyNumberFormat="1" applyFont="1" applyBorder="1" applyAlignment="1">
      <alignment vertical="center" wrapText="1" readingOrder="1"/>
    </xf>
    <xf numFmtId="190" fontId="14" fillId="34" borderId="14" xfId="42" applyNumberFormat="1" applyFont="1" applyFill="1" applyBorder="1" applyAlignment="1">
      <alignment vertical="center" readingOrder="1"/>
    </xf>
    <xf numFmtId="190" fontId="14" fillId="34" borderId="11" xfId="42" applyNumberFormat="1" applyFont="1" applyFill="1" applyBorder="1" applyAlignment="1">
      <alignment vertical="center" readingOrder="1"/>
    </xf>
    <xf numFmtId="190" fontId="9" fillId="34" borderId="15" xfId="42" applyNumberFormat="1" applyFont="1" applyFill="1" applyBorder="1" applyAlignment="1">
      <alignment horizontal="center" vertical="center" wrapText="1" readingOrder="1"/>
    </xf>
    <xf numFmtId="190" fontId="14" fillId="34" borderId="15" xfId="42" applyNumberFormat="1" applyFont="1" applyFill="1" applyBorder="1" applyAlignment="1">
      <alignment horizontal="center" vertical="center" readingOrder="1"/>
    </xf>
    <xf numFmtId="190" fontId="9" fillId="34" borderId="16" xfId="42" applyNumberFormat="1" applyFont="1" applyFill="1" applyBorder="1" applyAlignment="1">
      <alignment horizontal="center" vertical="center" wrapText="1" readingOrder="1"/>
    </xf>
    <xf numFmtId="190" fontId="14" fillId="34" borderId="16" xfId="42" applyNumberFormat="1" applyFont="1" applyFill="1" applyBorder="1" applyAlignment="1">
      <alignment horizontal="center" vertical="center" readingOrder="1"/>
    </xf>
    <xf numFmtId="191" fontId="14" fillId="0" borderId="15" xfId="42" applyNumberFormat="1" applyFont="1" applyFill="1" applyBorder="1" applyAlignment="1">
      <alignment vertical="center" wrapText="1" readingOrder="1"/>
    </xf>
    <xf numFmtId="191" fontId="9" fillId="0" borderId="16" xfId="42" applyNumberFormat="1" applyFont="1" applyFill="1" applyBorder="1" applyAlignment="1">
      <alignment vertical="center" wrapText="1" readingOrder="1"/>
    </xf>
    <xf numFmtId="191" fontId="14" fillId="0" borderId="15" xfId="42" applyNumberFormat="1" applyFont="1" applyBorder="1" applyAlignment="1">
      <alignment vertical="center" wrapText="1" readingOrder="1"/>
    </xf>
    <xf numFmtId="191" fontId="14" fillId="0" borderId="12" xfId="42" applyNumberFormat="1" applyFont="1" applyBorder="1" applyAlignment="1">
      <alignment vertical="center" wrapText="1" readingOrder="1"/>
    </xf>
    <xf numFmtId="191" fontId="14" fillId="0" borderId="16" xfId="42" applyNumberFormat="1" applyFont="1" applyBorder="1" applyAlignment="1">
      <alignment vertical="center" wrapText="1" readingOrder="1"/>
    </xf>
    <xf numFmtId="3" fontId="14" fillId="34" borderId="10" xfId="0" applyNumberFormat="1" applyFont="1" applyFill="1" applyBorder="1" applyAlignment="1">
      <alignment vertical="center" readingOrder="1"/>
    </xf>
    <xf numFmtId="191" fontId="14" fillId="0" borderId="13" xfId="42" applyNumberFormat="1" applyFont="1" applyFill="1" applyBorder="1" applyAlignment="1">
      <alignment vertical="center" wrapText="1" readingOrder="1"/>
    </xf>
    <xf numFmtId="191" fontId="14" fillId="0" borderId="10" xfId="42" applyNumberFormat="1" applyFont="1" applyFill="1" applyBorder="1" applyAlignment="1">
      <alignment vertical="center" wrapText="1" readingOrder="1"/>
    </xf>
    <xf numFmtId="191" fontId="14" fillId="34" borderId="10" xfId="42" applyNumberFormat="1" applyFont="1" applyFill="1" applyBorder="1" applyAlignment="1">
      <alignment vertical="center" wrapText="1" readingOrder="1"/>
    </xf>
    <xf numFmtId="191" fontId="9" fillId="0" borderId="14" xfId="42" applyNumberFormat="1" applyFont="1" applyBorder="1" applyAlignment="1">
      <alignment vertical="center" wrapText="1" readingOrder="1"/>
    </xf>
    <xf numFmtId="0" fontId="8" fillId="0" borderId="10" xfId="0" applyFont="1" applyFill="1" applyBorder="1" applyAlignment="1">
      <alignment vertical="center" wrapText="1" readingOrder="1"/>
    </xf>
    <xf numFmtId="0" fontId="8" fillId="0" borderId="10" xfId="0" applyFont="1" applyFill="1" applyBorder="1" applyAlignment="1">
      <alignment horizontal="right" vertical="center" readingOrder="1"/>
    </xf>
    <xf numFmtId="0" fontId="8" fillId="0" borderId="0" xfId="0" applyFont="1" applyFill="1" applyBorder="1" applyAlignment="1">
      <alignment horizontal="right" vertical="center" wrapText="1" readingOrder="1"/>
    </xf>
    <xf numFmtId="0" fontId="8" fillId="0" borderId="17" xfId="0" applyFont="1" applyFill="1" applyBorder="1" applyAlignment="1">
      <alignment horizontal="right" vertical="center" wrapText="1" readingOrder="1"/>
    </xf>
    <xf numFmtId="0" fontId="8" fillId="0" borderId="10" xfId="0" applyFont="1" applyFill="1" applyBorder="1" applyAlignment="1">
      <alignment horizontal="left" vertical="center" wrapText="1" readingOrder="1"/>
    </xf>
    <xf numFmtId="0" fontId="13" fillId="0" borderId="15" xfId="0" applyFont="1" applyFill="1" applyBorder="1" applyAlignment="1">
      <alignment horizontal="left" vertical="center" wrapText="1" readingOrder="1"/>
    </xf>
    <xf numFmtId="0" fontId="13" fillId="0" borderId="12" xfId="0" applyFont="1" applyFill="1" applyBorder="1" applyAlignment="1">
      <alignment horizontal="left" vertical="center" wrapText="1" readingOrder="1"/>
    </xf>
    <xf numFmtId="0" fontId="13" fillId="0" borderId="14" xfId="0" applyFont="1" applyFill="1" applyBorder="1" applyAlignment="1">
      <alignment horizontal="left" vertical="center" wrapText="1" readingOrder="1"/>
    </xf>
    <xf numFmtId="0" fontId="13" fillId="0" borderId="16" xfId="0" applyFont="1" applyFill="1" applyBorder="1" applyAlignment="1">
      <alignment horizontal="left" vertical="center" wrapText="1" readingOrder="1"/>
    </xf>
    <xf numFmtId="0" fontId="13" fillId="0" borderId="11" xfId="0" applyFont="1" applyFill="1" applyBorder="1" applyAlignment="1">
      <alignment horizontal="left" vertical="center" wrapText="1" readingOrder="1"/>
    </xf>
    <xf numFmtId="37" fontId="9" fillId="0" borderId="15" xfId="0" applyNumberFormat="1" applyFont="1" applyFill="1" applyBorder="1" applyAlignment="1">
      <alignment vertical="center" wrapText="1" readingOrder="1"/>
    </xf>
    <xf numFmtId="37" fontId="14" fillId="0" borderId="15" xfId="0" applyNumberFormat="1" applyFont="1" applyFill="1" applyBorder="1" applyAlignment="1">
      <alignment vertical="center" wrapText="1" readingOrder="1"/>
    </xf>
    <xf numFmtId="37" fontId="9" fillId="0" borderId="12" xfId="0" applyNumberFormat="1" applyFont="1" applyFill="1" applyBorder="1" applyAlignment="1">
      <alignment vertical="center" wrapText="1" readingOrder="1"/>
    </xf>
    <xf numFmtId="37" fontId="14" fillId="0" borderId="12" xfId="0" applyNumberFormat="1" applyFont="1" applyFill="1" applyBorder="1" applyAlignment="1">
      <alignment vertical="center" wrapText="1" readingOrder="1"/>
    </xf>
    <xf numFmtId="37" fontId="9" fillId="0" borderId="16" xfId="0" applyNumberFormat="1" applyFont="1" applyFill="1" applyBorder="1" applyAlignment="1">
      <alignment vertical="center" wrapText="1" readingOrder="1"/>
    </xf>
    <xf numFmtId="37" fontId="14" fillId="34" borderId="12" xfId="0" applyNumberFormat="1" applyFont="1" applyFill="1" applyBorder="1" applyAlignment="1">
      <alignment vertical="center" wrapText="1" readingOrder="1"/>
    </xf>
    <xf numFmtId="37" fontId="14" fillId="34" borderId="16" xfId="0" applyNumberFormat="1" applyFont="1" applyFill="1" applyBorder="1" applyAlignment="1">
      <alignment vertical="center" wrapText="1" readingOrder="1"/>
    </xf>
    <xf numFmtId="37" fontId="9" fillId="34" borderId="12" xfId="0" applyNumberFormat="1" applyFont="1" applyFill="1" applyBorder="1" applyAlignment="1">
      <alignment vertical="center" wrapText="1" readingOrder="1"/>
    </xf>
    <xf numFmtId="37" fontId="9" fillId="34" borderId="16" xfId="0" applyNumberFormat="1" applyFont="1" applyFill="1" applyBorder="1" applyAlignment="1">
      <alignment vertical="center" wrapText="1" readingOrder="1"/>
    </xf>
    <xf numFmtId="37" fontId="9" fillId="34" borderId="15" xfId="0" applyNumberFormat="1" applyFont="1" applyFill="1" applyBorder="1" applyAlignment="1">
      <alignment vertical="center" wrapText="1" readingOrder="1"/>
    </xf>
    <xf numFmtId="37" fontId="9" fillId="0" borderId="15" xfId="0" applyNumberFormat="1" applyFont="1" applyBorder="1" applyAlignment="1">
      <alignment vertical="center" wrapText="1" readingOrder="1"/>
    </xf>
    <xf numFmtId="37" fontId="9" fillId="0" borderId="12" xfId="0" applyNumberFormat="1" applyFont="1" applyBorder="1" applyAlignment="1">
      <alignment vertical="center" wrapText="1" readingOrder="1"/>
    </xf>
    <xf numFmtId="37" fontId="14" fillId="34" borderId="15" xfId="0" applyNumberFormat="1" applyFont="1" applyFill="1" applyBorder="1" applyAlignment="1">
      <alignment vertical="center"/>
    </xf>
    <xf numFmtId="37" fontId="14" fillId="34" borderId="12" xfId="0" applyNumberFormat="1" applyFont="1" applyFill="1" applyBorder="1" applyAlignment="1">
      <alignment vertical="center"/>
    </xf>
    <xf numFmtId="37" fontId="14" fillId="0" borderId="12" xfId="0" applyNumberFormat="1" applyFont="1" applyBorder="1" applyAlignment="1">
      <alignment vertical="center"/>
    </xf>
    <xf numFmtId="37" fontId="14" fillId="0" borderId="16" xfId="0" applyNumberFormat="1" applyFont="1" applyBorder="1" applyAlignment="1">
      <alignment vertical="center"/>
    </xf>
    <xf numFmtId="37" fontId="14" fillId="34" borderId="16" xfId="0" applyNumberFormat="1" applyFont="1" applyFill="1" applyBorder="1" applyAlignment="1">
      <alignment vertical="center"/>
    </xf>
    <xf numFmtId="37" fontId="14" fillId="0" borderId="15" xfId="0" applyNumberFormat="1" applyFont="1" applyBorder="1" applyAlignment="1">
      <alignment vertical="center" wrapText="1" readingOrder="1"/>
    </xf>
    <xf numFmtId="37" fontId="14" fillId="0" borderId="12" xfId="0" applyNumberFormat="1" applyFont="1" applyBorder="1" applyAlignment="1">
      <alignment vertical="center" wrapText="1" readingOrder="1"/>
    </xf>
    <xf numFmtId="37" fontId="14" fillId="0" borderId="16" xfId="0" applyNumberFormat="1" applyFont="1" applyBorder="1" applyAlignment="1">
      <alignment vertical="center" wrapText="1" readingOrder="1"/>
    </xf>
    <xf numFmtId="37" fontId="14" fillId="0" borderId="10" xfId="0" applyNumberFormat="1" applyFont="1" applyFill="1" applyBorder="1" applyAlignment="1">
      <alignment vertical="center" wrapText="1" readingOrder="1"/>
    </xf>
    <xf numFmtId="37" fontId="14" fillId="34" borderId="15" xfId="0" applyNumberFormat="1" applyFont="1" applyFill="1" applyBorder="1" applyAlignment="1">
      <alignment vertical="center" wrapText="1" readingOrder="1"/>
    </xf>
    <xf numFmtId="0" fontId="5" fillId="0" borderId="13" xfId="0" applyFont="1" applyBorder="1" applyAlignment="1">
      <alignment vertical="center" readingOrder="1"/>
    </xf>
    <xf numFmtId="37" fontId="14" fillId="0" borderId="15" xfId="0" applyNumberFormat="1" applyFont="1" applyBorder="1" applyAlignment="1">
      <alignment vertical="center"/>
    </xf>
    <xf numFmtId="0" fontId="17" fillId="0" borderId="10" xfId="0" applyFont="1" applyFill="1" applyBorder="1" applyAlignment="1">
      <alignment horizontal="right" vertical="center" wrapText="1" readingOrder="1"/>
    </xf>
    <xf numFmtId="3" fontId="18" fillId="34" borderId="13" xfId="0" applyNumberFormat="1" applyFont="1" applyFill="1" applyBorder="1" applyAlignment="1">
      <alignment vertical="center" wrapText="1" readingOrder="1"/>
    </xf>
    <xf numFmtId="3" fontId="18" fillId="34" borderId="10" xfId="0" applyNumberFormat="1" applyFont="1" applyFill="1" applyBorder="1" applyAlignment="1">
      <alignment vertical="center" wrapText="1" readingOrder="1"/>
    </xf>
    <xf numFmtId="3" fontId="14" fillId="34" borderId="13" xfId="0" applyNumberFormat="1" applyFont="1" applyFill="1" applyBorder="1" applyAlignment="1">
      <alignment vertical="center" readingOrder="1"/>
    </xf>
    <xf numFmtId="0" fontId="26" fillId="0" borderId="0" xfId="0" applyFont="1" applyFill="1" applyAlignment="1">
      <alignment vertical="center" readingOrder="1"/>
    </xf>
    <xf numFmtId="0" fontId="5" fillId="0" borderId="13" xfId="0" applyFont="1" applyFill="1" applyBorder="1" applyAlignment="1">
      <alignment vertical="center" readingOrder="1"/>
    </xf>
    <xf numFmtId="37" fontId="18" fillId="0" borderId="13" xfId="0" applyNumberFormat="1" applyFont="1" applyFill="1" applyBorder="1" applyAlignment="1">
      <alignment vertical="center" wrapText="1" readingOrder="1"/>
    </xf>
    <xf numFmtId="37" fontId="14" fillId="0" borderId="13" xfId="0" applyNumberFormat="1" applyFont="1" applyFill="1" applyBorder="1" applyAlignment="1">
      <alignment vertical="center" readingOrder="1"/>
    </xf>
    <xf numFmtId="37" fontId="18" fillId="0" borderId="10" xfId="0" applyNumberFormat="1" applyFont="1" applyFill="1" applyBorder="1" applyAlignment="1">
      <alignment vertical="center" wrapText="1" readingOrder="1"/>
    </xf>
    <xf numFmtId="37" fontId="14" fillId="0" borderId="10" xfId="0" applyNumberFormat="1" applyFont="1" applyFill="1" applyBorder="1" applyAlignment="1">
      <alignment vertical="center" readingOrder="1"/>
    </xf>
    <xf numFmtId="37" fontId="18" fillId="34" borderId="13" xfId="0" applyNumberFormat="1" applyFont="1" applyFill="1" applyBorder="1" applyAlignment="1">
      <alignment vertical="center" wrapText="1" readingOrder="1"/>
    </xf>
    <xf numFmtId="37" fontId="18" fillId="34" borderId="10" xfId="0" applyNumberFormat="1" applyFont="1" applyFill="1" applyBorder="1" applyAlignment="1">
      <alignment vertical="center" wrapText="1" readingOrder="1"/>
    </xf>
    <xf numFmtId="37" fontId="14" fillId="34" borderId="10" xfId="0" applyNumberFormat="1" applyFont="1" applyFill="1" applyBorder="1" applyAlignment="1">
      <alignment vertical="center" readingOrder="1"/>
    </xf>
    <xf numFmtId="37" fontId="14" fillId="34" borderId="13" xfId="0" applyNumberFormat="1" applyFont="1" applyFill="1" applyBorder="1" applyAlignment="1">
      <alignment vertical="center" readingOrder="1"/>
    </xf>
    <xf numFmtId="3" fontId="18" fillId="34" borderId="12" xfId="0" applyNumberFormat="1" applyFont="1" applyFill="1" applyBorder="1" applyAlignment="1">
      <alignment vertical="center" wrapText="1" readingOrder="1"/>
    </xf>
    <xf numFmtId="3" fontId="18" fillId="34" borderId="16" xfId="0" applyNumberFormat="1" applyFont="1" applyFill="1" applyBorder="1" applyAlignment="1">
      <alignment vertical="center" wrapText="1" readingOrder="1"/>
    </xf>
    <xf numFmtId="191" fontId="14" fillId="34" borderId="12" xfId="42" applyNumberFormat="1" applyFont="1" applyFill="1" applyBorder="1" applyAlignment="1">
      <alignment vertical="center" readingOrder="1"/>
    </xf>
    <xf numFmtId="190" fontId="14" fillId="34" borderId="10" xfId="42" applyNumberFormat="1" applyFont="1" applyFill="1" applyBorder="1" applyAlignment="1">
      <alignment vertical="center" readingOrder="1"/>
    </xf>
    <xf numFmtId="190" fontId="14" fillId="34" borderId="14" xfId="42" applyNumberFormat="1" applyFont="1" applyFill="1" applyBorder="1" applyAlignment="1">
      <alignment horizontal="right" vertical="center" readingOrder="1"/>
    </xf>
    <xf numFmtId="0" fontId="7" fillId="0" borderId="0" xfId="0" applyFont="1" applyFill="1" applyBorder="1" applyAlignment="1">
      <alignment vertical="center" readingOrder="1"/>
    </xf>
    <xf numFmtId="0" fontId="0" fillId="0" borderId="0" xfId="0" applyFont="1" applyFill="1" applyBorder="1" applyAlignment="1">
      <alignment vertical="center"/>
    </xf>
    <xf numFmtId="37" fontId="15" fillId="0" borderId="0" xfId="0" applyNumberFormat="1" applyFont="1" applyFill="1" applyBorder="1" applyAlignment="1">
      <alignment vertical="center" readingOrder="1"/>
    </xf>
    <xf numFmtId="37" fontId="18" fillId="0" borderId="15" xfId="0" applyNumberFormat="1" applyFont="1" applyFill="1" applyBorder="1" applyAlignment="1">
      <alignment vertical="center" readingOrder="1"/>
    </xf>
    <xf numFmtId="37" fontId="15" fillId="0" borderId="12" xfId="0" applyNumberFormat="1" applyFont="1" applyFill="1" applyBorder="1" applyAlignment="1">
      <alignment vertical="center" readingOrder="1"/>
    </xf>
    <xf numFmtId="37" fontId="18" fillId="0" borderId="12" xfId="0" applyNumberFormat="1" applyFont="1" applyFill="1" applyBorder="1" applyAlignment="1">
      <alignment vertical="center" readingOrder="1"/>
    </xf>
    <xf numFmtId="37" fontId="18" fillId="0" borderId="14" xfId="0" applyNumberFormat="1" applyFont="1" applyFill="1" applyBorder="1" applyAlignment="1">
      <alignment vertical="center" readingOrder="1"/>
    </xf>
    <xf numFmtId="37" fontId="18" fillId="0" borderId="10" xfId="0" applyNumberFormat="1" applyFont="1" applyFill="1" applyBorder="1" applyAlignment="1">
      <alignment vertical="center" readingOrder="1"/>
    </xf>
    <xf numFmtId="37" fontId="15" fillId="0" borderId="11" xfId="0" applyNumberFormat="1" applyFont="1" applyFill="1" applyBorder="1" applyAlignment="1">
      <alignment vertical="center" readingOrder="1"/>
    </xf>
    <xf numFmtId="37" fontId="15" fillId="0" borderId="16" xfId="0" applyNumberFormat="1" applyFont="1" applyFill="1" applyBorder="1" applyAlignment="1">
      <alignment vertical="center" readingOrder="1"/>
    </xf>
    <xf numFmtId="37" fontId="15" fillId="0" borderId="14" xfId="0" applyNumberFormat="1" applyFont="1" applyFill="1" applyBorder="1" applyAlignment="1">
      <alignment vertical="center" readingOrder="1"/>
    </xf>
    <xf numFmtId="37" fontId="15" fillId="0" borderId="15" xfId="0" applyNumberFormat="1" applyFont="1" applyFill="1" applyBorder="1" applyAlignment="1">
      <alignment vertical="center" readingOrder="1"/>
    </xf>
    <xf numFmtId="37" fontId="9" fillId="0" borderId="12" xfId="63" applyNumberFormat="1" applyFont="1" applyFill="1" applyBorder="1" applyAlignment="1">
      <alignment vertical="center" wrapText="1" readingOrder="1"/>
      <protection/>
    </xf>
    <xf numFmtId="37" fontId="9" fillId="0" borderId="12" xfId="64" applyNumberFormat="1" applyFont="1" applyFill="1" applyBorder="1" applyAlignment="1">
      <alignment vertical="center" wrapText="1" readingOrder="1"/>
      <protection/>
    </xf>
    <xf numFmtId="37" fontId="15" fillId="0" borderId="11" xfId="0" applyNumberFormat="1" applyFont="1" applyFill="1" applyBorder="1" applyAlignment="1">
      <alignment horizontal="right" vertical="center" readingOrder="1"/>
    </xf>
    <xf numFmtId="37" fontId="15" fillId="0" borderId="11" xfId="42" applyNumberFormat="1" applyFont="1" applyFill="1" applyBorder="1" applyAlignment="1">
      <alignment vertical="center" readingOrder="1"/>
    </xf>
    <xf numFmtId="37" fontId="15" fillId="0" borderId="12" xfId="42" applyNumberFormat="1" applyFont="1" applyFill="1" applyBorder="1" applyAlignment="1">
      <alignment vertical="center" readingOrder="1"/>
    </xf>
    <xf numFmtId="37" fontId="18" fillId="0" borderId="12" xfId="42" applyNumberFormat="1" applyFont="1" applyFill="1" applyBorder="1" applyAlignment="1">
      <alignment vertical="center" readingOrder="1"/>
    </xf>
    <xf numFmtId="37" fontId="18" fillId="0" borderId="14" xfId="42" applyNumberFormat="1" applyFont="1" applyFill="1" applyBorder="1" applyAlignment="1">
      <alignment vertical="center" readingOrder="1"/>
    </xf>
    <xf numFmtId="37" fontId="15" fillId="0" borderId="14" xfId="42" applyNumberFormat="1" applyFont="1" applyFill="1" applyBorder="1" applyAlignment="1">
      <alignment vertical="center" readingOrder="1"/>
    </xf>
    <xf numFmtId="37" fontId="18" fillId="0" borderId="10" xfId="42" applyNumberFormat="1" applyFont="1" applyFill="1" applyBorder="1" applyAlignment="1">
      <alignment vertical="center" readingOrder="1"/>
    </xf>
    <xf numFmtId="37" fontId="18" fillId="0" borderId="11" xfId="0" applyNumberFormat="1" applyFont="1" applyFill="1" applyBorder="1" applyAlignment="1">
      <alignment vertical="center" readingOrder="1"/>
    </xf>
    <xf numFmtId="0" fontId="17" fillId="0" borderId="10" xfId="63" applyFont="1" applyFill="1" applyBorder="1" applyAlignment="1">
      <alignment horizontal="right" vertical="center" wrapText="1" readingOrder="1"/>
      <protection/>
    </xf>
    <xf numFmtId="0" fontId="17" fillId="0" borderId="13" xfId="0" applyFont="1" applyFill="1" applyBorder="1" applyAlignment="1">
      <alignment horizontal="right" vertical="center" wrapText="1" readingOrder="1"/>
    </xf>
    <xf numFmtId="3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0" borderId="11" xfId="62" applyFont="1" applyFill="1" applyBorder="1" applyAlignment="1">
      <alignment horizontal="left" vertical="center" wrapText="1" readingOrder="1"/>
      <protection/>
    </xf>
    <xf numFmtId="3" fontId="9" fillId="0" borderId="11" xfId="42" applyNumberFormat="1" applyFont="1" applyFill="1" applyBorder="1" applyAlignment="1">
      <alignment vertical="center"/>
    </xf>
    <xf numFmtId="197" fontId="9" fillId="0" borderId="11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172" fontId="0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190" fontId="9" fillId="34" borderId="12" xfId="42" applyNumberFormat="1" applyFont="1" applyFill="1" applyBorder="1" applyAlignment="1">
      <alignment vertical="center" readingOrder="1"/>
    </xf>
    <xf numFmtId="190" fontId="14" fillId="0" borderId="12" xfId="42" applyNumberFormat="1" applyFont="1" applyFill="1" applyBorder="1" applyAlignment="1">
      <alignment vertical="center" wrapText="1" readingOrder="1"/>
    </xf>
    <xf numFmtId="190" fontId="14" fillId="0" borderId="16" xfId="42" applyNumberFormat="1" applyFont="1" applyFill="1" applyBorder="1" applyAlignment="1">
      <alignment vertical="center" wrapText="1" readingOrder="1"/>
    </xf>
    <xf numFmtId="190" fontId="14" fillId="34" borderId="15" xfId="42" applyNumberFormat="1" applyFont="1" applyFill="1" applyBorder="1" applyAlignment="1">
      <alignment horizontal="right" vertical="center" wrapText="1" readingOrder="1"/>
    </xf>
    <xf numFmtId="190" fontId="9" fillId="0" borderId="12" xfId="42" applyNumberFormat="1" applyFont="1" applyBorder="1" applyAlignment="1">
      <alignment horizontal="right" vertical="center" wrapText="1" readingOrder="1"/>
    </xf>
    <xf numFmtId="190" fontId="9" fillId="34" borderId="12" xfId="42" applyNumberFormat="1" applyFont="1" applyFill="1" applyBorder="1" applyAlignment="1">
      <alignment horizontal="right" vertical="center" wrapText="1" readingOrder="1"/>
    </xf>
    <xf numFmtId="190" fontId="14" fillId="34" borderId="12" xfId="42" applyNumberFormat="1" applyFont="1" applyFill="1" applyBorder="1" applyAlignment="1">
      <alignment horizontal="right" vertical="center" wrapText="1" readingOrder="1"/>
    </xf>
    <xf numFmtId="190" fontId="14" fillId="0" borderId="12" xfId="42" applyNumberFormat="1" applyFont="1" applyFill="1" applyBorder="1" applyAlignment="1">
      <alignment horizontal="right" vertical="center" wrapText="1" readingOrder="1"/>
    </xf>
    <xf numFmtId="190" fontId="14" fillId="0" borderId="16" xfId="42" applyNumberFormat="1" applyFont="1" applyFill="1" applyBorder="1" applyAlignment="1">
      <alignment horizontal="right" vertical="center" wrapText="1" readingOrder="1"/>
    </xf>
    <xf numFmtId="219" fontId="9" fillId="0" borderId="12" xfId="42" applyNumberFormat="1" applyFont="1" applyBorder="1" applyAlignment="1">
      <alignment horizontal="right" vertical="center" wrapText="1" readingOrder="1"/>
    </xf>
    <xf numFmtId="191" fontId="0" fillId="0" borderId="0" xfId="0" applyNumberFormat="1" applyFont="1" applyAlignment="1">
      <alignment vertical="center"/>
    </xf>
    <xf numFmtId="0" fontId="13" fillId="0" borderId="10" xfId="62" applyFont="1" applyFill="1" applyBorder="1" applyAlignment="1">
      <alignment horizontal="right" vertical="center" textRotation="90" wrapText="1" readingOrder="1"/>
      <protection/>
    </xf>
    <xf numFmtId="0" fontId="13" fillId="0" borderId="10" xfId="0" applyFont="1" applyBorder="1" applyAlignment="1">
      <alignment horizontal="center" vertical="center" textRotation="90" wrapText="1" readingOrder="1"/>
    </xf>
    <xf numFmtId="0" fontId="0" fillId="0" borderId="0" xfId="0" applyBorder="1" applyAlignment="1">
      <alignment vertical="center"/>
    </xf>
    <xf numFmtId="0" fontId="31" fillId="0" borderId="10" xfId="0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vertical="center" readingOrder="1"/>
    </xf>
    <xf numFmtId="3" fontId="9" fillId="0" borderId="13" xfId="0" applyNumberFormat="1" applyFont="1" applyFill="1" applyBorder="1" applyAlignment="1">
      <alignment vertical="center" wrapText="1" readingOrder="1"/>
    </xf>
    <xf numFmtId="3" fontId="9" fillId="0" borderId="17" xfId="0" applyNumberFormat="1" applyFont="1" applyFill="1" applyBorder="1" applyAlignment="1">
      <alignment vertical="center" wrapText="1" readingOrder="1"/>
    </xf>
    <xf numFmtId="191" fontId="9" fillId="0" borderId="15" xfId="42" applyNumberFormat="1" applyFont="1" applyFill="1" applyBorder="1" applyAlignment="1">
      <alignment vertical="center" wrapText="1" readingOrder="1"/>
    </xf>
    <xf numFmtId="191" fontId="9" fillId="0" borderId="12" xfId="42" applyNumberFormat="1" applyFont="1" applyFill="1" applyBorder="1" applyAlignment="1">
      <alignment vertical="center" wrapText="1" readingOrder="1"/>
    </xf>
    <xf numFmtId="191" fontId="9" fillId="0" borderId="0" xfId="42" applyNumberFormat="1" applyFont="1" applyFill="1" applyBorder="1" applyAlignment="1">
      <alignment horizontal="right" vertical="center" readingOrder="1"/>
    </xf>
    <xf numFmtId="191" fontId="14" fillId="0" borderId="0" xfId="42" applyNumberFormat="1" applyFont="1" applyFill="1" applyBorder="1" applyAlignment="1">
      <alignment horizontal="right" vertical="center" readingOrder="1"/>
    </xf>
    <xf numFmtId="0" fontId="9" fillId="0" borderId="0" xfId="42" applyNumberFormat="1" applyFont="1" applyFill="1" applyBorder="1" applyAlignment="1">
      <alignment horizontal="right" vertical="center" readingOrder="1"/>
    </xf>
    <xf numFmtId="0" fontId="9" fillId="0" borderId="0" xfId="42" applyNumberFormat="1" applyFont="1" applyFill="1" applyBorder="1" applyAlignment="1">
      <alignment vertical="center" readingOrder="1"/>
    </xf>
    <xf numFmtId="191" fontId="14" fillId="0" borderId="11" xfId="42" applyNumberFormat="1" applyFont="1" applyFill="1" applyBorder="1" applyAlignment="1">
      <alignment horizontal="right" vertical="center" readingOrder="1"/>
    </xf>
    <xf numFmtId="197" fontId="9" fillId="0" borderId="15" xfId="42" applyNumberFormat="1" applyFont="1" applyBorder="1" applyAlignment="1">
      <alignment vertical="center" readingOrder="1"/>
    </xf>
    <xf numFmtId="197" fontId="9" fillId="34" borderId="15" xfId="42" applyNumberFormat="1" applyFont="1" applyFill="1" applyBorder="1" applyAlignment="1">
      <alignment vertical="center" readingOrder="1"/>
    </xf>
    <xf numFmtId="197" fontId="14" fillId="34" borderId="16" xfId="42" applyNumberFormat="1" applyFont="1" applyFill="1" applyBorder="1" applyAlignment="1">
      <alignment vertical="center" readingOrder="1"/>
    </xf>
    <xf numFmtId="185" fontId="9" fillId="34" borderId="12" xfId="67" applyNumberFormat="1" applyFont="1" applyFill="1" applyBorder="1" applyAlignment="1">
      <alignment vertical="center" wrapText="1" readingOrder="1"/>
    </xf>
    <xf numFmtId="185" fontId="9" fillId="34" borderId="14" xfId="67" applyNumberFormat="1" applyFont="1" applyFill="1" applyBorder="1" applyAlignment="1">
      <alignment vertical="center" wrapText="1" readingOrder="1"/>
    </xf>
    <xf numFmtId="0" fontId="9" fillId="0" borderId="14" xfId="0" applyFont="1" applyBorder="1" applyAlignment="1">
      <alignment vertical="center" readingOrder="1"/>
    </xf>
    <xf numFmtId="0" fontId="14" fillId="0" borderId="10" xfId="0" applyFont="1" applyBorder="1" applyAlignment="1">
      <alignment vertical="center" readingOrder="1"/>
    </xf>
    <xf numFmtId="191" fontId="14" fillId="34" borderId="0" xfId="42" applyNumberFormat="1" applyFont="1" applyFill="1" applyBorder="1" applyAlignment="1">
      <alignment horizontal="right" vertical="center" readingOrder="1"/>
    </xf>
    <xf numFmtId="37" fontId="9" fillId="0" borderId="0" xfId="42" applyNumberFormat="1" applyFont="1" applyBorder="1" applyAlignment="1">
      <alignment horizontal="right" vertical="center" readingOrder="1"/>
    </xf>
    <xf numFmtId="37" fontId="9" fillId="34" borderId="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Border="1" applyAlignment="1">
      <alignment vertical="center" wrapText="1" readingOrder="1"/>
    </xf>
    <xf numFmtId="3" fontId="9" fillId="34" borderId="11" xfId="42" applyNumberFormat="1" applyFont="1" applyFill="1" applyBorder="1" applyAlignment="1">
      <alignment vertical="center" wrapText="1" readingOrder="1"/>
    </xf>
    <xf numFmtId="3" fontId="9" fillId="0" borderId="16" xfId="42" applyNumberFormat="1" applyFont="1" applyBorder="1" applyAlignment="1">
      <alignment vertical="center" wrapText="1" readingOrder="1"/>
    </xf>
    <xf numFmtId="3" fontId="9" fillId="34" borderId="16" xfId="42" applyNumberFormat="1" applyFont="1" applyFill="1" applyBorder="1" applyAlignment="1">
      <alignment vertical="center" wrapText="1" readingOrder="1"/>
    </xf>
    <xf numFmtId="172" fontId="9" fillId="0" borderId="11" xfId="0" applyNumberFormat="1" applyFont="1" applyFill="1" applyBorder="1" applyAlignment="1">
      <alignment vertical="center" readingOrder="1"/>
    </xf>
    <xf numFmtId="0" fontId="9" fillId="0" borderId="11" xfId="0" applyFont="1" applyFill="1" applyBorder="1" applyAlignment="1">
      <alignment vertical="center" readingOrder="1"/>
    </xf>
    <xf numFmtId="0" fontId="9" fillId="0" borderId="16" xfId="0" applyFont="1" applyFill="1" applyBorder="1" applyAlignment="1">
      <alignment vertical="center" readingOrder="1"/>
    </xf>
    <xf numFmtId="172" fontId="9" fillId="0" borderId="11" xfId="42" applyNumberFormat="1" applyFont="1" applyFill="1" applyBorder="1" applyAlignment="1">
      <alignment vertical="center" readingOrder="1"/>
    </xf>
    <xf numFmtId="172" fontId="9" fillId="0" borderId="12" xfId="42" applyNumberFormat="1" applyFont="1" applyFill="1" applyBorder="1" applyAlignment="1">
      <alignment vertical="center" readingOrder="1"/>
    </xf>
    <xf numFmtId="197" fontId="14" fillId="34" borderId="12" xfId="0" applyNumberFormat="1" applyFont="1" applyFill="1" applyBorder="1" applyAlignment="1">
      <alignment vertical="center" readingOrder="1"/>
    </xf>
    <xf numFmtId="191" fontId="9" fillId="0" borderId="12" xfId="42" applyNumberFormat="1" applyFont="1" applyBorder="1" applyAlignment="1">
      <alignment vertical="center" readingOrder="1"/>
    </xf>
    <xf numFmtId="197" fontId="14" fillId="34" borderId="16" xfId="0" applyNumberFormat="1" applyFont="1" applyFill="1" applyBorder="1" applyAlignment="1">
      <alignment vertical="center" readingOrder="1"/>
    </xf>
    <xf numFmtId="0" fontId="9" fillId="0" borderId="0" xfId="0" applyFont="1" applyBorder="1" applyAlignment="1">
      <alignment vertical="center" wrapText="1" readingOrder="1"/>
    </xf>
    <xf numFmtId="0" fontId="9" fillId="34" borderId="0" xfId="0" applyFont="1" applyFill="1" applyBorder="1" applyAlignment="1">
      <alignment vertical="center" wrapText="1" readingOrder="1"/>
    </xf>
    <xf numFmtId="0" fontId="9" fillId="0" borderId="17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/>
    </xf>
    <xf numFmtId="172" fontId="9" fillId="0" borderId="12" xfId="0" applyNumberFormat="1" applyFont="1" applyBorder="1" applyAlignment="1">
      <alignment vertical="center" wrapText="1" readingOrder="1"/>
    </xf>
    <xf numFmtId="0" fontId="9" fillId="34" borderId="17" xfId="0" applyFont="1" applyFill="1" applyBorder="1" applyAlignment="1">
      <alignment vertical="center" wrapText="1" readingOrder="1"/>
    </xf>
    <xf numFmtId="172" fontId="9" fillId="0" borderId="17" xfId="0" applyNumberFormat="1" applyFont="1" applyBorder="1" applyAlignment="1">
      <alignment vertical="center" wrapText="1" readingOrder="1"/>
    </xf>
    <xf numFmtId="197" fontId="9" fillId="0" borderId="12" xfId="0" applyNumberFormat="1" applyFont="1" applyFill="1" applyBorder="1" applyAlignment="1">
      <alignment vertical="center" readingOrder="1"/>
    </xf>
    <xf numFmtId="3" fontId="9" fillId="34" borderId="15" xfId="0" applyNumberFormat="1" applyFont="1" applyFill="1" applyBorder="1" applyAlignment="1">
      <alignment vertical="center" readingOrder="1"/>
    </xf>
    <xf numFmtId="197" fontId="9" fillId="34" borderId="11" xfId="0" applyNumberFormat="1" applyFont="1" applyFill="1" applyBorder="1" applyAlignment="1">
      <alignment vertical="center" readingOrder="1"/>
    </xf>
    <xf numFmtId="4" fontId="9" fillId="34" borderId="14" xfId="0" applyNumberFormat="1" applyFont="1" applyFill="1" applyBorder="1" applyAlignment="1">
      <alignment vertical="center" readingOrder="1"/>
    </xf>
    <xf numFmtId="197" fontId="9" fillId="0" borderId="11" xfId="0" applyNumberFormat="1" applyFont="1" applyFill="1" applyBorder="1" applyAlignment="1">
      <alignment vertical="center" wrapText="1" readingOrder="1"/>
    </xf>
    <xf numFmtId="172" fontId="9" fillId="0" borderId="16" xfId="42" applyNumberFormat="1" applyFont="1" applyBorder="1" applyAlignment="1">
      <alignment vertical="center" wrapText="1" readingOrder="1"/>
    </xf>
    <xf numFmtId="0" fontId="9" fillId="0" borderId="16" xfId="42" applyNumberFormat="1" applyFont="1" applyBorder="1" applyAlignment="1">
      <alignment vertical="center" wrapText="1" readingOrder="1"/>
    </xf>
    <xf numFmtId="0" fontId="9" fillId="0" borderId="16" xfId="42" applyNumberFormat="1" applyFont="1" applyBorder="1" applyAlignment="1">
      <alignment horizontal="right" vertical="center" wrapText="1" readingOrder="1"/>
    </xf>
    <xf numFmtId="0" fontId="9" fillId="0" borderId="16" xfId="42" applyNumberFormat="1" applyFont="1" applyFill="1" applyBorder="1" applyAlignment="1">
      <alignment horizontal="right" vertical="center" wrapText="1" readingOrder="1"/>
    </xf>
    <xf numFmtId="191" fontId="9" fillId="0" borderId="11" xfId="42" applyNumberFormat="1" applyFont="1" applyFill="1" applyBorder="1" applyAlignment="1">
      <alignment horizontal="right" vertical="center" wrapText="1" readingOrder="1"/>
    </xf>
    <xf numFmtId="0" fontId="9" fillId="0" borderId="16" xfId="42" applyNumberFormat="1" applyFont="1" applyFill="1" applyBorder="1" applyAlignment="1">
      <alignment vertical="center" wrapText="1" readingOrder="1"/>
    </xf>
    <xf numFmtId="0" fontId="9" fillId="0" borderId="15" xfId="42" applyNumberFormat="1" applyFont="1" applyBorder="1" applyAlignment="1">
      <alignment vertical="center" wrapText="1" readingOrder="1"/>
    </xf>
    <xf numFmtId="0" fontId="9" fillId="34" borderId="15" xfId="42" applyNumberFormat="1" applyFont="1" applyFill="1" applyBorder="1" applyAlignment="1">
      <alignment vertical="center" wrapText="1" readingOrder="1"/>
    </xf>
    <xf numFmtId="0" fontId="9" fillId="0" borderId="11" xfId="42" applyNumberFormat="1" applyFont="1" applyBorder="1" applyAlignment="1">
      <alignment vertical="center" wrapText="1" readingOrder="1"/>
    </xf>
    <xf numFmtId="0" fontId="9" fillId="34" borderId="11" xfId="42" applyNumberFormat="1" applyFont="1" applyFill="1" applyBorder="1" applyAlignment="1">
      <alignment vertical="center" wrapText="1" readingOrder="1"/>
    </xf>
    <xf numFmtId="172" fontId="9" fillId="0" borderId="15" xfId="42" applyNumberFormat="1" applyFont="1" applyFill="1" applyBorder="1" applyAlignment="1">
      <alignment vertical="center" wrapText="1" readingOrder="1"/>
    </xf>
    <xf numFmtId="172" fontId="9" fillId="0" borderId="11" xfId="42" applyNumberFormat="1" applyFont="1" applyFill="1" applyBorder="1" applyAlignment="1">
      <alignment vertical="center" wrapText="1" readingOrder="1"/>
    </xf>
    <xf numFmtId="0" fontId="9" fillId="0" borderId="15" xfId="42" applyNumberFormat="1" applyFont="1" applyFill="1" applyBorder="1" applyAlignment="1">
      <alignment vertical="center" wrapText="1" readingOrder="1"/>
    </xf>
    <xf numFmtId="0" fontId="9" fillId="0" borderId="11" xfId="42" applyNumberFormat="1" applyFont="1" applyFill="1" applyBorder="1" applyAlignment="1">
      <alignment vertical="center" wrapText="1" readingOrder="1"/>
    </xf>
    <xf numFmtId="0" fontId="9" fillId="0" borderId="13" xfId="42" applyNumberFormat="1" applyFont="1" applyBorder="1" applyAlignment="1">
      <alignment vertical="center" wrapText="1" readingOrder="1"/>
    </xf>
    <xf numFmtId="0" fontId="9" fillId="0" borderId="12" xfId="42" applyNumberFormat="1" applyFont="1" applyBorder="1" applyAlignment="1">
      <alignment vertical="center" wrapText="1" readingOrder="1"/>
    </xf>
    <xf numFmtId="0" fontId="9" fillId="0" borderId="17" xfId="42" applyNumberFormat="1" applyFont="1" applyBorder="1" applyAlignment="1">
      <alignment vertical="center" wrapText="1" readingOrder="1"/>
    </xf>
    <xf numFmtId="172" fontId="9" fillId="0" borderId="13" xfId="42" applyNumberFormat="1" applyFont="1" applyBorder="1" applyAlignment="1">
      <alignment vertical="center" wrapText="1" readingOrder="1"/>
    </xf>
    <xf numFmtId="172" fontId="9" fillId="0" borderId="12" xfId="42" applyNumberFormat="1" applyFont="1" applyBorder="1" applyAlignment="1">
      <alignment vertical="center" wrapText="1" readingOrder="1"/>
    </xf>
    <xf numFmtId="172" fontId="9" fillId="0" borderId="17" xfId="42" applyNumberFormat="1" applyFont="1" applyBorder="1" applyAlignment="1">
      <alignment vertical="center" wrapText="1" readingOrder="1"/>
    </xf>
    <xf numFmtId="0" fontId="14" fillId="0" borderId="15" xfId="42" applyNumberFormat="1" applyFont="1" applyFill="1" applyBorder="1" applyAlignment="1">
      <alignment vertical="center" readingOrder="1"/>
    </xf>
    <xf numFmtId="0" fontId="9" fillId="0" borderId="15" xfId="42" applyNumberFormat="1" applyFont="1" applyFill="1" applyBorder="1" applyAlignment="1">
      <alignment horizontal="right" vertical="center" wrapText="1" readingOrder="1"/>
    </xf>
    <xf numFmtId="0" fontId="14" fillId="34" borderId="15" xfId="42" applyNumberFormat="1" applyFont="1" applyFill="1" applyBorder="1" applyAlignment="1">
      <alignment horizontal="right" vertical="center" readingOrder="1"/>
    </xf>
    <xf numFmtId="0" fontId="14" fillId="0" borderId="11" xfId="42" applyNumberFormat="1" applyFont="1" applyFill="1" applyBorder="1" applyAlignment="1">
      <alignment vertical="center" readingOrder="1"/>
    </xf>
    <xf numFmtId="0" fontId="9" fillId="0" borderId="11" xfId="42" applyNumberFormat="1" applyFont="1" applyFill="1" applyBorder="1" applyAlignment="1">
      <alignment horizontal="right" vertical="center" wrapText="1" readingOrder="1"/>
    </xf>
    <xf numFmtId="0" fontId="14" fillId="34" borderId="11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vertical="center" wrapText="1" readingOrder="1"/>
    </xf>
    <xf numFmtId="172" fontId="9" fillId="0" borderId="16" xfId="42" applyNumberFormat="1" applyFont="1" applyFill="1" applyBorder="1" applyAlignment="1">
      <alignment vertical="center" wrapText="1" readingOrder="1"/>
    </xf>
    <xf numFmtId="191" fontId="14" fillId="34" borderId="15" xfId="42" applyNumberFormat="1" applyFont="1" applyFill="1" applyBorder="1" applyAlignment="1">
      <alignment horizontal="right" vertical="center" readingOrder="1"/>
    </xf>
    <xf numFmtId="191" fontId="14" fillId="34" borderId="16" xfId="42" applyNumberFormat="1" applyFont="1" applyFill="1" applyBorder="1" applyAlignment="1">
      <alignment horizontal="right" vertical="center" readingOrder="1"/>
    </xf>
    <xf numFmtId="191" fontId="14" fillId="34" borderId="11" xfId="42" applyNumberFormat="1" applyFont="1" applyFill="1" applyBorder="1" applyAlignment="1">
      <alignment horizontal="right" vertical="center" readingOrder="1"/>
    </xf>
    <xf numFmtId="172" fontId="9" fillId="0" borderId="15" xfId="42" applyNumberFormat="1" applyFont="1" applyFill="1" applyBorder="1" applyAlignment="1">
      <alignment horizontal="right" vertical="center" wrapText="1" readingOrder="1"/>
    </xf>
    <xf numFmtId="172" fontId="9" fillId="0" borderId="11" xfId="42" applyNumberFormat="1" applyFont="1" applyFill="1" applyBorder="1" applyAlignment="1">
      <alignment horizontal="right" vertical="center" wrapText="1" readingOrder="1"/>
    </xf>
    <xf numFmtId="191" fontId="14" fillId="0" borderId="14" xfId="42" applyNumberFormat="1" applyFont="1" applyFill="1" applyBorder="1" applyAlignment="1">
      <alignment vertical="center" wrapText="1" readingOrder="1"/>
    </xf>
    <xf numFmtId="191" fontId="14" fillId="0" borderId="11" xfId="42" applyNumberFormat="1" applyFont="1" applyFill="1" applyBorder="1" applyAlignment="1">
      <alignment vertical="center" wrapText="1" readingOrder="1"/>
    </xf>
    <xf numFmtId="3" fontId="9" fillId="0" borderId="12" xfId="42" applyNumberFormat="1" applyFont="1" applyBorder="1" applyAlignment="1">
      <alignment vertical="center" wrapText="1" readingOrder="1"/>
    </xf>
    <xf numFmtId="3" fontId="9" fillId="35" borderId="13" xfId="0" applyNumberFormat="1" applyFont="1" applyFill="1" applyBorder="1" applyAlignment="1">
      <alignment vertical="center" wrapText="1" readingOrder="1"/>
    </xf>
    <xf numFmtId="3" fontId="9" fillId="35" borderId="12" xfId="0" applyNumberFormat="1" applyFont="1" applyFill="1" applyBorder="1" applyAlignment="1">
      <alignment vertical="center" wrapText="1" readingOrder="1"/>
    </xf>
    <xf numFmtId="3" fontId="9" fillId="35" borderId="14" xfId="0" applyNumberFormat="1" applyFont="1" applyFill="1" applyBorder="1" applyAlignment="1">
      <alignment vertical="center" wrapText="1" readingOrder="1"/>
    </xf>
    <xf numFmtId="191" fontId="14" fillId="34" borderId="13" xfId="42" applyNumberFormat="1" applyFont="1" applyFill="1" applyBorder="1" applyAlignment="1">
      <alignment vertical="center" wrapText="1" readingOrder="1"/>
    </xf>
    <xf numFmtId="0" fontId="13" fillId="0" borderId="13" xfId="0" applyFont="1" applyFill="1" applyBorder="1" applyAlignment="1">
      <alignment vertical="center" readingOrder="1"/>
    </xf>
    <xf numFmtId="3" fontId="9" fillId="34" borderId="12" xfId="42" applyNumberFormat="1" applyFont="1" applyFill="1" applyBorder="1" applyAlignment="1">
      <alignment vertical="center" wrapText="1" readingOrder="1"/>
    </xf>
    <xf numFmtId="3" fontId="9" fillId="0" borderId="14" xfId="42" applyNumberFormat="1" applyFont="1" applyBorder="1" applyAlignment="1">
      <alignment vertical="center" wrapText="1" readingOrder="1"/>
    </xf>
    <xf numFmtId="37" fontId="14" fillId="0" borderId="16" xfId="0" applyNumberFormat="1" applyFont="1" applyFill="1" applyBorder="1" applyAlignment="1">
      <alignment vertical="center" wrapText="1" readingOrder="1"/>
    </xf>
    <xf numFmtId="37" fontId="14" fillId="0" borderId="10" xfId="0" applyNumberFormat="1" applyFont="1" applyFill="1" applyBorder="1" applyAlignment="1">
      <alignment horizontal="right" vertical="center" readingOrder="1"/>
    </xf>
    <xf numFmtId="0" fontId="17" fillId="0" borderId="13" xfId="0" applyFont="1" applyFill="1" applyBorder="1" applyAlignment="1">
      <alignment horizontal="center" vertical="center" wrapText="1" readingOrder="1"/>
    </xf>
    <xf numFmtId="3" fontId="18" fillId="34" borderId="15" xfId="0" applyNumberFormat="1" applyFont="1" applyFill="1" applyBorder="1" applyAlignment="1">
      <alignment vertical="center" wrapText="1" readingOrder="1"/>
    </xf>
    <xf numFmtId="0" fontId="11" fillId="0" borderId="18" xfId="0" applyFont="1" applyBorder="1" applyAlignment="1">
      <alignment horizontal="center" vertical="center" readingOrder="1"/>
    </xf>
    <xf numFmtId="0" fontId="11" fillId="0" borderId="10" xfId="0" applyFont="1" applyBorder="1" applyAlignment="1">
      <alignment horizontal="center" vertical="center" readingOrder="1"/>
    </xf>
    <xf numFmtId="0" fontId="11" fillId="0" borderId="19" xfId="0" applyFont="1" applyBorder="1" applyAlignment="1">
      <alignment horizontal="center" vertical="center" readingOrder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wrapText="1" readingOrder="1"/>
    </xf>
    <xf numFmtId="0" fontId="12" fillId="0" borderId="13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17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readingOrder="1"/>
    </xf>
    <xf numFmtId="0" fontId="8" fillId="0" borderId="16" xfId="0" applyFont="1" applyFill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 readingOrder="1"/>
    </xf>
    <xf numFmtId="0" fontId="0" fillId="0" borderId="17" xfId="0" applyBorder="1" applyAlignment="1">
      <alignment/>
    </xf>
    <xf numFmtId="0" fontId="8" fillId="0" borderId="12" xfId="0" applyFont="1" applyFill="1" applyBorder="1" applyAlignment="1">
      <alignment horizontal="center" vertical="center" readingOrder="1"/>
    </xf>
    <xf numFmtId="0" fontId="0" fillId="0" borderId="16" xfId="0" applyFont="1" applyFill="1" applyBorder="1" applyAlignment="1">
      <alignment horizontal="center" vertical="center" readingOrder="1"/>
    </xf>
    <xf numFmtId="0" fontId="0" fillId="0" borderId="12" xfId="0" applyFont="1" applyFill="1" applyBorder="1" applyAlignment="1">
      <alignment horizontal="center" vertical="center" readingOrder="1"/>
    </xf>
    <xf numFmtId="0" fontId="0" fillId="0" borderId="12" xfId="0" applyFont="1" applyBorder="1" applyAlignment="1">
      <alignment horizontal="center" vertical="center" readingOrder="1"/>
    </xf>
    <xf numFmtId="0" fontId="0" fillId="0" borderId="16" xfId="0" applyFont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center" vertical="center" wrapText="1" readingOrder="1"/>
    </xf>
    <xf numFmtId="0" fontId="0" fillId="0" borderId="12" xfId="0" applyFont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readingOrder="1"/>
    </xf>
    <xf numFmtId="0" fontId="0" fillId="0" borderId="10" xfId="0" applyFont="1" applyBorder="1" applyAlignment="1">
      <alignment horizontal="center" vertical="center" readingOrder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readingOrder="1"/>
    </xf>
    <xf numFmtId="0" fontId="30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readingOrder="1"/>
    </xf>
    <xf numFmtId="0" fontId="8" fillId="0" borderId="13" xfId="0" applyFont="1" applyFill="1" applyBorder="1" applyAlignment="1">
      <alignment horizontal="center" vertical="center" wrapText="1" readingOrder="1"/>
    </xf>
    <xf numFmtId="0" fontId="12" fillId="0" borderId="15" xfId="0" applyFont="1" applyFill="1" applyBorder="1" applyAlignment="1">
      <alignment horizontal="center" vertical="center" wrapText="1" readingOrder="1"/>
    </xf>
    <xf numFmtId="0" fontId="12" fillId="0" borderId="12" xfId="0" applyFont="1" applyFill="1" applyBorder="1" applyAlignment="1">
      <alignment horizontal="center" vertical="center" wrapText="1" readingOrder="1"/>
    </xf>
    <xf numFmtId="0" fontId="12" fillId="0" borderId="16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17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 vertical="center" readingOrder="1"/>
    </xf>
    <xf numFmtId="0" fontId="8" fillId="0" borderId="17" xfId="0" applyFont="1" applyFill="1" applyBorder="1" applyAlignment="1">
      <alignment horizontal="center" vertical="center" readingOrder="1"/>
    </xf>
    <xf numFmtId="0" fontId="12" fillId="0" borderId="10" xfId="0" applyFont="1" applyFill="1" applyBorder="1" applyAlignment="1">
      <alignment horizontal="center" vertical="center" readingOrder="1"/>
    </xf>
    <xf numFmtId="0" fontId="7" fillId="0" borderId="0" xfId="0" applyFont="1" applyAlignment="1">
      <alignment horizontal="left" vertical="center" wrapText="1" readingOrder="1"/>
    </xf>
    <xf numFmtId="0" fontId="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 readingOrder="1"/>
    </xf>
    <xf numFmtId="0" fontId="17" fillId="0" borderId="10" xfId="0" applyFont="1" applyFill="1" applyBorder="1" applyAlignment="1">
      <alignment horizontal="center" vertical="center" readingOrder="1"/>
    </xf>
    <xf numFmtId="0" fontId="17" fillId="0" borderId="15" xfId="0" applyFont="1" applyFill="1" applyBorder="1" applyAlignment="1">
      <alignment horizontal="center" vertical="center" wrapText="1" readingOrder="1"/>
    </xf>
    <xf numFmtId="0" fontId="17" fillId="0" borderId="12" xfId="0" applyFont="1" applyFill="1" applyBorder="1" applyAlignment="1">
      <alignment horizontal="center" vertical="center" wrapText="1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readingOrder="1"/>
    </xf>
    <xf numFmtId="0" fontId="17" fillId="0" borderId="10" xfId="63" applyFont="1" applyFill="1" applyBorder="1" applyAlignment="1">
      <alignment horizontal="center" vertical="center" wrapText="1" readingOrder="1"/>
      <protection/>
    </xf>
    <xf numFmtId="0" fontId="17" fillId="0" borderId="17" xfId="63" applyFont="1" applyFill="1" applyBorder="1" applyAlignment="1">
      <alignment horizontal="center" vertical="center" wrapText="1" readingOrder="1"/>
      <protection/>
    </xf>
    <xf numFmtId="0" fontId="21" fillId="0" borderId="10" xfId="63" applyFont="1" applyFill="1" applyBorder="1" applyAlignment="1">
      <alignment horizontal="center" vertical="center" wrapText="1" readingOrder="1"/>
      <protection/>
    </xf>
    <xf numFmtId="3" fontId="21" fillId="0" borderId="10" xfId="63" applyNumberFormat="1" applyFont="1" applyFill="1" applyBorder="1" applyAlignment="1">
      <alignment horizontal="center" vertical="center" wrapText="1" readingOrder="1"/>
      <protection/>
    </xf>
    <xf numFmtId="0" fontId="17" fillId="0" borderId="17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 readingOrder="1"/>
    </xf>
    <xf numFmtId="0" fontId="21" fillId="0" borderId="13" xfId="0" applyFont="1" applyFill="1" applyBorder="1" applyAlignment="1">
      <alignment horizontal="center" vertical="center" readingOrder="1"/>
    </xf>
    <xf numFmtId="37" fontId="18" fillId="0" borderId="11" xfId="42" applyNumberFormat="1" applyFont="1" applyFill="1" applyBorder="1" applyAlignment="1">
      <alignment vertical="center" readingOrder="1"/>
    </xf>
    <xf numFmtId="0" fontId="21" fillId="0" borderId="10" xfId="64" applyFont="1" applyFill="1" applyBorder="1" applyAlignment="1">
      <alignment vertical="center" wrapText="1" readingOrder="1"/>
      <protection/>
    </xf>
    <xf numFmtId="0" fontId="19" fillId="0" borderId="10" xfId="0" applyFont="1" applyFill="1" applyBorder="1" applyAlignment="1">
      <alignment vertical="center" readingOrder="1"/>
    </xf>
    <xf numFmtId="3" fontId="15" fillId="0" borderId="0" xfId="0" applyNumberFormat="1" applyFont="1" applyFill="1" applyBorder="1" applyAlignment="1">
      <alignment vertical="center" readingOrder="1"/>
    </xf>
    <xf numFmtId="3" fontId="15" fillId="0" borderId="12" xfId="0" applyNumberFormat="1" applyFont="1" applyFill="1" applyBorder="1" applyAlignment="1">
      <alignment vertical="center" readingOrder="1"/>
    </xf>
    <xf numFmtId="37" fontId="18" fillId="0" borderId="10" xfId="0" applyNumberFormat="1" applyFont="1" applyFill="1" applyBorder="1" applyAlignment="1">
      <alignment horizontal="right" vertical="center" readingOrder="1"/>
    </xf>
    <xf numFmtId="3" fontId="15" fillId="0" borderId="11" xfId="0" applyNumberFormat="1" applyFont="1" applyFill="1" applyBorder="1" applyAlignment="1">
      <alignment vertical="center" readingOrder="1"/>
    </xf>
    <xf numFmtId="3" fontId="15" fillId="0" borderId="16" xfId="0" applyNumberFormat="1" applyFont="1" applyFill="1" applyBorder="1" applyAlignment="1">
      <alignment vertical="center" readingOrder="1"/>
    </xf>
    <xf numFmtId="3" fontId="15" fillId="0" borderId="14" xfId="0" applyNumberFormat="1" applyFont="1" applyFill="1" applyBorder="1" applyAlignment="1">
      <alignment vertical="center" readingOrder="1"/>
    </xf>
    <xf numFmtId="3" fontId="15" fillId="0" borderId="15" xfId="0" applyNumberFormat="1" applyFont="1" applyFill="1" applyBorder="1" applyAlignment="1">
      <alignment vertical="center" readingOrder="1"/>
    </xf>
    <xf numFmtId="3" fontId="9" fillId="0" borderId="12" xfId="63" applyNumberFormat="1" applyFont="1" applyFill="1" applyBorder="1" applyAlignment="1">
      <alignment vertical="center" wrapText="1" readingOrder="1"/>
      <protection/>
    </xf>
    <xf numFmtId="3" fontId="15" fillId="35" borderId="12" xfId="0" applyNumberFormat="1" applyFont="1" applyFill="1" applyBorder="1" applyAlignment="1">
      <alignment vertical="center" readingOrder="1"/>
    </xf>
    <xf numFmtId="3" fontId="9" fillId="0" borderId="12" xfId="64" applyNumberFormat="1" applyFont="1" applyFill="1" applyBorder="1" applyAlignment="1">
      <alignment vertical="center" wrapText="1" readingOrder="1"/>
      <protection/>
    </xf>
    <xf numFmtId="3" fontId="15" fillId="35" borderId="14" xfId="0" applyNumberFormat="1" applyFont="1" applyFill="1" applyBorder="1" applyAlignment="1">
      <alignment vertical="center" readingOrder="1"/>
    </xf>
    <xf numFmtId="37" fontId="15" fillId="35" borderId="15" xfId="0" applyNumberFormat="1" applyFont="1" applyFill="1" applyBorder="1" applyAlignment="1">
      <alignment horizontal="right" vertical="center" readingOrder="1"/>
    </xf>
    <xf numFmtId="3" fontId="15" fillId="0" borderId="11" xfId="42" applyNumberFormat="1" applyFont="1" applyFill="1" applyBorder="1" applyAlignment="1">
      <alignment vertical="center" readingOrder="1"/>
    </xf>
    <xf numFmtId="3" fontId="15" fillId="0" borderId="12" xfId="42" applyNumberFormat="1" applyFont="1" applyFill="1" applyBorder="1" applyAlignment="1">
      <alignment vertical="center" readingOrder="1"/>
    </xf>
    <xf numFmtId="3" fontId="15" fillId="35" borderId="12" xfId="42" applyNumberFormat="1" applyFont="1" applyFill="1" applyBorder="1" applyAlignment="1">
      <alignment vertical="center" readingOrder="1"/>
    </xf>
    <xf numFmtId="191" fontId="15" fillId="0" borderId="15" xfId="0" applyNumberFormat="1" applyFont="1" applyFill="1" applyBorder="1" applyAlignment="1">
      <alignment vertical="center" readingOrder="1"/>
    </xf>
    <xf numFmtId="191" fontId="15" fillId="0" borderId="12" xfId="0" applyNumberFormat="1" applyFont="1" applyFill="1" applyBorder="1" applyAlignment="1">
      <alignment vertical="center" readingOrder="1"/>
    </xf>
    <xf numFmtId="191" fontId="15" fillId="0" borderId="14" xfId="0" applyNumberFormat="1" applyFont="1" applyFill="1" applyBorder="1" applyAlignment="1">
      <alignment vertical="center" readingOrder="1"/>
    </xf>
    <xf numFmtId="37" fontId="15" fillId="35" borderId="12" xfId="0" applyNumberFormat="1" applyFont="1" applyFill="1" applyBorder="1" applyAlignment="1">
      <alignment vertical="center" readingOrder="1"/>
    </xf>
    <xf numFmtId="0" fontId="6" fillId="0" borderId="0" xfId="63" applyFont="1" applyFill="1" applyBorder="1" applyAlignment="1">
      <alignment horizontal="left" vertical="center" wrapText="1" readingOrder="1"/>
      <protection/>
    </xf>
    <xf numFmtId="216" fontId="15" fillId="0" borderId="11" xfId="0" applyNumberFormat="1" applyFont="1" applyFill="1" applyBorder="1" applyAlignment="1">
      <alignment vertical="center" readingOrder="1"/>
    </xf>
    <xf numFmtId="216" fontId="15" fillId="0" borderId="12" xfId="0" applyNumberFormat="1" applyFont="1" applyFill="1" applyBorder="1" applyAlignment="1">
      <alignment vertical="center" readingOrder="1"/>
    </xf>
    <xf numFmtId="216" fontId="15" fillId="0" borderId="14" xfId="0" applyNumberFormat="1" applyFont="1" applyFill="1" applyBorder="1" applyAlignment="1">
      <alignment vertical="center" readingOrder="1"/>
    </xf>
    <xf numFmtId="1" fontId="15" fillId="0" borderId="11" xfId="0" applyNumberFormat="1" applyFont="1" applyFill="1" applyBorder="1" applyAlignment="1">
      <alignment vertical="center" readingOrder="1"/>
    </xf>
    <xf numFmtId="1" fontId="15" fillId="0" borderId="12" xfId="0" applyNumberFormat="1" applyFont="1" applyFill="1" applyBorder="1" applyAlignment="1">
      <alignment vertical="center" readingOrder="1"/>
    </xf>
    <xf numFmtId="1" fontId="15" fillId="0" borderId="14" xfId="0" applyNumberFormat="1" applyFont="1" applyFill="1" applyBorder="1" applyAlignment="1">
      <alignment vertical="center" readingOrder="1"/>
    </xf>
    <xf numFmtId="37" fontId="18" fillId="35" borderId="12" xfId="0" applyNumberFormat="1" applyFont="1" applyFill="1" applyBorder="1" applyAlignment="1">
      <alignment vertical="center" readingOrder="1"/>
    </xf>
    <xf numFmtId="216" fontId="15" fillId="0" borderId="11" xfId="0" applyNumberFormat="1" applyFont="1" applyFill="1" applyBorder="1" applyAlignment="1">
      <alignment horizontal="right" vertical="center" readingOrder="1"/>
    </xf>
    <xf numFmtId="1" fontId="15" fillId="0" borderId="11" xfId="42" applyNumberFormat="1" applyFont="1" applyFill="1" applyBorder="1" applyAlignment="1">
      <alignment vertical="center" readingOrder="1"/>
    </xf>
    <xf numFmtId="1" fontId="15" fillId="0" borderId="12" xfId="42" applyNumberFormat="1" applyFont="1" applyFill="1" applyBorder="1" applyAlignment="1">
      <alignment vertical="center" readingOrder="1"/>
    </xf>
    <xf numFmtId="1" fontId="15" fillId="0" borderId="14" xfId="42" applyNumberFormat="1" applyFont="1" applyFill="1" applyBorder="1" applyAlignment="1">
      <alignment vertical="center" readingOrder="1"/>
    </xf>
    <xf numFmtId="0" fontId="6" fillId="0" borderId="14" xfId="64" applyFont="1" applyFill="1" applyBorder="1" applyAlignment="1">
      <alignment horizontal="left" vertical="center" wrapText="1" readingOrder="1"/>
      <protection/>
    </xf>
    <xf numFmtId="0" fontId="13" fillId="0" borderId="10" xfId="64" applyFont="1" applyFill="1" applyBorder="1" applyAlignment="1">
      <alignment horizontal="left" vertical="center" wrapText="1" readingOrder="1"/>
      <protection/>
    </xf>
    <xf numFmtId="218" fontId="18" fillId="0" borderId="10" xfId="42" applyNumberFormat="1" applyFont="1" applyFill="1" applyBorder="1" applyAlignment="1">
      <alignment vertical="center" readingOrder="1"/>
    </xf>
    <xf numFmtId="191" fontId="18" fillId="0" borderId="10" xfId="42" applyNumberFormat="1" applyFont="1" applyFill="1" applyBorder="1" applyAlignment="1">
      <alignment vertical="center" readingOrder="1"/>
    </xf>
    <xf numFmtId="37" fontId="15" fillId="35" borderId="11" xfId="42" applyNumberFormat="1" applyFont="1" applyFill="1" applyBorder="1" applyAlignment="1">
      <alignment vertical="center" readingOrder="1"/>
    </xf>
    <xf numFmtId="37" fontId="18" fillId="35" borderId="11" xfId="42" applyNumberFormat="1" applyFont="1" applyFill="1" applyBorder="1" applyAlignment="1">
      <alignment vertical="center" readingOrder="1"/>
    </xf>
    <xf numFmtId="3" fontId="15" fillId="35" borderId="11" xfId="42" applyNumberFormat="1" applyFont="1" applyFill="1" applyBorder="1" applyAlignment="1">
      <alignment vertical="center" readingOrder="1"/>
    </xf>
    <xf numFmtId="37" fontId="15" fillId="35" borderId="12" xfId="42" applyNumberFormat="1" applyFont="1" applyFill="1" applyBorder="1" applyAlignment="1">
      <alignment vertical="center" readingOrder="1"/>
    </xf>
    <xf numFmtId="37" fontId="18" fillId="35" borderId="12" xfId="42" applyNumberFormat="1" applyFont="1" applyFill="1" applyBorder="1" applyAlignment="1">
      <alignment vertical="center" readingOrder="1"/>
    </xf>
    <xf numFmtId="37" fontId="18" fillId="35" borderId="10" xfId="42" applyNumberFormat="1" applyFont="1" applyFill="1" applyBorder="1" applyAlignment="1">
      <alignment vertical="center" readingOrder="1"/>
    </xf>
    <xf numFmtId="37" fontId="18" fillId="35" borderId="14" xfId="42" applyNumberFormat="1" applyFont="1" applyFill="1" applyBorder="1" applyAlignment="1">
      <alignment vertical="center" readingOrder="1"/>
    </xf>
    <xf numFmtId="37" fontId="15" fillId="35" borderId="14" xfId="42" applyNumberFormat="1" applyFont="1" applyFill="1" applyBorder="1" applyAlignment="1">
      <alignment vertical="center" readingOrder="1"/>
    </xf>
    <xf numFmtId="3" fontId="15" fillId="35" borderId="14" xfId="42" applyNumberFormat="1" applyFont="1" applyFill="1" applyBorder="1" applyAlignment="1">
      <alignment vertical="center" readingOrder="1"/>
    </xf>
    <xf numFmtId="3" fontId="18" fillId="35" borderId="10" xfId="42" applyNumberFormat="1" applyFont="1" applyFill="1" applyBorder="1" applyAlignment="1">
      <alignment vertical="center" readingOrder="1"/>
    </xf>
    <xf numFmtId="221" fontId="9" fillId="0" borderId="15" xfId="0" applyNumberFormat="1" applyFont="1" applyFill="1" applyBorder="1" applyAlignment="1">
      <alignment vertical="center" wrapText="1" readingOrder="1"/>
    </xf>
    <xf numFmtId="221" fontId="9" fillId="0" borderId="12" xfId="0" applyNumberFormat="1" applyFont="1" applyFill="1" applyBorder="1" applyAlignment="1">
      <alignment vertical="center" wrapText="1" readingOrder="1"/>
    </xf>
    <xf numFmtId="221" fontId="9" fillId="0" borderId="16" xfId="0" applyNumberFormat="1" applyFont="1" applyFill="1" applyBorder="1" applyAlignment="1">
      <alignment vertical="center" wrapText="1" readingOrder="1"/>
    </xf>
    <xf numFmtId="0" fontId="25" fillId="0" borderId="0" xfId="64" applyFont="1" applyFill="1" applyBorder="1" applyAlignment="1">
      <alignment vertical="center" readingOrder="1"/>
      <protection/>
    </xf>
    <xf numFmtId="0" fontId="19" fillId="0" borderId="0" xfId="0" applyFont="1" applyFill="1" applyAlignment="1">
      <alignment vertical="center"/>
    </xf>
    <xf numFmtId="0" fontId="8" fillId="0" borderId="13" xfId="64" applyFont="1" applyFill="1" applyBorder="1" applyAlignment="1">
      <alignment horizontal="center" vertical="center" readingOrder="1"/>
      <protection/>
    </xf>
    <xf numFmtId="0" fontId="8" fillId="0" borderId="17" xfId="64" applyFont="1" applyFill="1" applyBorder="1" applyAlignment="1">
      <alignment horizontal="center" vertical="center" readingOrder="1"/>
      <protection/>
    </xf>
    <xf numFmtId="3" fontId="15" fillId="0" borderId="15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0" fontId="6" fillId="0" borderId="12" xfId="64" applyFont="1" applyFill="1" applyBorder="1" applyAlignment="1">
      <alignment horizontal="left" vertical="center" readingOrder="1"/>
      <protection/>
    </xf>
    <xf numFmtId="0" fontId="6" fillId="0" borderId="14" xfId="64" applyFont="1" applyFill="1" applyBorder="1" applyAlignment="1">
      <alignment vertical="center" readingOrder="1"/>
      <protection/>
    </xf>
    <xf numFmtId="3" fontId="15" fillId="0" borderId="14" xfId="0" applyNumberFormat="1" applyFont="1" applyFill="1" applyBorder="1" applyAlignment="1">
      <alignment vertical="center"/>
    </xf>
    <xf numFmtId="0" fontId="13" fillId="0" borderId="10" xfId="64" applyFont="1" applyFill="1" applyBorder="1" applyAlignment="1">
      <alignment horizontal="center" vertical="center" readingOrder="1"/>
      <protection/>
    </xf>
    <xf numFmtId="3" fontId="18" fillId="0" borderId="10" xfId="0" applyNumberFormat="1" applyFont="1" applyFill="1" applyBorder="1" applyAlignment="1">
      <alignment vertical="center"/>
    </xf>
    <xf numFmtId="0" fontId="6" fillId="0" borderId="0" xfId="64" applyFont="1" applyFill="1" applyBorder="1" applyAlignment="1">
      <alignment vertical="center" readingOrder="1"/>
      <protection/>
    </xf>
    <xf numFmtId="0" fontId="6" fillId="0" borderId="16" xfId="64" applyFont="1" applyFill="1" applyBorder="1" applyAlignment="1">
      <alignment horizontal="left" vertical="center" wrapText="1" readingOrder="1"/>
      <protection/>
    </xf>
    <xf numFmtId="0" fontId="5" fillId="0" borderId="15" xfId="64" applyFont="1" applyBorder="1" applyAlignment="1">
      <alignment horizontal="left" vertical="center" wrapText="1" readingOrder="1"/>
      <protection/>
    </xf>
    <xf numFmtId="0" fontId="5" fillId="0" borderId="11" xfId="64" applyFont="1" applyBorder="1" applyAlignment="1">
      <alignment horizontal="left" vertical="center" wrapText="1" readingOrder="1"/>
      <protection/>
    </xf>
    <xf numFmtId="0" fontId="5" fillId="0" borderId="12" xfId="64" applyFont="1" applyBorder="1" applyAlignment="1">
      <alignment horizontal="left" vertical="center" wrapText="1" readingOrder="1"/>
      <protection/>
    </xf>
    <xf numFmtId="3" fontId="15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/>
    </xf>
    <xf numFmtId="3" fontId="15" fillId="35" borderId="12" xfId="0" applyNumberFormat="1" applyFont="1" applyFill="1" applyBorder="1" applyAlignment="1">
      <alignment vertical="center"/>
    </xf>
    <xf numFmtId="3" fontId="15" fillId="35" borderId="0" xfId="0" applyNumberFormat="1" applyFont="1" applyFill="1" applyBorder="1" applyAlignment="1">
      <alignment vertical="center"/>
    </xf>
    <xf numFmtId="0" fontId="8" fillId="0" borderId="0" xfId="64" applyFont="1" applyFill="1" applyBorder="1" applyAlignment="1">
      <alignment horizontal="center" vertical="center" readingOrder="1"/>
      <protection/>
    </xf>
    <xf numFmtId="0" fontId="8" fillId="0" borderId="10" xfId="64" applyFont="1" applyFill="1" applyBorder="1" applyAlignment="1">
      <alignment horizontal="center" vertical="center" readingOrder="1"/>
      <protection/>
    </xf>
    <xf numFmtId="0" fontId="17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readingOrder="1"/>
    </xf>
    <xf numFmtId="0" fontId="19" fillId="0" borderId="0" xfId="0" applyFont="1" applyFill="1" applyAlignment="1">
      <alignment horizontal="right" vertical="center"/>
    </xf>
    <xf numFmtId="0" fontId="17" fillId="0" borderId="10" xfId="0" applyFont="1" applyFill="1" applyBorder="1" applyAlignment="1">
      <alignment horizontal="right" vertical="center" wrapText="1" readingOrder="1"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1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69" fillId="35" borderId="12" xfId="0" applyNumberFormat="1" applyFont="1" applyFill="1" applyBorder="1" applyAlignment="1">
      <alignment horizontal="right" vertical="center"/>
    </xf>
    <xf numFmtId="3" fontId="15" fillId="35" borderId="12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readingOrder="1"/>
    </xf>
    <xf numFmtId="0" fontId="0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 wrapText="1" readingOrder="1"/>
    </xf>
    <xf numFmtId="3" fontId="15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left" vertical="center" wrapText="1" readingOrder="1"/>
    </xf>
    <xf numFmtId="0" fontId="5" fillId="0" borderId="0" xfId="64" applyFont="1" applyBorder="1" applyAlignment="1">
      <alignment vertical="center" readingOrder="1"/>
      <protection/>
    </xf>
    <xf numFmtId="0" fontId="50" fillId="0" borderId="0" xfId="0" applyFont="1" applyAlignment="1">
      <alignment vertical="center"/>
    </xf>
    <xf numFmtId="0" fontId="8" fillId="0" borderId="13" xfId="64" applyFont="1" applyBorder="1" applyAlignment="1">
      <alignment horizontal="center" vertical="center" wrapText="1" readingOrder="1"/>
      <protection/>
    </xf>
    <xf numFmtId="0" fontId="8" fillId="0" borderId="17" xfId="64" applyFont="1" applyBorder="1" applyAlignment="1">
      <alignment horizontal="center" vertical="center" wrapText="1" readingOrder="1"/>
      <protection/>
    </xf>
    <xf numFmtId="191" fontId="15" fillId="0" borderId="15" xfId="0" applyNumberFormat="1" applyFont="1" applyBorder="1" applyAlignment="1">
      <alignment horizontal="right" vertical="center"/>
    </xf>
    <xf numFmtId="191" fontId="15" fillId="0" borderId="15" xfId="42" applyNumberFormat="1" applyFont="1" applyBorder="1" applyAlignment="1">
      <alignment horizontal="right" vertical="center"/>
    </xf>
    <xf numFmtId="37" fontId="18" fillId="0" borderId="15" xfId="0" applyNumberFormat="1" applyFont="1" applyBorder="1" applyAlignment="1">
      <alignment horizontal="right" vertical="center"/>
    </xf>
    <xf numFmtId="191" fontId="15" fillId="0" borderId="11" xfId="0" applyNumberFormat="1" applyFont="1" applyBorder="1" applyAlignment="1">
      <alignment horizontal="right" vertical="center"/>
    </xf>
    <xf numFmtId="191" fontId="15" fillId="0" borderId="11" xfId="42" applyNumberFormat="1" applyFont="1" applyBorder="1" applyAlignment="1">
      <alignment horizontal="right" vertical="center"/>
    </xf>
    <xf numFmtId="37" fontId="18" fillId="0" borderId="12" xfId="0" applyNumberFormat="1" applyFont="1" applyBorder="1" applyAlignment="1">
      <alignment horizontal="right" vertical="center"/>
    </xf>
    <xf numFmtId="191" fontId="15" fillId="0" borderId="12" xfId="0" applyNumberFormat="1" applyFont="1" applyBorder="1" applyAlignment="1">
      <alignment horizontal="right" vertical="center"/>
    </xf>
    <xf numFmtId="191" fontId="15" fillId="0" borderId="12" xfId="42" applyNumberFormat="1" applyFont="1" applyBorder="1" applyAlignment="1">
      <alignment horizontal="right" vertical="center"/>
    </xf>
    <xf numFmtId="0" fontId="70" fillId="0" borderId="0" xfId="0" applyFont="1" applyAlignment="1">
      <alignment vertical="center" wrapText="1"/>
    </xf>
    <xf numFmtId="0" fontId="5" fillId="0" borderId="14" xfId="64" applyFont="1" applyBorder="1" applyAlignment="1">
      <alignment horizontal="left" vertical="center" wrapText="1" readingOrder="1"/>
      <protection/>
    </xf>
    <xf numFmtId="191" fontId="15" fillId="0" borderId="14" xfId="0" applyNumberFormat="1" applyFont="1" applyBorder="1" applyAlignment="1">
      <alignment horizontal="right" vertical="center"/>
    </xf>
    <xf numFmtId="191" fontId="15" fillId="0" borderId="14" xfId="42" applyNumberFormat="1" applyFont="1" applyBorder="1" applyAlignment="1">
      <alignment horizontal="right" vertical="center"/>
    </xf>
    <xf numFmtId="37" fontId="18" fillId="0" borderId="16" xfId="0" applyNumberFormat="1" applyFont="1" applyBorder="1" applyAlignment="1">
      <alignment horizontal="right" vertical="center"/>
    </xf>
    <xf numFmtId="0" fontId="8" fillId="0" borderId="10" xfId="64" applyFont="1" applyBorder="1" applyAlignment="1">
      <alignment vertical="center" wrapText="1" readingOrder="1"/>
      <protection/>
    </xf>
    <xf numFmtId="37" fontId="18" fillId="0" borderId="10" xfId="0" applyNumberFormat="1" applyFont="1" applyBorder="1" applyAlignment="1">
      <alignment horizontal="right" vertical="center"/>
    </xf>
    <xf numFmtId="37" fontId="18" fillId="0" borderId="11" xfId="0" applyNumberFormat="1" applyFont="1" applyBorder="1" applyAlignment="1">
      <alignment horizontal="right" vertical="center"/>
    </xf>
    <xf numFmtId="0" fontId="8" fillId="0" borderId="10" xfId="64" applyFont="1" applyBorder="1" applyAlignment="1">
      <alignment horizontal="center" vertical="center" wrapText="1" readingOrder="1"/>
      <protection/>
    </xf>
    <xf numFmtId="0" fontId="8" fillId="0" borderId="0" xfId="64" applyFont="1" applyBorder="1" applyAlignment="1">
      <alignment horizontal="left" vertical="center" wrapText="1" readingOrder="1"/>
      <protection/>
    </xf>
    <xf numFmtId="191" fontId="18" fillId="0" borderId="0" xfId="0" applyNumberFormat="1" applyFont="1" applyBorder="1" applyAlignment="1">
      <alignment horizontal="right" vertical="center"/>
    </xf>
    <xf numFmtId="191" fontId="18" fillId="0" borderId="10" xfId="0" applyNumberFormat="1" applyFont="1" applyBorder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4_15" xfId="62"/>
    <cellStyle name="Normal_Sheet1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86" customWidth="1"/>
  </cols>
  <sheetData>
    <row r="1" spans="1:11" ht="26.25" thickBot="1">
      <c r="A1" s="570" t="s">
        <v>0</v>
      </c>
      <c r="B1" s="571"/>
      <c r="C1" s="571"/>
      <c r="D1" s="571"/>
      <c r="E1" s="571"/>
      <c r="F1" s="571"/>
      <c r="G1" s="571"/>
      <c r="H1" s="571"/>
      <c r="I1" s="571"/>
      <c r="J1" s="571"/>
      <c r="K1" s="572"/>
    </row>
  </sheetData>
  <sheetProtection/>
  <mergeCells count="1">
    <mergeCell ref="A1:K1"/>
  </mergeCells>
  <printOptions horizontalCentered="1" verticalCentered="1"/>
  <pageMargins left="0" right="0" top="0.5" bottom="0.5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S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57" customWidth="1"/>
    <col min="2" max="2" width="5.421875" style="157" customWidth="1"/>
    <col min="3" max="3" width="10.57421875" style="157" bestFit="1" customWidth="1"/>
    <col min="4" max="4" width="7.57421875" style="157" bestFit="1" customWidth="1"/>
    <col min="5" max="5" width="7.7109375" style="157" customWidth="1"/>
    <col min="6" max="6" width="9.57421875" style="157" bestFit="1" customWidth="1"/>
    <col min="7" max="7" width="6.28125" style="157" customWidth="1"/>
    <col min="8" max="8" width="6.140625" style="157" bestFit="1" customWidth="1"/>
    <col min="9" max="9" width="5.7109375" style="157" customWidth="1"/>
    <col min="10" max="10" width="6.28125" style="157" customWidth="1"/>
    <col min="11" max="11" width="7.00390625" style="157" customWidth="1"/>
    <col min="12" max="12" width="6.140625" style="157" customWidth="1"/>
    <col min="13" max="13" width="7.7109375" style="157" customWidth="1"/>
    <col min="14" max="14" width="8.140625" style="157" customWidth="1"/>
    <col min="15" max="16384" width="9.140625" style="157" customWidth="1"/>
  </cols>
  <sheetData>
    <row r="1" spans="1:19" ht="19.5" customHeight="1">
      <c r="A1" s="16" t="s">
        <v>412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6.75" customHeight="1" thickBot="1"/>
    <row r="3" spans="1:14" s="261" customFormat="1" ht="60.75" thickBot="1">
      <c r="A3" s="19" t="s">
        <v>142</v>
      </c>
      <c r="B3" s="19" t="s">
        <v>369</v>
      </c>
      <c r="C3" s="268" t="s">
        <v>52</v>
      </c>
      <c r="D3" s="268" t="s">
        <v>60</v>
      </c>
      <c r="E3" s="478" t="s">
        <v>373</v>
      </c>
      <c r="F3" s="268" t="s">
        <v>143</v>
      </c>
      <c r="G3" s="268" t="s">
        <v>148</v>
      </c>
      <c r="H3" s="268" t="s">
        <v>101</v>
      </c>
      <c r="I3" s="268" t="s">
        <v>145</v>
      </c>
      <c r="J3" s="268" t="s">
        <v>146</v>
      </c>
      <c r="K3" s="268" t="s">
        <v>73</v>
      </c>
      <c r="L3" s="268" t="s">
        <v>149</v>
      </c>
      <c r="M3" s="268" t="s">
        <v>110</v>
      </c>
      <c r="N3" s="268" t="s">
        <v>5</v>
      </c>
    </row>
    <row r="4" spans="1:14" ht="12.75" customHeight="1">
      <c r="A4" s="578" t="s">
        <v>53</v>
      </c>
      <c r="B4" s="148">
        <v>1997</v>
      </c>
      <c r="C4" s="183">
        <v>215303</v>
      </c>
      <c r="D4" s="183">
        <v>55207</v>
      </c>
      <c r="E4" s="183">
        <v>54650</v>
      </c>
      <c r="F4" s="183">
        <v>109404</v>
      </c>
      <c r="G4" s="183">
        <v>54984</v>
      </c>
      <c r="H4" s="183">
        <v>9946</v>
      </c>
      <c r="I4" s="183">
        <v>39</v>
      </c>
      <c r="J4" s="183">
        <v>124975</v>
      </c>
      <c r="K4" s="183">
        <v>39275</v>
      </c>
      <c r="L4" s="183">
        <v>75056</v>
      </c>
      <c r="M4" s="310"/>
      <c r="N4" s="311"/>
    </row>
    <row r="5" spans="1:16" ht="12.75" customHeight="1">
      <c r="A5" s="579"/>
      <c r="B5" s="127">
        <v>1998</v>
      </c>
      <c r="C5" s="299">
        <v>180980</v>
      </c>
      <c r="D5" s="299">
        <v>34166</v>
      </c>
      <c r="E5" s="299">
        <v>46330</v>
      </c>
      <c r="F5" s="299">
        <v>125919</v>
      </c>
      <c r="G5" s="299">
        <v>46188</v>
      </c>
      <c r="H5" s="299">
        <v>8261</v>
      </c>
      <c r="I5" s="299">
        <v>2</v>
      </c>
      <c r="J5" s="299">
        <v>86118</v>
      </c>
      <c r="K5" s="299">
        <v>24981</v>
      </c>
      <c r="L5" s="299">
        <v>88902</v>
      </c>
      <c r="M5" s="312"/>
      <c r="N5" s="313"/>
      <c r="P5" s="260"/>
    </row>
    <row r="6" spans="1:14" ht="12.75" customHeight="1">
      <c r="A6" s="579"/>
      <c r="B6" s="127">
        <v>1999</v>
      </c>
      <c r="C6" s="299">
        <v>177693</v>
      </c>
      <c r="D6" s="299">
        <v>34042</v>
      </c>
      <c r="E6" s="299">
        <v>35941</v>
      </c>
      <c r="F6" s="299">
        <v>71817</v>
      </c>
      <c r="G6" s="299">
        <v>60149</v>
      </c>
      <c r="H6" s="299">
        <v>7748</v>
      </c>
      <c r="I6" s="299">
        <v>15</v>
      </c>
      <c r="J6" s="299">
        <v>81145</v>
      </c>
      <c r="K6" s="299">
        <v>29078</v>
      </c>
      <c r="L6" s="299">
        <v>60812</v>
      </c>
      <c r="M6" s="299">
        <v>6433</v>
      </c>
      <c r="N6" s="314">
        <f>SUM(C6:M6)</f>
        <v>564873</v>
      </c>
    </row>
    <row r="7" spans="1:14" ht="12.75" customHeight="1">
      <c r="A7" s="579"/>
      <c r="B7" s="127">
        <v>2000</v>
      </c>
      <c r="C7" s="299">
        <v>169670</v>
      </c>
      <c r="D7" s="299">
        <v>37667</v>
      </c>
      <c r="E7" s="299">
        <v>46185</v>
      </c>
      <c r="F7" s="299">
        <v>68821</v>
      </c>
      <c r="G7" s="299">
        <v>49542</v>
      </c>
      <c r="H7" s="299">
        <v>10231</v>
      </c>
      <c r="I7" s="299">
        <v>22</v>
      </c>
      <c r="J7" s="299">
        <v>76869</v>
      </c>
      <c r="K7" s="299">
        <v>14398</v>
      </c>
      <c r="L7" s="299">
        <v>56673</v>
      </c>
      <c r="M7" s="299">
        <v>3237</v>
      </c>
      <c r="N7" s="314">
        <f>SUM(C7:M7)</f>
        <v>533315</v>
      </c>
    </row>
    <row r="8" spans="1:14" ht="12.75" customHeight="1">
      <c r="A8" s="579"/>
      <c r="B8" s="127">
        <v>2001</v>
      </c>
      <c r="C8" s="299">
        <v>163063</v>
      </c>
      <c r="D8" s="299">
        <v>42630</v>
      </c>
      <c r="E8" s="299">
        <v>50253</v>
      </c>
      <c r="F8" s="299">
        <v>70847</v>
      </c>
      <c r="G8" s="299">
        <v>59086</v>
      </c>
      <c r="H8" s="299">
        <v>11659</v>
      </c>
      <c r="I8" s="312"/>
      <c r="J8" s="299">
        <v>99308</v>
      </c>
      <c r="K8" s="299">
        <v>18487</v>
      </c>
      <c r="L8" s="299">
        <v>67246</v>
      </c>
      <c r="M8" s="299">
        <v>6186</v>
      </c>
      <c r="N8" s="313"/>
    </row>
    <row r="9" spans="1:14" ht="12.75" customHeight="1">
      <c r="A9" s="579"/>
      <c r="B9" s="127">
        <v>2002</v>
      </c>
      <c r="C9" s="299">
        <v>166237</v>
      </c>
      <c r="D9" s="299">
        <v>32867</v>
      </c>
      <c r="E9" s="299">
        <v>35507</v>
      </c>
      <c r="F9" s="299">
        <v>65187</v>
      </c>
      <c r="G9" s="299">
        <v>62735</v>
      </c>
      <c r="H9" s="299">
        <v>99449</v>
      </c>
      <c r="I9" s="299">
        <v>86</v>
      </c>
      <c r="J9" s="312"/>
      <c r="K9" s="299">
        <v>23779</v>
      </c>
      <c r="L9" s="299">
        <v>40386</v>
      </c>
      <c r="M9" s="299">
        <v>12978</v>
      </c>
      <c r="N9" s="313"/>
    </row>
    <row r="10" spans="1:14" ht="12.75" customHeight="1">
      <c r="A10" s="579"/>
      <c r="B10" s="127">
        <v>2003</v>
      </c>
      <c r="C10" s="299">
        <v>207460</v>
      </c>
      <c r="D10" s="299">
        <v>29394</v>
      </c>
      <c r="E10" s="299">
        <v>20998</v>
      </c>
      <c r="F10" s="299">
        <v>60300</v>
      </c>
      <c r="G10" s="299">
        <v>99464</v>
      </c>
      <c r="H10" s="299">
        <v>100156</v>
      </c>
      <c r="I10" s="299">
        <v>427</v>
      </c>
      <c r="J10" s="312"/>
      <c r="K10" s="299">
        <v>26083</v>
      </c>
      <c r="L10" s="299">
        <v>41645</v>
      </c>
      <c r="M10" s="299">
        <v>9374</v>
      </c>
      <c r="N10" s="313"/>
    </row>
    <row r="11" spans="1:14" ht="12.75" customHeight="1">
      <c r="A11" s="579"/>
      <c r="B11" s="127">
        <v>2004</v>
      </c>
      <c r="C11" s="299">
        <v>249703</v>
      </c>
      <c r="D11" s="299">
        <v>30944</v>
      </c>
      <c r="E11" s="299">
        <v>27204</v>
      </c>
      <c r="F11" s="299">
        <v>79161</v>
      </c>
      <c r="G11" s="299">
        <v>106306</v>
      </c>
      <c r="H11" s="299">
        <v>106136</v>
      </c>
      <c r="I11" s="299">
        <v>1784</v>
      </c>
      <c r="J11" s="312"/>
      <c r="K11" s="299">
        <v>14938</v>
      </c>
      <c r="L11" s="299">
        <v>54114</v>
      </c>
      <c r="M11" s="299">
        <v>9959</v>
      </c>
      <c r="N11" s="313"/>
    </row>
    <row r="12" spans="1:14" ht="12.75" customHeight="1">
      <c r="A12" s="579"/>
      <c r="B12" s="127">
        <v>2005</v>
      </c>
      <c r="C12" s="299">
        <v>201067</v>
      </c>
      <c r="D12" s="299">
        <v>32690</v>
      </c>
      <c r="E12" s="299">
        <v>33836</v>
      </c>
      <c r="F12" s="299">
        <v>84289</v>
      </c>
      <c r="G12" s="299">
        <v>79434</v>
      </c>
      <c r="H12" s="299">
        <v>83615</v>
      </c>
      <c r="I12" s="299">
        <v>2871</v>
      </c>
      <c r="J12" s="312"/>
      <c r="K12" s="299">
        <v>14123</v>
      </c>
      <c r="L12" s="299">
        <v>61079</v>
      </c>
      <c r="M12" s="299">
        <v>2254</v>
      </c>
      <c r="N12" s="313"/>
    </row>
    <row r="13" spans="1:14" ht="12.75" customHeight="1">
      <c r="A13" s="579"/>
      <c r="B13" s="139">
        <v>2006</v>
      </c>
      <c r="C13" s="315">
        <v>191800</v>
      </c>
      <c r="D13" s="315">
        <v>42646</v>
      </c>
      <c r="E13" s="315">
        <v>35824</v>
      </c>
      <c r="F13" s="315">
        <v>89213</v>
      </c>
      <c r="G13" s="315">
        <v>54276</v>
      </c>
      <c r="H13" s="315">
        <v>80611</v>
      </c>
      <c r="I13" s="315">
        <v>1737</v>
      </c>
      <c r="J13" s="316"/>
      <c r="K13" s="315">
        <v>12566</v>
      </c>
      <c r="L13" s="315">
        <v>62199</v>
      </c>
      <c r="M13" s="316"/>
      <c r="N13" s="317"/>
    </row>
    <row r="14" spans="1:14" ht="12.75" customHeight="1">
      <c r="A14" s="579"/>
      <c r="B14" s="139">
        <v>2007</v>
      </c>
      <c r="C14" s="315">
        <v>336778</v>
      </c>
      <c r="D14" s="315">
        <v>50748</v>
      </c>
      <c r="E14" s="315">
        <v>57298</v>
      </c>
      <c r="F14" s="315">
        <v>130064</v>
      </c>
      <c r="G14" s="315">
        <v>80495</v>
      </c>
      <c r="H14" s="315">
        <v>101760</v>
      </c>
      <c r="I14" s="315">
        <v>3353</v>
      </c>
      <c r="J14" s="316"/>
      <c r="K14" s="315">
        <v>14844</v>
      </c>
      <c r="L14" s="315">
        <v>98749</v>
      </c>
      <c r="M14" s="315">
        <v>119</v>
      </c>
      <c r="N14" s="317"/>
    </row>
    <row r="15" spans="1:14" ht="12.75" customHeight="1">
      <c r="A15" s="579"/>
      <c r="B15" s="143">
        <v>2008</v>
      </c>
      <c r="C15" s="497">
        <v>418897</v>
      </c>
      <c r="D15" s="497">
        <v>67330</v>
      </c>
      <c r="E15" s="497">
        <v>89583</v>
      </c>
      <c r="F15" s="497">
        <v>132922</v>
      </c>
      <c r="G15" s="497">
        <v>100008</v>
      </c>
      <c r="H15" s="497">
        <v>128720</v>
      </c>
      <c r="I15" s="497">
        <v>3670</v>
      </c>
      <c r="J15" s="498"/>
      <c r="K15" s="497">
        <v>20009</v>
      </c>
      <c r="L15" s="497">
        <v>108038</v>
      </c>
      <c r="M15" s="497">
        <v>7571</v>
      </c>
      <c r="N15" s="496"/>
    </row>
    <row r="16" spans="1:14" ht="12.75" customHeight="1" thickBot="1">
      <c r="A16" s="580"/>
      <c r="B16" s="137">
        <v>2009</v>
      </c>
      <c r="C16" s="497">
        <v>368862</v>
      </c>
      <c r="D16" s="497">
        <v>52696</v>
      </c>
      <c r="E16" s="497">
        <v>84550</v>
      </c>
      <c r="F16" s="497">
        <v>116273</v>
      </c>
      <c r="G16" s="497">
        <v>106360</v>
      </c>
      <c r="H16" s="497">
        <v>148334</v>
      </c>
      <c r="I16" s="497">
        <v>2942</v>
      </c>
      <c r="J16" s="498"/>
      <c r="K16" s="497">
        <v>23843</v>
      </c>
      <c r="L16" s="497">
        <v>97681</v>
      </c>
      <c r="M16" s="497">
        <v>1613</v>
      </c>
      <c r="N16" s="496"/>
    </row>
    <row r="17" spans="1:14" ht="12.75" customHeight="1">
      <c r="A17" s="578" t="s">
        <v>54</v>
      </c>
      <c r="B17" s="126">
        <v>1997</v>
      </c>
      <c r="C17" s="184">
        <v>443</v>
      </c>
      <c r="D17" s="184">
        <v>846</v>
      </c>
      <c r="E17" s="184">
        <v>313</v>
      </c>
      <c r="F17" s="184">
        <v>20933</v>
      </c>
      <c r="G17" s="184">
        <v>1805</v>
      </c>
      <c r="H17" s="184">
        <v>43738</v>
      </c>
      <c r="I17" s="184">
        <v>146</v>
      </c>
      <c r="J17" s="184">
        <v>893</v>
      </c>
      <c r="K17" s="184">
        <v>421</v>
      </c>
      <c r="L17" s="184">
        <v>4243</v>
      </c>
      <c r="M17" s="318"/>
      <c r="N17" s="319"/>
    </row>
    <row r="18" spans="1:16" ht="12.75" customHeight="1">
      <c r="A18" s="579"/>
      <c r="B18" s="127">
        <v>1998</v>
      </c>
      <c r="C18" s="299">
        <v>327</v>
      </c>
      <c r="D18" s="299">
        <v>1966</v>
      </c>
      <c r="E18" s="299">
        <v>3293</v>
      </c>
      <c r="F18" s="299">
        <v>23263</v>
      </c>
      <c r="G18" s="299">
        <v>1113</v>
      </c>
      <c r="H18" s="299">
        <v>53514</v>
      </c>
      <c r="I18" s="299">
        <v>79</v>
      </c>
      <c r="J18" s="299">
        <v>967</v>
      </c>
      <c r="K18" s="299">
        <v>540</v>
      </c>
      <c r="L18" s="299">
        <v>4645</v>
      </c>
      <c r="M18" s="312"/>
      <c r="N18" s="314"/>
      <c r="P18" s="260"/>
    </row>
    <row r="19" spans="1:14" ht="12.75" customHeight="1">
      <c r="A19" s="579"/>
      <c r="B19" s="127">
        <v>1999</v>
      </c>
      <c r="C19" s="299">
        <v>1383</v>
      </c>
      <c r="D19" s="299">
        <v>1171</v>
      </c>
      <c r="E19" s="299">
        <v>3039</v>
      </c>
      <c r="F19" s="299">
        <v>25672</v>
      </c>
      <c r="G19" s="299">
        <v>1376</v>
      </c>
      <c r="H19" s="299">
        <v>42223</v>
      </c>
      <c r="I19" s="299">
        <v>21</v>
      </c>
      <c r="J19" s="299">
        <v>890</v>
      </c>
      <c r="K19" s="299">
        <v>248</v>
      </c>
      <c r="L19" s="299">
        <v>4918</v>
      </c>
      <c r="M19" s="299">
        <v>37211</v>
      </c>
      <c r="N19" s="314">
        <f>SUM(C19:M19)</f>
        <v>118152</v>
      </c>
    </row>
    <row r="20" spans="1:14" ht="12.75" customHeight="1">
      <c r="A20" s="579"/>
      <c r="B20" s="127">
        <v>2000</v>
      </c>
      <c r="C20" s="299">
        <v>1186</v>
      </c>
      <c r="D20" s="299">
        <v>1272</v>
      </c>
      <c r="E20" s="299">
        <v>3850</v>
      </c>
      <c r="F20" s="299">
        <v>19937</v>
      </c>
      <c r="G20" s="299">
        <v>1170</v>
      </c>
      <c r="H20" s="299">
        <v>44562</v>
      </c>
      <c r="I20" s="299">
        <v>60</v>
      </c>
      <c r="J20" s="299">
        <v>556</v>
      </c>
      <c r="K20" s="299">
        <v>206</v>
      </c>
      <c r="L20" s="299">
        <v>3623</v>
      </c>
      <c r="M20" s="299">
        <v>30471</v>
      </c>
      <c r="N20" s="314">
        <f>SUM(C20:M20)</f>
        <v>106893</v>
      </c>
    </row>
    <row r="21" spans="1:14" ht="12.75" customHeight="1">
      <c r="A21" s="579"/>
      <c r="B21" s="127">
        <v>2001</v>
      </c>
      <c r="C21" s="299">
        <v>356</v>
      </c>
      <c r="D21" s="299">
        <v>1672</v>
      </c>
      <c r="E21" s="299">
        <v>4453</v>
      </c>
      <c r="F21" s="299">
        <v>19784</v>
      </c>
      <c r="G21" s="299">
        <v>2107</v>
      </c>
      <c r="H21" s="299">
        <v>43194</v>
      </c>
      <c r="I21" s="299">
        <v>87</v>
      </c>
      <c r="J21" s="299">
        <v>1097</v>
      </c>
      <c r="K21" s="299">
        <v>493</v>
      </c>
      <c r="L21" s="299">
        <v>5770</v>
      </c>
      <c r="M21" s="299">
        <v>56752</v>
      </c>
      <c r="N21" s="314">
        <f>SUM(C21:M21)</f>
        <v>135765</v>
      </c>
    </row>
    <row r="22" spans="1:14" ht="12.75" customHeight="1">
      <c r="A22" s="579"/>
      <c r="B22" s="127">
        <v>2002</v>
      </c>
      <c r="C22" s="299">
        <v>2906</v>
      </c>
      <c r="D22" s="299">
        <v>2523</v>
      </c>
      <c r="E22" s="299">
        <v>9590</v>
      </c>
      <c r="F22" s="299">
        <v>28176</v>
      </c>
      <c r="G22" s="299">
        <v>2178</v>
      </c>
      <c r="H22" s="299">
        <v>42281</v>
      </c>
      <c r="I22" s="299">
        <v>40</v>
      </c>
      <c r="J22" s="312"/>
      <c r="K22" s="299">
        <v>451</v>
      </c>
      <c r="L22" s="299">
        <v>7153</v>
      </c>
      <c r="M22" s="299">
        <v>20335</v>
      </c>
      <c r="N22" s="313"/>
    </row>
    <row r="23" spans="1:14" ht="12.75" customHeight="1">
      <c r="A23" s="579"/>
      <c r="B23" s="127">
        <v>2003</v>
      </c>
      <c r="C23" s="299">
        <v>5637</v>
      </c>
      <c r="D23" s="299">
        <v>98</v>
      </c>
      <c r="E23" s="299">
        <v>11032</v>
      </c>
      <c r="F23" s="299">
        <v>25293</v>
      </c>
      <c r="G23" s="299">
        <v>1897</v>
      </c>
      <c r="H23" s="299">
        <v>49419</v>
      </c>
      <c r="I23" s="299">
        <v>27</v>
      </c>
      <c r="J23" s="312"/>
      <c r="K23" s="299">
        <v>436</v>
      </c>
      <c r="L23" s="299">
        <v>8696</v>
      </c>
      <c r="M23" s="299">
        <v>50298</v>
      </c>
      <c r="N23" s="313"/>
    </row>
    <row r="24" spans="1:14" ht="12.75" customHeight="1">
      <c r="A24" s="579"/>
      <c r="B24" s="127">
        <v>2004</v>
      </c>
      <c r="C24" s="299">
        <v>5446</v>
      </c>
      <c r="D24" s="299">
        <v>2191</v>
      </c>
      <c r="E24" s="299">
        <v>10353</v>
      </c>
      <c r="F24" s="299">
        <v>34560</v>
      </c>
      <c r="G24" s="299">
        <v>2667</v>
      </c>
      <c r="H24" s="299">
        <v>60492</v>
      </c>
      <c r="I24" s="299">
        <v>167</v>
      </c>
      <c r="J24" s="312"/>
      <c r="K24" s="299">
        <v>1212</v>
      </c>
      <c r="L24" s="299">
        <v>8915</v>
      </c>
      <c r="M24" s="299">
        <v>31056</v>
      </c>
      <c r="N24" s="313"/>
    </row>
    <row r="25" spans="1:14" ht="12.75" customHeight="1">
      <c r="A25" s="579"/>
      <c r="B25" s="127">
        <v>2005</v>
      </c>
      <c r="C25" s="299">
        <v>1937</v>
      </c>
      <c r="D25" s="299">
        <v>2203</v>
      </c>
      <c r="E25" s="299">
        <v>833</v>
      </c>
      <c r="F25" s="299">
        <v>31747</v>
      </c>
      <c r="G25" s="299">
        <v>2146</v>
      </c>
      <c r="H25" s="299">
        <v>59052</v>
      </c>
      <c r="I25" s="299">
        <v>39</v>
      </c>
      <c r="J25" s="312"/>
      <c r="K25" s="299">
        <v>1208</v>
      </c>
      <c r="L25" s="299">
        <v>10488</v>
      </c>
      <c r="M25" s="299">
        <v>49054</v>
      </c>
      <c r="N25" s="313"/>
    </row>
    <row r="26" spans="1:14" ht="12.75" customHeight="1">
      <c r="A26" s="579"/>
      <c r="B26" s="139">
        <v>2006</v>
      </c>
      <c r="C26" s="315">
        <v>596</v>
      </c>
      <c r="D26" s="315">
        <v>4823</v>
      </c>
      <c r="E26" s="315">
        <v>1726</v>
      </c>
      <c r="F26" s="315">
        <v>29607</v>
      </c>
      <c r="G26" s="315">
        <v>3197</v>
      </c>
      <c r="H26" s="315">
        <v>67225</v>
      </c>
      <c r="I26" s="315">
        <v>54</v>
      </c>
      <c r="J26" s="316"/>
      <c r="K26" s="315">
        <v>979</v>
      </c>
      <c r="L26" s="315">
        <v>13681</v>
      </c>
      <c r="M26" s="315">
        <v>35989</v>
      </c>
      <c r="N26" s="317"/>
    </row>
    <row r="27" spans="1:14" ht="12.75" customHeight="1">
      <c r="A27" s="579"/>
      <c r="B27" s="139">
        <v>2007</v>
      </c>
      <c r="C27" s="315">
        <v>5813</v>
      </c>
      <c r="D27" s="315">
        <v>5733</v>
      </c>
      <c r="E27" s="315">
        <v>580</v>
      </c>
      <c r="F27" s="315">
        <v>34295</v>
      </c>
      <c r="G27" s="315">
        <v>4340</v>
      </c>
      <c r="H27" s="315">
        <v>79913</v>
      </c>
      <c r="I27" s="315">
        <v>82</v>
      </c>
      <c r="J27" s="316"/>
      <c r="K27" s="315">
        <v>2136</v>
      </c>
      <c r="L27" s="315">
        <v>24933</v>
      </c>
      <c r="M27" s="315">
        <v>51126</v>
      </c>
      <c r="N27" s="317"/>
    </row>
    <row r="28" spans="1:14" ht="12.75" customHeight="1">
      <c r="A28" s="579"/>
      <c r="B28" s="143">
        <v>2008</v>
      </c>
      <c r="C28" s="497">
        <v>19083</v>
      </c>
      <c r="D28" s="497">
        <v>6036</v>
      </c>
      <c r="E28" s="497">
        <v>2816</v>
      </c>
      <c r="F28" s="497">
        <v>43953</v>
      </c>
      <c r="G28" s="497">
        <v>3907</v>
      </c>
      <c r="H28" s="497">
        <v>91936</v>
      </c>
      <c r="I28" s="497">
        <v>61</v>
      </c>
      <c r="J28" s="498"/>
      <c r="K28" s="497">
        <v>3779</v>
      </c>
      <c r="L28" s="497">
        <v>23187</v>
      </c>
      <c r="M28" s="497">
        <v>50859</v>
      </c>
      <c r="N28" s="496"/>
    </row>
    <row r="29" spans="1:14" ht="12.75" customHeight="1" thickBot="1">
      <c r="A29" s="580"/>
      <c r="B29" s="137">
        <v>2009</v>
      </c>
      <c r="C29" s="497">
        <v>8096</v>
      </c>
      <c r="D29" s="497">
        <v>7894</v>
      </c>
      <c r="E29" s="497">
        <v>3139</v>
      </c>
      <c r="F29" s="497">
        <v>36434</v>
      </c>
      <c r="G29" s="497">
        <v>4082</v>
      </c>
      <c r="H29" s="497">
        <v>83888</v>
      </c>
      <c r="I29" s="497">
        <v>339</v>
      </c>
      <c r="J29" s="498"/>
      <c r="K29" s="497">
        <v>3755</v>
      </c>
      <c r="L29" s="497">
        <v>24578</v>
      </c>
      <c r="M29" s="497">
        <v>28012</v>
      </c>
      <c r="N29" s="496"/>
    </row>
    <row r="30" spans="1:14" ht="12.75" customHeight="1">
      <c r="A30" s="578" t="s">
        <v>315</v>
      </c>
      <c r="B30" s="126">
        <v>1997</v>
      </c>
      <c r="C30" s="184">
        <f>C17-C4</f>
        <v>-214860</v>
      </c>
      <c r="D30" s="184">
        <f aca="true" t="shared" si="0" ref="D30:L30">D17-D4</f>
        <v>-54361</v>
      </c>
      <c r="E30" s="184">
        <f t="shared" si="0"/>
        <v>-54337</v>
      </c>
      <c r="F30" s="184">
        <f t="shared" si="0"/>
        <v>-88471</v>
      </c>
      <c r="G30" s="184">
        <f t="shared" si="0"/>
        <v>-53179</v>
      </c>
      <c r="H30" s="184">
        <f t="shared" si="0"/>
        <v>33792</v>
      </c>
      <c r="I30" s="184">
        <f t="shared" si="0"/>
        <v>107</v>
      </c>
      <c r="J30" s="184">
        <f t="shared" si="0"/>
        <v>-124082</v>
      </c>
      <c r="K30" s="184">
        <f t="shared" si="0"/>
        <v>-38854</v>
      </c>
      <c r="L30" s="184">
        <f t="shared" si="0"/>
        <v>-70813</v>
      </c>
      <c r="M30" s="318"/>
      <c r="N30" s="320"/>
    </row>
    <row r="31" spans="1:14" ht="12.75" customHeight="1">
      <c r="A31" s="579"/>
      <c r="B31" s="127">
        <v>1998</v>
      </c>
      <c r="C31" s="299">
        <f aca="true" t="shared" si="1" ref="C31:L31">C18-C5</f>
        <v>-180653</v>
      </c>
      <c r="D31" s="299">
        <f t="shared" si="1"/>
        <v>-32200</v>
      </c>
      <c r="E31" s="299">
        <f t="shared" si="1"/>
        <v>-43037</v>
      </c>
      <c r="F31" s="299">
        <f t="shared" si="1"/>
        <v>-102656</v>
      </c>
      <c r="G31" s="299">
        <f t="shared" si="1"/>
        <v>-45075</v>
      </c>
      <c r="H31" s="299">
        <f t="shared" si="1"/>
        <v>45253</v>
      </c>
      <c r="I31" s="299">
        <f t="shared" si="1"/>
        <v>77</v>
      </c>
      <c r="J31" s="299">
        <f t="shared" si="1"/>
        <v>-85151</v>
      </c>
      <c r="K31" s="299">
        <f t="shared" si="1"/>
        <v>-24441</v>
      </c>
      <c r="L31" s="299">
        <f t="shared" si="1"/>
        <v>-84257</v>
      </c>
      <c r="M31" s="312"/>
      <c r="N31" s="313"/>
    </row>
    <row r="32" spans="1:14" ht="12.75" customHeight="1">
      <c r="A32" s="579"/>
      <c r="B32" s="127">
        <v>1999</v>
      </c>
      <c r="C32" s="299">
        <f aca="true" t="shared" si="2" ref="C32:M32">C19-C6</f>
        <v>-176310</v>
      </c>
      <c r="D32" s="299">
        <f t="shared" si="2"/>
        <v>-32871</v>
      </c>
      <c r="E32" s="299">
        <f t="shared" si="2"/>
        <v>-32902</v>
      </c>
      <c r="F32" s="299">
        <f t="shared" si="2"/>
        <v>-46145</v>
      </c>
      <c r="G32" s="299">
        <f t="shared" si="2"/>
        <v>-58773</v>
      </c>
      <c r="H32" s="299">
        <f t="shared" si="2"/>
        <v>34475</v>
      </c>
      <c r="I32" s="299">
        <f t="shared" si="2"/>
        <v>6</v>
      </c>
      <c r="J32" s="299">
        <f t="shared" si="2"/>
        <v>-80255</v>
      </c>
      <c r="K32" s="299">
        <f t="shared" si="2"/>
        <v>-28830</v>
      </c>
      <c r="L32" s="299">
        <f t="shared" si="2"/>
        <v>-55894</v>
      </c>
      <c r="M32" s="299">
        <f t="shared" si="2"/>
        <v>30778</v>
      </c>
      <c r="N32" s="314">
        <f>SUM(C32:M32)</f>
        <v>-446721</v>
      </c>
    </row>
    <row r="33" spans="1:14" ht="12.75" customHeight="1">
      <c r="A33" s="579"/>
      <c r="B33" s="127">
        <v>2000</v>
      </c>
      <c r="C33" s="299">
        <f aca="true" t="shared" si="3" ref="C33:M33">C20-C7</f>
        <v>-168484</v>
      </c>
      <c r="D33" s="299">
        <f t="shared" si="3"/>
        <v>-36395</v>
      </c>
      <c r="E33" s="299">
        <f t="shared" si="3"/>
        <v>-42335</v>
      </c>
      <c r="F33" s="299">
        <f t="shared" si="3"/>
        <v>-48884</v>
      </c>
      <c r="G33" s="299">
        <f t="shared" si="3"/>
        <v>-48372</v>
      </c>
      <c r="H33" s="299">
        <f t="shared" si="3"/>
        <v>34331</v>
      </c>
      <c r="I33" s="299">
        <f t="shared" si="3"/>
        <v>38</v>
      </c>
      <c r="J33" s="299">
        <f t="shared" si="3"/>
        <v>-76313</v>
      </c>
      <c r="K33" s="299">
        <f t="shared" si="3"/>
        <v>-14192</v>
      </c>
      <c r="L33" s="299">
        <f t="shared" si="3"/>
        <v>-53050</v>
      </c>
      <c r="M33" s="299">
        <f t="shared" si="3"/>
        <v>27234</v>
      </c>
      <c r="N33" s="314">
        <f>SUM(C33:M33)</f>
        <v>-426422</v>
      </c>
    </row>
    <row r="34" spans="1:14" ht="12.75" customHeight="1">
      <c r="A34" s="579"/>
      <c r="B34" s="127">
        <v>2001</v>
      </c>
      <c r="C34" s="299">
        <f aca="true" t="shared" si="4" ref="C34:M34">C21-C8</f>
        <v>-162707</v>
      </c>
      <c r="D34" s="299">
        <f t="shared" si="4"/>
        <v>-40958</v>
      </c>
      <c r="E34" s="299">
        <f t="shared" si="4"/>
        <v>-45800</v>
      </c>
      <c r="F34" s="299">
        <f t="shared" si="4"/>
        <v>-51063</v>
      </c>
      <c r="G34" s="299">
        <f t="shared" si="4"/>
        <v>-56979</v>
      </c>
      <c r="H34" s="299">
        <f t="shared" si="4"/>
        <v>31535</v>
      </c>
      <c r="I34" s="299">
        <f t="shared" si="4"/>
        <v>87</v>
      </c>
      <c r="J34" s="299">
        <f t="shared" si="4"/>
        <v>-98211</v>
      </c>
      <c r="K34" s="299">
        <f t="shared" si="4"/>
        <v>-17994</v>
      </c>
      <c r="L34" s="299">
        <f t="shared" si="4"/>
        <v>-61476</v>
      </c>
      <c r="M34" s="299">
        <f t="shared" si="4"/>
        <v>50566</v>
      </c>
      <c r="N34" s="314">
        <f>SUM(C34:M34)</f>
        <v>-453000</v>
      </c>
    </row>
    <row r="35" spans="1:14" ht="12.75" customHeight="1">
      <c r="A35" s="579"/>
      <c r="B35" s="127">
        <v>2002</v>
      </c>
      <c r="C35" s="299">
        <f aca="true" t="shared" si="5" ref="C35:M35">C22-C9</f>
        <v>-163331</v>
      </c>
      <c r="D35" s="299">
        <f t="shared" si="5"/>
        <v>-30344</v>
      </c>
      <c r="E35" s="299">
        <f t="shared" si="5"/>
        <v>-25917</v>
      </c>
      <c r="F35" s="299">
        <f t="shared" si="5"/>
        <v>-37011</v>
      </c>
      <c r="G35" s="299">
        <f t="shared" si="5"/>
        <v>-60557</v>
      </c>
      <c r="H35" s="299">
        <f t="shared" si="5"/>
        <v>-57168</v>
      </c>
      <c r="I35" s="299">
        <f t="shared" si="5"/>
        <v>-46</v>
      </c>
      <c r="J35" s="312"/>
      <c r="K35" s="299">
        <f t="shared" si="5"/>
        <v>-23328</v>
      </c>
      <c r="L35" s="299">
        <f t="shared" si="5"/>
        <v>-33233</v>
      </c>
      <c r="M35" s="299">
        <f t="shared" si="5"/>
        <v>7357</v>
      </c>
      <c r="N35" s="313"/>
    </row>
    <row r="36" spans="1:14" ht="12.75" customHeight="1">
      <c r="A36" s="579"/>
      <c r="B36" s="127">
        <v>2003</v>
      </c>
      <c r="C36" s="299">
        <f aca="true" t="shared" si="6" ref="C36:M36">C23-C10</f>
        <v>-201823</v>
      </c>
      <c r="D36" s="299">
        <f t="shared" si="6"/>
        <v>-29296</v>
      </c>
      <c r="E36" s="299">
        <f t="shared" si="6"/>
        <v>-9966</v>
      </c>
      <c r="F36" s="299">
        <f t="shared" si="6"/>
        <v>-35007</v>
      </c>
      <c r="G36" s="299">
        <f t="shared" si="6"/>
        <v>-97567</v>
      </c>
      <c r="H36" s="299">
        <f t="shared" si="6"/>
        <v>-50737</v>
      </c>
      <c r="I36" s="299">
        <f t="shared" si="6"/>
        <v>-400</v>
      </c>
      <c r="J36" s="312"/>
      <c r="K36" s="299">
        <f t="shared" si="6"/>
        <v>-25647</v>
      </c>
      <c r="L36" s="299">
        <f t="shared" si="6"/>
        <v>-32949</v>
      </c>
      <c r="M36" s="299">
        <f t="shared" si="6"/>
        <v>40924</v>
      </c>
      <c r="N36" s="313"/>
    </row>
    <row r="37" spans="1:14" ht="12.75" customHeight="1">
      <c r="A37" s="579"/>
      <c r="B37" s="127">
        <v>2004</v>
      </c>
      <c r="C37" s="299">
        <f aca="true" t="shared" si="7" ref="C37:M37">C24-C11</f>
        <v>-244257</v>
      </c>
      <c r="D37" s="299">
        <f t="shared" si="7"/>
        <v>-28753</v>
      </c>
      <c r="E37" s="299">
        <f t="shared" si="7"/>
        <v>-16851</v>
      </c>
      <c r="F37" s="299">
        <f t="shared" si="7"/>
        <v>-44601</v>
      </c>
      <c r="G37" s="299">
        <f t="shared" si="7"/>
        <v>-103639</v>
      </c>
      <c r="H37" s="299">
        <f t="shared" si="7"/>
        <v>-45644</v>
      </c>
      <c r="I37" s="299">
        <f t="shared" si="7"/>
        <v>-1617</v>
      </c>
      <c r="J37" s="312"/>
      <c r="K37" s="299">
        <f t="shared" si="7"/>
        <v>-13726</v>
      </c>
      <c r="L37" s="299">
        <f t="shared" si="7"/>
        <v>-45199</v>
      </c>
      <c r="M37" s="299">
        <f t="shared" si="7"/>
        <v>21097</v>
      </c>
      <c r="N37" s="313"/>
    </row>
    <row r="38" spans="1:14" ht="12.75" customHeight="1">
      <c r="A38" s="579"/>
      <c r="B38" s="127">
        <v>2005</v>
      </c>
      <c r="C38" s="299">
        <f aca="true" t="shared" si="8" ref="C38:M38">C25-C12</f>
        <v>-199130</v>
      </c>
      <c r="D38" s="299">
        <f t="shared" si="8"/>
        <v>-30487</v>
      </c>
      <c r="E38" s="299">
        <f t="shared" si="8"/>
        <v>-33003</v>
      </c>
      <c r="F38" s="299">
        <f t="shared" si="8"/>
        <v>-52542</v>
      </c>
      <c r="G38" s="299">
        <f t="shared" si="8"/>
        <v>-77288</v>
      </c>
      <c r="H38" s="299">
        <f t="shared" si="8"/>
        <v>-24563</v>
      </c>
      <c r="I38" s="299">
        <f t="shared" si="8"/>
        <v>-2832</v>
      </c>
      <c r="J38" s="312"/>
      <c r="K38" s="299">
        <f t="shared" si="8"/>
        <v>-12915</v>
      </c>
      <c r="L38" s="299">
        <f t="shared" si="8"/>
        <v>-50591</v>
      </c>
      <c r="M38" s="299">
        <f t="shared" si="8"/>
        <v>46800</v>
      </c>
      <c r="N38" s="313"/>
    </row>
    <row r="39" spans="1:14" ht="12.75" customHeight="1">
      <c r="A39" s="579"/>
      <c r="B39" s="139">
        <v>2006</v>
      </c>
      <c r="C39" s="299">
        <f aca="true" t="shared" si="9" ref="C39:M39">C26-C13</f>
        <v>-191204</v>
      </c>
      <c r="D39" s="299">
        <f t="shared" si="9"/>
        <v>-37823</v>
      </c>
      <c r="E39" s="299">
        <f t="shared" si="9"/>
        <v>-34098</v>
      </c>
      <c r="F39" s="299">
        <f t="shared" si="9"/>
        <v>-59606</v>
      </c>
      <c r="G39" s="299">
        <f t="shared" si="9"/>
        <v>-51079</v>
      </c>
      <c r="H39" s="299">
        <f t="shared" si="9"/>
        <v>-13386</v>
      </c>
      <c r="I39" s="299">
        <f t="shared" si="9"/>
        <v>-1683</v>
      </c>
      <c r="J39" s="312"/>
      <c r="K39" s="299">
        <f t="shared" si="9"/>
        <v>-11587</v>
      </c>
      <c r="L39" s="299">
        <f t="shared" si="9"/>
        <v>-48518</v>
      </c>
      <c r="M39" s="299">
        <f t="shared" si="9"/>
        <v>35989</v>
      </c>
      <c r="N39" s="313"/>
    </row>
    <row r="40" spans="1:14" ht="12.75" customHeight="1">
      <c r="A40" s="579"/>
      <c r="B40" s="139">
        <v>2007</v>
      </c>
      <c r="C40" s="299">
        <f aca="true" t="shared" si="10" ref="C40:M40">C27-C14</f>
        <v>-330965</v>
      </c>
      <c r="D40" s="299">
        <f t="shared" si="10"/>
        <v>-45015</v>
      </c>
      <c r="E40" s="299">
        <f t="shared" si="10"/>
        <v>-56718</v>
      </c>
      <c r="F40" s="299">
        <f t="shared" si="10"/>
        <v>-95769</v>
      </c>
      <c r="G40" s="299">
        <f t="shared" si="10"/>
        <v>-76155</v>
      </c>
      <c r="H40" s="299">
        <f t="shared" si="10"/>
        <v>-21847</v>
      </c>
      <c r="I40" s="299">
        <f t="shared" si="10"/>
        <v>-3271</v>
      </c>
      <c r="J40" s="312"/>
      <c r="K40" s="299">
        <f t="shared" si="10"/>
        <v>-12708</v>
      </c>
      <c r="L40" s="299">
        <f t="shared" si="10"/>
        <v>-73816</v>
      </c>
      <c r="M40" s="299">
        <f t="shared" si="10"/>
        <v>51007</v>
      </c>
      <c r="N40" s="313"/>
    </row>
    <row r="41" spans="1:14" ht="12.75" customHeight="1">
      <c r="A41" s="579"/>
      <c r="B41" s="139">
        <v>2008</v>
      </c>
      <c r="C41" s="183">
        <f aca="true" t="shared" si="11" ref="C41:I41">C28-C15</f>
        <v>-399814</v>
      </c>
      <c r="D41" s="183">
        <f t="shared" si="11"/>
        <v>-61294</v>
      </c>
      <c r="E41" s="183">
        <f t="shared" si="11"/>
        <v>-86767</v>
      </c>
      <c r="F41" s="183">
        <f t="shared" si="11"/>
        <v>-88969</v>
      </c>
      <c r="G41" s="183">
        <f t="shared" si="11"/>
        <v>-96101</v>
      </c>
      <c r="H41" s="183">
        <f t="shared" si="11"/>
        <v>-36784</v>
      </c>
      <c r="I41" s="183">
        <f t="shared" si="11"/>
        <v>-3609</v>
      </c>
      <c r="J41" s="310"/>
      <c r="K41" s="183">
        <f aca="true" t="shared" si="12" ref="K41:M42">K28-K15</f>
        <v>-16230</v>
      </c>
      <c r="L41" s="183">
        <f t="shared" si="12"/>
        <v>-84851</v>
      </c>
      <c r="M41" s="183">
        <f t="shared" si="12"/>
        <v>43288</v>
      </c>
      <c r="N41" s="311"/>
    </row>
    <row r="42" spans="1:14" ht="12.75" customHeight="1" thickBot="1">
      <c r="A42" s="580"/>
      <c r="B42" s="137">
        <v>2009</v>
      </c>
      <c r="C42" s="300">
        <f aca="true" t="shared" si="13" ref="C42:I42">C29-C16</f>
        <v>-360766</v>
      </c>
      <c r="D42" s="300">
        <f t="shared" si="13"/>
        <v>-44802</v>
      </c>
      <c r="E42" s="300">
        <f t="shared" si="13"/>
        <v>-81411</v>
      </c>
      <c r="F42" s="300">
        <f t="shared" si="13"/>
        <v>-79839</v>
      </c>
      <c r="G42" s="300">
        <f t="shared" si="13"/>
        <v>-102278</v>
      </c>
      <c r="H42" s="300">
        <f t="shared" si="13"/>
        <v>-64446</v>
      </c>
      <c r="I42" s="300">
        <f t="shared" si="13"/>
        <v>-2603</v>
      </c>
      <c r="J42" s="321"/>
      <c r="K42" s="300">
        <f t="shared" si="12"/>
        <v>-20088</v>
      </c>
      <c r="L42" s="300">
        <f t="shared" si="12"/>
        <v>-73103</v>
      </c>
      <c r="M42" s="300">
        <f t="shared" si="12"/>
        <v>26399</v>
      </c>
      <c r="N42" s="322"/>
    </row>
    <row r="43" spans="1:19" ht="13.5" customHeight="1">
      <c r="A43" s="4" t="s">
        <v>19</v>
      </c>
      <c r="B43" s="12"/>
      <c r="C43" s="5"/>
      <c r="D43" s="3"/>
      <c r="E43" s="3"/>
      <c r="F43" s="3"/>
      <c r="G43" s="3"/>
      <c r="H43" s="3"/>
      <c r="I43" s="3"/>
      <c r="J43" s="11" t="s">
        <v>221</v>
      </c>
      <c r="L43" s="3"/>
      <c r="M43" s="3"/>
      <c r="N43" s="3"/>
      <c r="O43" s="3"/>
      <c r="P43" s="6"/>
      <c r="Q43" s="3"/>
      <c r="R43" s="3"/>
      <c r="S43" s="3"/>
    </row>
    <row r="44" spans="1:19" ht="13.5" customHeight="1">
      <c r="A44" s="280"/>
      <c r="B44" s="11" t="s">
        <v>374</v>
      </c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</sheetData>
  <sheetProtection/>
  <mergeCells count="3">
    <mergeCell ref="A4:A16"/>
    <mergeCell ref="A17:A29"/>
    <mergeCell ref="A30:A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S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57" customWidth="1"/>
    <col min="2" max="2" width="5.57421875" style="157" customWidth="1"/>
    <col min="3" max="3" width="10.421875" style="157" customWidth="1"/>
    <col min="4" max="4" width="7.57421875" style="157" bestFit="1" customWidth="1"/>
    <col min="5" max="5" width="8.421875" style="157" customWidth="1"/>
    <col min="6" max="6" width="9.57421875" style="157" customWidth="1"/>
    <col min="7" max="7" width="6.57421875" style="157" customWidth="1"/>
    <col min="8" max="8" width="6.140625" style="157" customWidth="1"/>
    <col min="9" max="9" width="6.00390625" style="157" bestFit="1" customWidth="1"/>
    <col min="10" max="10" width="5.57421875" style="157" customWidth="1"/>
    <col min="11" max="11" width="7.00390625" style="157" customWidth="1"/>
    <col min="12" max="12" width="6.140625" style="157" bestFit="1" customWidth="1"/>
    <col min="13" max="13" width="7.00390625" style="157" customWidth="1"/>
    <col min="14" max="14" width="8.57421875" style="157" customWidth="1"/>
    <col min="15" max="16384" width="9.140625" style="157" customWidth="1"/>
  </cols>
  <sheetData>
    <row r="1" spans="1:19" ht="19.5" customHeight="1">
      <c r="A1" s="16" t="s">
        <v>330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6.75" customHeight="1" thickBot="1"/>
    <row r="3" spans="1:14" ht="64.5" thickBot="1">
      <c r="A3" s="19" t="s">
        <v>142</v>
      </c>
      <c r="B3" s="19" t="s">
        <v>369</v>
      </c>
      <c r="C3" s="268" t="s">
        <v>52</v>
      </c>
      <c r="D3" s="268" t="s">
        <v>60</v>
      </c>
      <c r="E3" s="268" t="s">
        <v>262</v>
      </c>
      <c r="F3" s="268" t="s">
        <v>143</v>
      </c>
      <c r="G3" s="268" t="s">
        <v>148</v>
      </c>
      <c r="H3" s="268" t="s">
        <v>101</v>
      </c>
      <c r="I3" s="268" t="s">
        <v>145</v>
      </c>
      <c r="J3" s="268" t="s">
        <v>146</v>
      </c>
      <c r="K3" s="268" t="s">
        <v>73</v>
      </c>
      <c r="L3" s="268" t="s">
        <v>297</v>
      </c>
      <c r="M3" s="268" t="s">
        <v>110</v>
      </c>
      <c r="N3" s="268" t="s">
        <v>5</v>
      </c>
    </row>
    <row r="4" spans="1:14" ht="12.75" customHeight="1">
      <c r="A4" s="578" t="s">
        <v>53</v>
      </c>
      <c r="B4" s="126">
        <v>1997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328"/>
    </row>
    <row r="5" spans="1:14" ht="12.75" customHeight="1">
      <c r="A5" s="579"/>
      <c r="B5" s="127">
        <v>1998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30">
        <f>SUM(C5:M9)</f>
        <v>4993510</v>
      </c>
    </row>
    <row r="6" spans="1:14" ht="12.75" customHeight="1">
      <c r="A6" s="579"/>
      <c r="B6" s="127">
        <v>1999</v>
      </c>
      <c r="C6" s="178">
        <v>809678</v>
      </c>
      <c r="D6" s="178">
        <v>31545</v>
      </c>
      <c r="E6" s="178">
        <v>123897</v>
      </c>
      <c r="F6" s="178">
        <v>114739</v>
      </c>
      <c r="G6" s="178">
        <v>59863</v>
      </c>
      <c r="H6" s="178">
        <v>3231</v>
      </c>
      <c r="I6" s="178">
        <v>23</v>
      </c>
      <c r="J6" s="178">
        <v>21703</v>
      </c>
      <c r="K6" s="178">
        <v>7297</v>
      </c>
      <c r="L6" s="178">
        <v>22305</v>
      </c>
      <c r="M6" s="178">
        <v>648</v>
      </c>
      <c r="N6" s="330">
        <f>SUM(C6:M6)</f>
        <v>1194929</v>
      </c>
    </row>
    <row r="7" spans="1:14" ht="12.75" customHeight="1">
      <c r="A7" s="579"/>
      <c r="B7" s="127">
        <v>2000</v>
      </c>
      <c r="C7" s="178">
        <v>811851</v>
      </c>
      <c r="D7" s="178">
        <v>37828</v>
      </c>
      <c r="E7" s="178">
        <v>132876</v>
      </c>
      <c r="F7" s="178">
        <v>123293</v>
      </c>
      <c r="G7" s="178">
        <v>41900</v>
      </c>
      <c r="H7" s="178">
        <v>5600</v>
      </c>
      <c r="I7" s="178">
        <v>33</v>
      </c>
      <c r="J7" s="178">
        <v>21416</v>
      </c>
      <c r="K7" s="178">
        <v>6200</v>
      </c>
      <c r="L7" s="178">
        <v>20546</v>
      </c>
      <c r="M7" s="178">
        <v>695</v>
      </c>
      <c r="N7" s="330">
        <f>SUM(C7:M7)</f>
        <v>1202238</v>
      </c>
    </row>
    <row r="8" spans="1:14" ht="12.75" customHeight="1">
      <c r="A8" s="579"/>
      <c r="B8" s="127">
        <v>2001</v>
      </c>
      <c r="C8" s="178">
        <v>792509</v>
      </c>
      <c r="D8" s="178">
        <v>47969</v>
      </c>
      <c r="E8" s="178">
        <v>134483</v>
      </c>
      <c r="F8" s="178">
        <v>137667</v>
      </c>
      <c r="G8" s="178">
        <v>58916</v>
      </c>
      <c r="H8" s="178">
        <v>8147</v>
      </c>
      <c r="I8" s="329"/>
      <c r="J8" s="178">
        <v>33993</v>
      </c>
      <c r="K8" s="178">
        <v>11117</v>
      </c>
      <c r="L8" s="178">
        <v>32507</v>
      </c>
      <c r="M8" s="178">
        <v>1229</v>
      </c>
      <c r="N8" s="331"/>
    </row>
    <row r="9" spans="1:14" ht="12.75" customHeight="1">
      <c r="A9" s="579"/>
      <c r="B9" s="127">
        <v>2002</v>
      </c>
      <c r="C9" s="178">
        <v>827079</v>
      </c>
      <c r="D9" s="178">
        <v>41185</v>
      </c>
      <c r="E9" s="178">
        <v>132354</v>
      </c>
      <c r="F9" s="178">
        <v>149875</v>
      </c>
      <c r="G9" s="178">
        <v>110888</v>
      </c>
      <c r="H9" s="178">
        <v>38986</v>
      </c>
      <c r="I9" s="178">
        <v>70</v>
      </c>
      <c r="J9" s="329"/>
      <c r="K9" s="178">
        <v>12234</v>
      </c>
      <c r="L9" s="178">
        <v>22277</v>
      </c>
      <c r="M9" s="178">
        <v>2858</v>
      </c>
      <c r="N9" s="331"/>
    </row>
    <row r="10" spans="1:14" ht="12.75" customHeight="1">
      <c r="A10" s="579"/>
      <c r="B10" s="127">
        <v>2003</v>
      </c>
      <c r="C10" s="178">
        <v>901056</v>
      </c>
      <c r="D10" s="178">
        <v>37029</v>
      </c>
      <c r="E10" s="178">
        <v>68468</v>
      </c>
      <c r="F10" s="178">
        <v>165664</v>
      </c>
      <c r="G10" s="178">
        <v>154695</v>
      </c>
      <c r="H10" s="178">
        <v>37397</v>
      </c>
      <c r="I10" s="178">
        <v>435</v>
      </c>
      <c r="J10" s="329"/>
      <c r="K10" s="178">
        <v>13331</v>
      </c>
      <c r="L10" s="178">
        <v>21332</v>
      </c>
      <c r="M10" s="178">
        <v>1708</v>
      </c>
      <c r="N10" s="331"/>
    </row>
    <row r="11" spans="1:14" ht="12.75" customHeight="1">
      <c r="A11" s="579"/>
      <c r="B11" s="127">
        <v>2004</v>
      </c>
      <c r="C11" s="178">
        <v>921951</v>
      </c>
      <c r="D11" s="178">
        <v>39340</v>
      </c>
      <c r="E11" s="178">
        <v>71701</v>
      </c>
      <c r="F11" s="178">
        <v>182120</v>
      </c>
      <c r="G11" s="178">
        <v>122947</v>
      </c>
      <c r="H11" s="178">
        <v>37029</v>
      </c>
      <c r="I11" s="178">
        <v>2321</v>
      </c>
      <c r="J11" s="329"/>
      <c r="K11" s="178">
        <v>10163</v>
      </c>
      <c r="L11" s="178">
        <v>24471</v>
      </c>
      <c r="M11" s="178">
        <v>1901</v>
      </c>
      <c r="N11" s="331"/>
    </row>
    <row r="12" spans="1:14" ht="12.75" customHeight="1">
      <c r="A12" s="579"/>
      <c r="B12" s="127">
        <v>2005</v>
      </c>
      <c r="C12" s="178">
        <v>817145</v>
      </c>
      <c r="D12" s="178">
        <v>36197</v>
      </c>
      <c r="E12" s="178">
        <v>96719</v>
      </c>
      <c r="F12" s="178">
        <v>202201</v>
      </c>
      <c r="G12" s="178">
        <v>83693</v>
      </c>
      <c r="H12" s="178">
        <v>28489</v>
      </c>
      <c r="I12" s="178">
        <v>3586</v>
      </c>
      <c r="J12" s="329"/>
      <c r="K12" s="178">
        <v>8745</v>
      </c>
      <c r="L12" s="178">
        <v>24170</v>
      </c>
      <c r="M12" s="178">
        <v>118</v>
      </c>
      <c r="N12" s="331"/>
    </row>
    <row r="13" spans="1:14" ht="12.75" customHeight="1">
      <c r="A13" s="579"/>
      <c r="B13" s="127">
        <v>2006</v>
      </c>
      <c r="C13" s="178">
        <v>678928</v>
      </c>
      <c r="D13" s="178">
        <v>46346</v>
      </c>
      <c r="E13" s="178">
        <v>107563</v>
      </c>
      <c r="F13" s="178">
        <v>198600</v>
      </c>
      <c r="G13" s="178">
        <v>34166</v>
      </c>
      <c r="H13" s="178">
        <v>27946</v>
      </c>
      <c r="I13" s="178">
        <v>2137</v>
      </c>
      <c r="J13" s="329"/>
      <c r="K13" s="178">
        <v>6378</v>
      </c>
      <c r="L13" s="178">
        <v>22390</v>
      </c>
      <c r="M13" s="329"/>
      <c r="N13" s="331"/>
    </row>
    <row r="14" spans="1:14" ht="12.75" customHeight="1">
      <c r="A14" s="579"/>
      <c r="B14" s="127">
        <v>2007</v>
      </c>
      <c r="C14" s="178">
        <v>823984</v>
      </c>
      <c r="D14" s="178">
        <v>45845</v>
      </c>
      <c r="E14" s="178">
        <v>142473</v>
      </c>
      <c r="F14" s="178">
        <v>207323</v>
      </c>
      <c r="G14" s="178">
        <v>45765</v>
      </c>
      <c r="H14" s="178">
        <v>29866</v>
      </c>
      <c r="I14" s="178">
        <v>3592</v>
      </c>
      <c r="J14" s="329"/>
      <c r="K14" s="178">
        <v>7765</v>
      </c>
      <c r="L14" s="178">
        <v>28061</v>
      </c>
      <c r="M14" s="178">
        <v>13</v>
      </c>
      <c r="N14" s="331"/>
    </row>
    <row r="15" spans="1:14" ht="12.75" customHeight="1">
      <c r="A15" s="579"/>
      <c r="B15" s="148">
        <v>2008</v>
      </c>
      <c r="C15" s="499">
        <v>846437</v>
      </c>
      <c r="D15" s="499">
        <v>44368</v>
      </c>
      <c r="E15" s="499">
        <v>128424</v>
      </c>
      <c r="F15" s="499">
        <v>183884</v>
      </c>
      <c r="G15" s="499">
        <v>37363</v>
      </c>
      <c r="H15" s="499">
        <v>34263</v>
      </c>
      <c r="I15" s="499">
        <v>3597</v>
      </c>
      <c r="J15" s="500"/>
      <c r="K15" s="499">
        <v>12561</v>
      </c>
      <c r="L15" s="499">
        <v>25036</v>
      </c>
      <c r="M15" s="500">
        <v>831</v>
      </c>
      <c r="N15" s="344"/>
    </row>
    <row r="16" spans="1:14" ht="12.75" customHeight="1" thickBot="1">
      <c r="A16" s="580"/>
      <c r="B16" s="128">
        <v>2009</v>
      </c>
      <c r="C16" s="501">
        <v>1044283</v>
      </c>
      <c r="D16" s="501">
        <v>41192</v>
      </c>
      <c r="E16" s="501">
        <v>146694</v>
      </c>
      <c r="F16" s="501">
        <v>172916</v>
      </c>
      <c r="G16" s="501">
        <v>49158</v>
      </c>
      <c r="H16" s="501">
        <v>37629</v>
      </c>
      <c r="I16" s="501">
        <v>2955</v>
      </c>
      <c r="J16" s="502"/>
      <c r="K16" s="501">
        <v>10567</v>
      </c>
      <c r="L16" s="501">
        <v>26866</v>
      </c>
      <c r="M16" s="501">
        <v>198</v>
      </c>
      <c r="N16" s="333"/>
    </row>
    <row r="17" spans="1:14" ht="12.75" customHeight="1">
      <c r="A17" s="578" t="s">
        <v>54</v>
      </c>
      <c r="B17" s="126">
        <v>1997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328"/>
    </row>
    <row r="18" spans="1:14" ht="12.75" customHeight="1">
      <c r="A18" s="579"/>
      <c r="B18" s="127">
        <v>1998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30">
        <f>SUM(C18:M19)</f>
        <v>333299</v>
      </c>
    </row>
    <row r="19" spans="1:14" ht="12.75" customHeight="1">
      <c r="A19" s="579"/>
      <c r="B19" s="127">
        <v>1999</v>
      </c>
      <c r="C19" s="178">
        <v>3523</v>
      </c>
      <c r="D19" s="178">
        <v>1637</v>
      </c>
      <c r="E19" s="178">
        <v>33366</v>
      </c>
      <c r="F19" s="178">
        <v>128066</v>
      </c>
      <c r="G19" s="178">
        <v>1111</v>
      </c>
      <c r="H19" s="178">
        <v>157375</v>
      </c>
      <c r="I19" s="178">
        <v>13</v>
      </c>
      <c r="J19" s="178">
        <v>330</v>
      </c>
      <c r="K19" s="178">
        <v>404</v>
      </c>
      <c r="L19" s="178">
        <v>1137</v>
      </c>
      <c r="M19" s="178">
        <v>6337</v>
      </c>
      <c r="N19" s="330">
        <f>SUM(C19:M19)</f>
        <v>333299</v>
      </c>
    </row>
    <row r="20" spans="1:14" ht="12.75" customHeight="1">
      <c r="A20" s="579"/>
      <c r="B20" s="127">
        <v>2000</v>
      </c>
      <c r="C20" s="178">
        <v>1945</v>
      </c>
      <c r="D20" s="178">
        <v>1283</v>
      </c>
      <c r="E20" s="178">
        <v>15772</v>
      </c>
      <c r="F20" s="178">
        <v>93374</v>
      </c>
      <c r="G20" s="178">
        <v>801</v>
      </c>
      <c r="H20" s="178">
        <v>189523</v>
      </c>
      <c r="I20" s="178">
        <v>45</v>
      </c>
      <c r="J20" s="178">
        <v>289</v>
      </c>
      <c r="K20" s="178">
        <v>396</v>
      </c>
      <c r="L20" s="178">
        <v>837</v>
      </c>
      <c r="M20" s="178">
        <v>5202</v>
      </c>
      <c r="N20" s="330">
        <f>SUM(C20:M20)</f>
        <v>309467</v>
      </c>
    </row>
    <row r="21" spans="1:14" ht="12.75" customHeight="1">
      <c r="A21" s="579"/>
      <c r="B21" s="127">
        <v>2001</v>
      </c>
      <c r="C21" s="178">
        <v>1110</v>
      </c>
      <c r="D21" s="178">
        <v>2639</v>
      </c>
      <c r="E21" s="178">
        <v>41285</v>
      </c>
      <c r="F21" s="178">
        <v>105788</v>
      </c>
      <c r="G21" s="178">
        <v>4244</v>
      </c>
      <c r="H21" s="178">
        <v>205763</v>
      </c>
      <c r="I21" s="178">
        <v>45</v>
      </c>
      <c r="J21" s="178">
        <v>362</v>
      </c>
      <c r="K21" s="178">
        <v>640</v>
      </c>
      <c r="L21" s="178">
        <v>1353</v>
      </c>
      <c r="M21" s="178">
        <v>8882</v>
      </c>
      <c r="N21" s="330">
        <f>SUM(C21:M21)</f>
        <v>372111</v>
      </c>
    </row>
    <row r="22" spans="1:14" ht="12.75" customHeight="1">
      <c r="A22" s="579"/>
      <c r="B22" s="127">
        <v>2002</v>
      </c>
      <c r="C22" s="178">
        <v>5831</v>
      </c>
      <c r="D22" s="178">
        <v>3354</v>
      </c>
      <c r="E22" s="178">
        <v>54722</v>
      </c>
      <c r="F22" s="178">
        <v>165723</v>
      </c>
      <c r="G22" s="178">
        <v>7243</v>
      </c>
      <c r="H22" s="178">
        <v>190753</v>
      </c>
      <c r="I22" s="178">
        <v>19</v>
      </c>
      <c r="J22" s="329"/>
      <c r="K22" s="178">
        <v>641</v>
      </c>
      <c r="L22" s="178">
        <v>1780</v>
      </c>
      <c r="M22" s="178">
        <v>4532</v>
      </c>
      <c r="N22" s="331"/>
    </row>
    <row r="23" spans="1:14" ht="12.75" customHeight="1">
      <c r="A23" s="579"/>
      <c r="B23" s="127">
        <v>2003</v>
      </c>
      <c r="C23" s="178">
        <v>6361</v>
      </c>
      <c r="D23" s="178">
        <v>123</v>
      </c>
      <c r="E23" s="178">
        <v>48662</v>
      </c>
      <c r="F23" s="178">
        <v>149923</v>
      </c>
      <c r="G23" s="178">
        <v>7477</v>
      </c>
      <c r="H23" s="178">
        <v>230416</v>
      </c>
      <c r="I23" s="178">
        <v>14</v>
      </c>
      <c r="J23" s="329"/>
      <c r="K23" s="178">
        <v>603</v>
      </c>
      <c r="L23" s="178">
        <v>2081</v>
      </c>
      <c r="M23" s="178">
        <v>8389</v>
      </c>
      <c r="N23" s="331"/>
    </row>
    <row r="24" spans="1:14" ht="12.75" customHeight="1">
      <c r="A24" s="579"/>
      <c r="B24" s="127">
        <v>2004</v>
      </c>
      <c r="C24" s="178">
        <v>8764</v>
      </c>
      <c r="D24" s="178">
        <v>2409</v>
      </c>
      <c r="E24" s="178">
        <v>53695</v>
      </c>
      <c r="F24" s="178">
        <v>198093</v>
      </c>
      <c r="G24" s="178">
        <v>9696</v>
      </c>
      <c r="H24" s="178">
        <v>25589</v>
      </c>
      <c r="I24" s="178">
        <v>55</v>
      </c>
      <c r="J24" s="329"/>
      <c r="K24" s="178">
        <v>1223</v>
      </c>
      <c r="L24" s="178">
        <v>1732</v>
      </c>
      <c r="M24" s="178">
        <v>8336</v>
      </c>
      <c r="N24" s="331"/>
    </row>
    <row r="25" spans="1:14" ht="12.75" customHeight="1">
      <c r="A25" s="579"/>
      <c r="B25" s="127">
        <v>2005</v>
      </c>
      <c r="C25" s="178">
        <v>2990</v>
      </c>
      <c r="D25" s="178">
        <v>1419</v>
      </c>
      <c r="E25" s="178">
        <v>20062</v>
      </c>
      <c r="F25" s="178">
        <v>176294</v>
      </c>
      <c r="G25" s="178">
        <v>3843</v>
      </c>
      <c r="H25" s="178">
        <v>273140</v>
      </c>
      <c r="I25" s="178">
        <v>15</v>
      </c>
      <c r="J25" s="329"/>
      <c r="K25" s="178">
        <v>912</v>
      </c>
      <c r="L25" s="178">
        <v>1880</v>
      </c>
      <c r="M25" s="178">
        <v>9726</v>
      </c>
      <c r="N25" s="331"/>
    </row>
    <row r="26" spans="1:14" ht="12.75" customHeight="1">
      <c r="A26" s="579"/>
      <c r="B26" s="127">
        <v>2006</v>
      </c>
      <c r="C26" s="178">
        <v>1166</v>
      </c>
      <c r="D26" s="178">
        <v>5264</v>
      </c>
      <c r="E26" s="178">
        <v>19356</v>
      </c>
      <c r="F26" s="178">
        <v>145282</v>
      </c>
      <c r="G26" s="178">
        <v>12505</v>
      </c>
      <c r="H26" s="178">
        <v>250012</v>
      </c>
      <c r="I26" s="178">
        <v>22</v>
      </c>
      <c r="J26" s="329"/>
      <c r="K26" s="178">
        <v>591</v>
      </c>
      <c r="L26" s="178">
        <v>2153</v>
      </c>
      <c r="M26" s="178">
        <v>7410</v>
      </c>
      <c r="N26" s="331"/>
    </row>
    <row r="27" spans="1:14" ht="12.75" customHeight="1">
      <c r="A27" s="579"/>
      <c r="B27" s="127">
        <v>2007</v>
      </c>
      <c r="C27" s="178">
        <v>18350</v>
      </c>
      <c r="D27" s="178">
        <v>6062</v>
      </c>
      <c r="E27" s="178">
        <v>20030</v>
      </c>
      <c r="F27" s="178">
        <v>167175</v>
      </c>
      <c r="G27" s="178">
        <v>19504</v>
      </c>
      <c r="H27" s="178">
        <v>317968</v>
      </c>
      <c r="I27" s="178">
        <v>34</v>
      </c>
      <c r="J27" s="329"/>
      <c r="K27" s="178">
        <v>1418</v>
      </c>
      <c r="L27" s="178">
        <v>2774</v>
      </c>
      <c r="M27" s="178">
        <v>8301</v>
      </c>
      <c r="N27" s="331"/>
    </row>
    <row r="28" spans="1:14" ht="12.75" customHeight="1">
      <c r="A28" s="579"/>
      <c r="B28" s="148">
        <v>2008</v>
      </c>
      <c r="C28" s="499">
        <v>37119</v>
      </c>
      <c r="D28" s="499">
        <v>3059</v>
      </c>
      <c r="E28" s="499">
        <v>13864</v>
      </c>
      <c r="F28" s="499">
        <v>199828</v>
      </c>
      <c r="G28" s="499">
        <v>11707</v>
      </c>
      <c r="H28" s="499">
        <v>352806</v>
      </c>
      <c r="I28" s="499">
        <v>23</v>
      </c>
      <c r="J28" s="500"/>
      <c r="K28" s="499">
        <v>4251</v>
      </c>
      <c r="L28" s="499">
        <v>2637</v>
      </c>
      <c r="M28" s="500">
        <v>10676</v>
      </c>
      <c r="N28" s="344"/>
    </row>
    <row r="29" spans="1:14" ht="12.75" customHeight="1" thickBot="1">
      <c r="A29" s="580"/>
      <c r="B29" s="128">
        <v>2009</v>
      </c>
      <c r="C29" s="501">
        <v>19787</v>
      </c>
      <c r="D29" s="501">
        <v>6937</v>
      </c>
      <c r="E29" s="501">
        <v>23714</v>
      </c>
      <c r="F29" s="501">
        <v>141477</v>
      </c>
      <c r="G29" s="501">
        <v>25139</v>
      </c>
      <c r="H29" s="501">
        <v>341703</v>
      </c>
      <c r="I29" s="501">
        <v>71</v>
      </c>
      <c r="J29" s="502"/>
      <c r="K29" s="501">
        <v>1525</v>
      </c>
      <c r="L29" s="501">
        <v>2776</v>
      </c>
      <c r="M29" s="501">
        <v>6236</v>
      </c>
      <c r="N29" s="333"/>
    </row>
    <row r="30" spans="1:14" ht="12.75" customHeight="1">
      <c r="A30" s="578" t="s">
        <v>315</v>
      </c>
      <c r="B30" s="126">
        <v>1997</v>
      </c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20"/>
    </row>
    <row r="31" spans="1:14" ht="12.75" customHeight="1">
      <c r="A31" s="579"/>
      <c r="B31" s="127">
        <v>1998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3"/>
    </row>
    <row r="32" spans="1:14" ht="12.75" customHeight="1">
      <c r="A32" s="579"/>
      <c r="B32" s="127">
        <v>1999</v>
      </c>
      <c r="C32" s="299">
        <f aca="true" t="shared" si="0" ref="C32:M32">C19-C6</f>
        <v>-806155</v>
      </c>
      <c r="D32" s="299">
        <f t="shared" si="0"/>
        <v>-29908</v>
      </c>
      <c r="E32" s="299">
        <f t="shared" si="0"/>
        <v>-90531</v>
      </c>
      <c r="F32" s="299">
        <f t="shared" si="0"/>
        <v>13327</v>
      </c>
      <c r="G32" s="299">
        <f t="shared" si="0"/>
        <v>-58752</v>
      </c>
      <c r="H32" s="299">
        <f t="shared" si="0"/>
        <v>154144</v>
      </c>
      <c r="I32" s="299">
        <f t="shared" si="0"/>
        <v>-10</v>
      </c>
      <c r="J32" s="299">
        <f t="shared" si="0"/>
        <v>-21373</v>
      </c>
      <c r="K32" s="299">
        <f t="shared" si="0"/>
        <v>-6893</v>
      </c>
      <c r="L32" s="299">
        <f t="shared" si="0"/>
        <v>-21168</v>
      </c>
      <c r="M32" s="299">
        <f t="shared" si="0"/>
        <v>5689</v>
      </c>
      <c r="N32" s="314">
        <f>SUM(C32:M32)</f>
        <v>-861630</v>
      </c>
    </row>
    <row r="33" spans="1:14" ht="12.75" customHeight="1">
      <c r="A33" s="579"/>
      <c r="B33" s="127">
        <v>2000</v>
      </c>
      <c r="C33" s="299">
        <f aca="true" t="shared" si="1" ref="C33:M33">C20-C7</f>
        <v>-809906</v>
      </c>
      <c r="D33" s="299">
        <f t="shared" si="1"/>
        <v>-36545</v>
      </c>
      <c r="E33" s="299">
        <f t="shared" si="1"/>
        <v>-117104</v>
      </c>
      <c r="F33" s="299">
        <f t="shared" si="1"/>
        <v>-29919</v>
      </c>
      <c r="G33" s="299">
        <f t="shared" si="1"/>
        <v>-41099</v>
      </c>
      <c r="H33" s="299">
        <f t="shared" si="1"/>
        <v>183923</v>
      </c>
      <c r="I33" s="299">
        <f t="shared" si="1"/>
        <v>12</v>
      </c>
      <c r="J33" s="299">
        <f t="shared" si="1"/>
        <v>-21127</v>
      </c>
      <c r="K33" s="299">
        <f t="shared" si="1"/>
        <v>-5804</v>
      </c>
      <c r="L33" s="299">
        <f t="shared" si="1"/>
        <v>-19709</v>
      </c>
      <c r="M33" s="299">
        <f t="shared" si="1"/>
        <v>4507</v>
      </c>
      <c r="N33" s="314">
        <f>SUM(C33:M33)</f>
        <v>-892771</v>
      </c>
    </row>
    <row r="34" spans="1:14" ht="12.75" customHeight="1">
      <c r="A34" s="579"/>
      <c r="B34" s="127">
        <v>2001</v>
      </c>
      <c r="C34" s="299">
        <f aca="true" t="shared" si="2" ref="C34:M34">C21-C8</f>
        <v>-791399</v>
      </c>
      <c r="D34" s="299">
        <f t="shared" si="2"/>
        <v>-45330</v>
      </c>
      <c r="E34" s="299">
        <f t="shared" si="2"/>
        <v>-93198</v>
      </c>
      <c r="F34" s="299">
        <f t="shared" si="2"/>
        <v>-31879</v>
      </c>
      <c r="G34" s="299">
        <f t="shared" si="2"/>
        <v>-54672</v>
      </c>
      <c r="H34" s="299">
        <f t="shared" si="2"/>
        <v>197616</v>
      </c>
      <c r="I34" s="299">
        <f t="shared" si="2"/>
        <v>45</v>
      </c>
      <c r="J34" s="299">
        <f t="shared" si="2"/>
        <v>-33631</v>
      </c>
      <c r="K34" s="299">
        <f t="shared" si="2"/>
        <v>-10477</v>
      </c>
      <c r="L34" s="299">
        <f t="shared" si="2"/>
        <v>-31154</v>
      </c>
      <c r="M34" s="299">
        <f t="shared" si="2"/>
        <v>7653</v>
      </c>
      <c r="N34" s="314">
        <f>SUM(C34:M34)</f>
        <v>-886426</v>
      </c>
    </row>
    <row r="35" spans="1:14" ht="12.75" customHeight="1">
      <c r="A35" s="579"/>
      <c r="B35" s="127">
        <v>2002</v>
      </c>
      <c r="C35" s="299">
        <f aca="true" t="shared" si="3" ref="C35:M35">C22-C9</f>
        <v>-821248</v>
      </c>
      <c r="D35" s="299">
        <f t="shared" si="3"/>
        <v>-37831</v>
      </c>
      <c r="E35" s="299">
        <f t="shared" si="3"/>
        <v>-77632</v>
      </c>
      <c r="F35" s="299">
        <f t="shared" si="3"/>
        <v>15848</v>
      </c>
      <c r="G35" s="299">
        <f t="shared" si="3"/>
        <v>-103645</v>
      </c>
      <c r="H35" s="299">
        <f t="shared" si="3"/>
        <v>151767</v>
      </c>
      <c r="I35" s="299">
        <f t="shared" si="3"/>
        <v>-51</v>
      </c>
      <c r="J35" s="312"/>
      <c r="K35" s="299">
        <f t="shared" si="3"/>
        <v>-11593</v>
      </c>
      <c r="L35" s="299">
        <f t="shared" si="3"/>
        <v>-20497</v>
      </c>
      <c r="M35" s="299">
        <f t="shared" si="3"/>
        <v>1674</v>
      </c>
      <c r="N35" s="313"/>
    </row>
    <row r="36" spans="1:14" ht="12.75" customHeight="1">
      <c r="A36" s="579"/>
      <c r="B36" s="127">
        <v>2003</v>
      </c>
      <c r="C36" s="299">
        <f aca="true" t="shared" si="4" ref="C36:M36">C23-C10</f>
        <v>-894695</v>
      </c>
      <c r="D36" s="299">
        <f t="shared" si="4"/>
        <v>-36906</v>
      </c>
      <c r="E36" s="299">
        <f t="shared" si="4"/>
        <v>-19806</v>
      </c>
      <c r="F36" s="299">
        <f t="shared" si="4"/>
        <v>-15741</v>
      </c>
      <c r="G36" s="299">
        <f t="shared" si="4"/>
        <v>-147218</v>
      </c>
      <c r="H36" s="299">
        <f t="shared" si="4"/>
        <v>193019</v>
      </c>
      <c r="I36" s="299">
        <f t="shared" si="4"/>
        <v>-421</v>
      </c>
      <c r="J36" s="312"/>
      <c r="K36" s="299">
        <f t="shared" si="4"/>
        <v>-12728</v>
      </c>
      <c r="L36" s="299">
        <f t="shared" si="4"/>
        <v>-19251</v>
      </c>
      <c r="M36" s="299">
        <f t="shared" si="4"/>
        <v>6681</v>
      </c>
      <c r="N36" s="313"/>
    </row>
    <row r="37" spans="1:14" ht="12.75" customHeight="1">
      <c r="A37" s="579"/>
      <c r="B37" s="127">
        <v>2004</v>
      </c>
      <c r="C37" s="299">
        <f aca="true" t="shared" si="5" ref="C37:M37">C24-C11</f>
        <v>-913187</v>
      </c>
      <c r="D37" s="299">
        <f t="shared" si="5"/>
        <v>-36931</v>
      </c>
      <c r="E37" s="299">
        <f t="shared" si="5"/>
        <v>-18006</v>
      </c>
      <c r="F37" s="299">
        <f t="shared" si="5"/>
        <v>15973</v>
      </c>
      <c r="G37" s="299">
        <f t="shared" si="5"/>
        <v>-113251</v>
      </c>
      <c r="H37" s="299">
        <f t="shared" si="5"/>
        <v>-11440</v>
      </c>
      <c r="I37" s="299">
        <f t="shared" si="5"/>
        <v>-2266</v>
      </c>
      <c r="J37" s="312"/>
      <c r="K37" s="299">
        <f t="shared" si="5"/>
        <v>-8940</v>
      </c>
      <c r="L37" s="299">
        <f t="shared" si="5"/>
        <v>-22739</v>
      </c>
      <c r="M37" s="299">
        <f t="shared" si="5"/>
        <v>6435</v>
      </c>
      <c r="N37" s="313"/>
    </row>
    <row r="38" spans="1:14" ht="12.75" customHeight="1">
      <c r="A38" s="579"/>
      <c r="B38" s="127">
        <v>2005</v>
      </c>
      <c r="C38" s="299">
        <f aca="true" t="shared" si="6" ref="C38:M38">C25-C12</f>
        <v>-814155</v>
      </c>
      <c r="D38" s="299">
        <f t="shared" si="6"/>
        <v>-34778</v>
      </c>
      <c r="E38" s="299">
        <f t="shared" si="6"/>
        <v>-76657</v>
      </c>
      <c r="F38" s="299">
        <f t="shared" si="6"/>
        <v>-25907</v>
      </c>
      <c r="G38" s="299">
        <f t="shared" si="6"/>
        <v>-79850</v>
      </c>
      <c r="H38" s="299">
        <f t="shared" si="6"/>
        <v>244651</v>
      </c>
      <c r="I38" s="299">
        <f t="shared" si="6"/>
        <v>-3571</v>
      </c>
      <c r="J38" s="312"/>
      <c r="K38" s="299">
        <f t="shared" si="6"/>
        <v>-7833</v>
      </c>
      <c r="L38" s="299">
        <f t="shared" si="6"/>
        <v>-22290</v>
      </c>
      <c r="M38" s="299">
        <f t="shared" si="6"/>
        <v>9608</v>
      </c>
      <c r="N38" s="313"/>
    </row>
    <row r="39" spans="1:14" ht="12.75" customHeight="1">
      <c r="A39" s="579"/>
      <c r="B39" s="139">
        <v>2006</v>
      </c>
      <c r="C39" s="299">
        <f aca="true" t="shared" si="7" ref="C39:M39">C26-C13</f>
        <v>-677762</v>
      </c>
      <c r="D39" s="299">
        <f t="shared" si="7"/>
        <v>-41082</v>
      </c>
      <c r="E39" s="299">
        <f t="shared" si="7"/>
        <v>-88207</v>
      </c>
      <c r="F39" s="299">
        <f t="shared" si="7"/>
        <v>-53318</v>
      </c>
      <c r="G39" s="299">
        <f t="shared" si="7"/>
        <v>-21661</v>
      </c>
      <c r="H39" s="299">
        <f t="shared" si="7"/>
        <v>222066</v>
      </c>
      <c r="I39" s="299">
        <f t="shared" si="7"/>
        <v>-2115</v>
      </c>
      <c r="J39" s="312"/>
      <c r="K39" s="299">
        <f t="shared" si="7"/>
        <v>-5787</v>
      </c>
      <c r="L39" s="299">
        <f t="shared" si="7"/>
        <v>-20237</v>
      </c>
      <c r="M39" s="299">
        <f t="shared" si="7"/>
        <v>7410</v>
      </c>
      <c r="N39" s="313"/>
    </row>
    <row r="40" spans="1:14" ht="12.75" customHeight="1">
      <c r="A40" s="579"/>
      <c r="B40" s="139">
        <v>2007</v>
      </c>
      <c r="C40" s="299">
        <f aca="true" t="shared" si="8" ref="C40:M40">C27-C14</f>
        <v>-805634</v>
      </c>
      <c r="D40" s="299">
        <f t="shared" si="8"/>
        <v>-39783</v>
      </c>
      <c r="E40" s="299">
        <f t="shared" si="8"/>
        <v>-122443</v>
      </c>
      <c r="F40" s="299">
        <f t="shared" si="8"/>
        <v>-40148</v>
      </c>
      <c r="G40" s="299">
        <f t="shared" si="8"/>
        <v>-26261</v>
      </c>
      <c r="H40" s="299">
        <f t="shared" si="8"/>
        <v>288102</v>
      </c>
      <c r="I40" s="299">
        <f t="shared" si="8"/>
        <v>-3558</v>
      </c>
      <c r="J40" s="312"/>
      <c r="K40" s="299">
        <f t="shared" si="8"/>
        <v>-6347</v>
      </c>
      <c r="L40" s="299">
        <f t="shared" si="8"/>
        <v>-25287</v>
      </c>
      <c r="M40" s="299">
        <f t="shared" si="8"/>
        <v>8288</v>
      </c>
      <c r="N40" s="313"/>
    </row>
    <row r="41" spans="1:14" ht="12.75" customHeight="1">
      <c r="A41" s="579"/>
      <c r="B41" s="148">
        <v>2008</v>
      </c>
      <c r="C41" s="183">
        <f aca="true" t="shared" si="9" ref="C41:I41">C28-C15</f>
        <v>-809318</v>
      </c>
      <c r="D41" s="183">
        <f t="shared" si="9"/>
        <v>-41309</v>
      </c>
      <c r="E41" s="183">
        <f t="shared" si="9"/>
        <v>-114560</v>
      </c>
      <c r="F41" s="183">
        <f t="shared" si="9"/>
        <v>15944</v>
      </c>
      <c r="G41" s="183">
        <f t="shared" si="9"/>
        <v>-25656</v>
      </c>
      <c r="H41" s="183">
        <f t="shared" si="9"/>
        <v>318543</v>
      </c>
      <c r="I41" s="183">
        <f t="shared" si="9"/>
        <v>-3574</v>
      </c>
      <c r="J41" s="310"/>
      <c r="K41" s="183">
        <f aca="true" t="shared" si="10" ref="K41:M42">K28-K15</f>
        <v>-8310</v>
      </c>
      <c r="L41" s="183">
        <f t="shared" si="10"/>
        <v>-22399</v>
      </c>
      <c r="M41" s="183">
        <f t="shared" si="10"/>
        <v>9845</v>
      </c>
      <c r="N41" s="311"/>
    </row>
    <row r="42" spans="1:14" ht="12.75" customHeight="1" thickBot="1">
      <c r="A42" s="580"/>
      <c r="B42" s="128">
        <v>2009</v>
      </c>
      <c r="C42" s="300">
        <f aca="true" t="shared" si="11" ref="C42:I42">C29-C16</f>
        <v>-1024496</v>
      </c>
      <c r="D42" s="300">
        <f t="shared" si="11"/>
        <v>-34255</v>
      </c>
      <c r="E42" s="300">
        <f t="shared" si="11"/>
        <v>-122980</v>
      </c>
      <c r="F42" s="300">
        <f t="shared" si="11"/>
        <v>-31439</v>
      </c>
      <c r="G42" s="300">
        <f t="shared" si="11"/>
        <v>-24019</v>
      </c>
      <c r="H42" s="300">
        <f t="shared" si="11"/>
        <v>304074</v>
      </c>
      <c r="I42" s="300">
        <f t="shared" si="11"/>
        <v>-2884</v>
      </c>
      <c r="J42" s="321"/>
      <c r="K42" s="300">
        <f t="shared" si="10"/>
        <v>-9042</v>
      </c>
      <c r="L42" s="300">
        <f t="shared" si="10"/>
        <v>-24090</v>
      </c>
      <c r="M42" s="300">
        <f t="shared" si="10"/>
        <v>6038</v>
      </c>
      <c r="N42" s="322"/>
    </row>
    <row r="43" spans="1:19" ht="13.5" customHeight="1">
      <c r="A43" s="4" t="s">
        <v>19</v>
      </c>
      <c r="B43" s="3"/>
      <c r="C43" s="5"/>
      <c r="D43" s="3"/>
      <c r="E43" s="3"/>
      <c r="F43" s="3"/>
      <c r="G43" s="3"/>
      <c r="H43" s="3"/>
      <c r="J43" s="11" t="s">
        <v>221</v>
      </c>
      <c r="K43" s="3"/>
      <c r="L43" s="3"/>
      <c r="M43" s="3"/>
      <c r="N43" s="3"/>
      <c r="O43" s="3"/>
      <c r="P43" s="6"/>
      <c r="Q43" s="3"/>
      <c r="R43" s="3"/>
      <c r="S43" s="3"/>
    </row>
    <row r="44" spans="1:19" ht="13.5" customHeight="1">
      <c r="A44" s="280"/>
      <c r="B44" s="11" t="s">
        <v>374</v>
      </c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</sheetData>
  <sheetProtection/>
  <mergeCells count="3">
    <mergeCell ref="A4:A16"/>
    <mergeCell ref="A17:A29"/>
    <mergeCell ref="A30:A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O16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8.28125" style="157" customWidth="1"/>
    <col min="2" max="2" width="9.8515625" style="157" customWidth="1"/>
    <col min="3" max="3" width="10.57421875" style="157" customWidth="1"/>
    <col min="4" max="4" width="10.8515625" style="157" customWidth="1"/>
    <col min="5" max="6" width="9.8515625" style="157" customWidth="1"/>
    <col min="7" max="7" width="11.140625" style="219" customWidth="1"/>
    <col min="8" max="9" width="10.421875" style="157" bestFit="1" customWidth="1"/>
    <col min="10" max="10" width="10.8515625" style="219" bestFit="1" customWidth="1"/>
    <col min="11" max="16384" width="9.140625" style="157" customWidth="1"/>
  </cols>
  <sheetData>
    <row r="1" spans="1:11" ht="19.5" customHeight="1">
      <c r="A1" s="575" t="s">
        <v>331</v>
      </c>
      <c r="B1" s="575"/>
      <c r="C1" s="575"/>
      <c r="D1" s="575"/>
      <c r="E1" s="575"/>
      <c r="F1" s="575"/>
      <c r="G1" s="575"/>
      <c r="H1" s="575"/>
      <c r="I1" s="575"/>
      <c r="J1" s="575"/>
      <c r="K1" s="135"/>
    </row>
    <row r="2" ht="6.75" customHeight="1"/>
    <row r="3" spans="1:10" ht="19.5" customHeight="1">
      <c r="A3" s="16" t="s">
        <v>336</v>
      </c>
      <c r="B3" s="16"/>
      <c r="C3" s="16"/>
      <c r="D3" s="16"/>
      <c r="E3" s="16"/>
      <c r="F3" s="16"/>
      <c r="G3" s="16"/>
      <c r="H3" s="16"/>
      <c r="I3" s="16"/>
      <c r="J3" s="16"/>
    </row>
    <row r="4" ht="6.75" customHeight="1" thickBot="1"/>
    <row r="5" spans="1:10" ht="13.5" customHeight="1" thickBot="1">
      <c r="A5" s="602" t="s">
        <v>52</v>
      </c>
      <c r="B5" s="602"/>
      <c r="C5" s="602"/>
      <c r="D5" s="602"/>
      <c r="E5" s="602"/>
      <c r="F5" s="602"/>
      <c r="G5" s="602"/>
      <c r="H5" s="602"/>
      <c r="I5" s="602"/>
      <c r="J5" s="602"/>
    </row>
    <row r="6" spans="1:10" ht="39" thickBot="1">
      <c r="A6" s="27" t="s">
        <v>369</v>
      </c>
      <c r="B6" s="270" t="s">
        <v>332</v>
      </c>
      <c r="C6" s="270" t="s">
        <v>322</v>
      </c>
      <c r="D6" s="270" t="s">
        <v>333</v>
      </c>
      <c r="E6" s="270" t="s">
        <v>334</v>
      </c>
      <c r="F6" s="270" t="s">
        <v>335</v>
      </c>
      <c r="G6" s="270" t="s">
        <v>375</v>
      </c>
      <c r="H6" s="270" t="s">
        <v>312</v>
      </c>
      <c r="I6" s="270" t="s">
        <v>329</v>
      </c>
      <c r="J6" s="270" t="s">
        <v>376</v>
      </c>
    </row>
    <row r="7" spans="1:10" ht="15" customHeight="1">
      <c r="A7" s="138">
        <v>1998</v>
      </c>
      <c r="B7" s="103">
        <v>51.9</v>
      </c>
      <c r="C7" s="103">
        <v>105.5</v>
      </c>
      <c r="D7" s="103">
        <v>40.3</v>
      </c>
      <c r="E7" s="103">
        <v>773.1</v>
      </c>
      <c r="F7" s="103">
        <v>0.5</v>
      </c>
      <c r="G7" s="334">
        <f>F7-E7</f>
        <v>-772.6</v>
      </c>
      <c r="H7" s="103">
        <v>181</v>
      </c>
      <c r="I7" s="103">
        <v>0.3</v>
      </c>
      <c r="J7" s="334">
        <f>I7-H7</f>
        <v>-180.7</v>
      </c>
    </row>
    <row r="8" spans="1:10" ht="15" customHeight="1">
      <c r="A8" s="139">
        <v>1999</v>
      </c>
      <c r="B8" s="104">
        <v>52.2</v>
      </c>
      <c r="C8" s="104">
        <v>93.3</v>
      </c>
      <c r="D8" s="104">
        <v>36.6</v>
      </c>
      <c r="E8" s="104">
        <v>809.7</v>
      </c>
      <c r="F8" s="104">
        <v>3.5</v>
      </c>
      <c r="G8" s="335">
        <f aca="true" t="shared" si="0" ref="G8:G16">F8-E8</f>
        <v>-806.2</v>
      </c>
      <c r="H8" s="104">
        <v>177.7</v>
      </c>
      <c r="I8" s="104">
        <v>1.4</v>
      </c>
      <c r="J8" s="335">
        <f aca="true" t="shared" si="1" ref="J8:J16">I8-H8</f>
        <v>-176.29999999999998</v>
      </c>
    </row>
    <row r="9" spans="1:10" ht="15" customHeight="1">
      <c r="A9" s="139">
        <v>2000</v>
      </c>
      <c r="B9" s="104">
        <v>50.3</v>
      </c>
      <c r="C9" s="104">
        <v>150.1</v>
      </c>
      <c r="D9" s="104">
        <v>56.9</v>
      </c>
      <c r="E9" s="104">
        <v>811.8</v>
      </c>
      <c r="F9" s="104">
        <v>1.9</v>
      </c>
      <c r="G9" s="335">
        <f t="shared" si="0"/>
        <v>-809.9</v>
      </c>
      <c r="H9" s="104">
        <v>169.7</v>
      </c>
      <c r="I9" s="104">
        <v>1.2</v>
      </c>
      <c r="J9" s="335">
        <f t="shared" si="1"/>
        <v>-168.5</v>
      </c>
    </row>
    <row r="10" spans="1:21" ht="15" customHeight="1">
      <c r="A10" s="139">
        <v>2001</v>
      </c>
      <c r="B10" s="104">
        <v>52.1</v>
      </c>
      <c r="C10" s="104">
        <v>172</v>
      </c>
      <c r="D10" s="104">
        <v>68.4</v>
      </c>
      <c r="E10" s="104">
        <v>792.5</v>
      </c>
      <c r="F10" s="104">
        <v>1.1</v>
      </c>
      <c r="G10" s="335">
        <f t="shared" si="0"/>
        <v>-791.4</v>
      </c>
      <c r="H10" s="104">
        <v>163</v>
      </c>
      <c r="I10" s="104">
        <v>0.4</v>
      </c>
      <c r="J10" s="335">
        <f t="shared" si="1"/>
        <v>-162.6</v>
      </c>
      <c r="L10" s="462"/>
      <c r="M10" s="462"/>
      <c r="N10" s="462"/>
      <c r="O10" s="462"/>
      <c r="P10" s="462"/>
      <c r="Q10" s="462"/>
      <c r="R10" s="462"/>
      <c r="S10" s="462"/>
      <c r="T10" s="462"/>
      <c r="U10" s="462"/>
    </row>
    <row r="11" spans="1:10" ht="15" customHeight="1">
      <c r="A11" s="139">
        <v>2002</v>
      </c>
      <c r="B11" s="104">
        <v>56</v>
      </c>
      <c r="C11" s="104">
        <v>264.9</v>
      </c>
      <c r="D11" s="104">
        <v>66.3</v>
      </c>
      <c r="E11" s="104">
        <v>827.1</v>
      </c>
      <c r="F11" s="104">
        <v>5.8</v>
      </c>
      <c r="G11" s="335">
        <f t="shared" si="0"/>
        <v>-821.3000000000001</v>
      </c>
      <c r="H11" s="104">
        <v>166.2</v>
      </c>
      <c r="I11" s="104">
        <v>2.9</v>
      </c>
      <c r="J11" s="335">
        <f t="shared" si="1"/>
        <v>-163.29999999999998</v>
      </c>
    </row>
    <row r="12" spans="1:10" ht="15" customHeight="1">
      <c r="A12" s="139">
        <v>2003</v>
      </c>
      <c r="B12" s="104">
        <v>60.7</v>
      </c>
      <c r="C12" s="104">
        <v>326.8</v>
      </c>
      <c r="D12" s="104">
        <v>65.1</v>
      </c>
      <c r="E12" s="104">
        <v>901</v>
      </c>
      <c r="F12" s="104">
        <v>6.3</v>
      </c>
      <c r="G12" s="335">
        <f t="shared" si="0"/>
        <v>-894.7</v>
      </c>
      <c r="H12" s="104">
        <v>207.4</v>
      </c>
      <c r="I12" s="104">
        <v>5.6</v>
      </c>
      <c r="J12" s="335">
        <f t="shared" si="1"/>
        <v>-201.8</v>
      </c>
    </row>
    <row r="13" spans="1:10" ht="15" customHeight="1">
      <c r="A13" s="139">
        <v>2004</v>
      </c>
      <c r="B13" s="104">
        <v>59.7</v>
      </c>
      <c r="C13" s="104">
        <v>396.3</v>
      </c>
      <c r="D13" s="104">
        <v>89.9</v>
      </c>
      <c r="E13" s="104">
        <v>921.9</v>
      </c>
      <c r="F13" s="104">
        <v>8.8</v>
      </c>
      <c r="G13" s="335">
        <f t="shared" si="0"/>
        <v>-913.1</v>
      </c>
      <c r="H13" s="104">
        <v>249.7</v>
      </c>
      <c r="I13" s="104">
        <v>5.4</v>
      </c>
      <c r="J13" s="335">
        <f t="shared" si="1"/>
        <v>-244.29999999999998</v>
      </c>
    </row>
    <row r="14" spans="1:10" ht="15" customHeight="1">
      <c r="A14" s="139">
        <v>2005</v>
      </c>
      <c r="B14" s="104">
        <v>65.2</v>
      </c>
      <c r="C14" s="104">
        <v>394.3</v>
      </c>
      <c r="D14" s="104">
        <v>93</v>
      </c>
      <c r="E14" s="104">
        <v>817.1</v>
      </c>
      <c r="F14" s="104">
        <v>3</v>
      </c>
      <c r="G14" s="335">
        <f t="shared" si="0"/>
        <v>-814.1</v>
      </c>
      <c r="H14" s="104">
        <v>201.1</v>
      </c>
      <c r="I14" s="104">
        <v>1.9</v>
      </c>
      <c r="J14" s="335">
        <f t="shared" si="1"/>
        <v>-199.2</v>
      </c>
    </row>
    <row r="15" spans="1:10" ht="15" customHeight="1">
      <c r="A15" s="139">
        <v>2006</v>
      </c>
      <c r="B15" s="104">
        <v>70.1</v>
      </c>
      <c r="C15" s="104">
        <v>429.6</v>
      </c>
      <c r="D15" s="104">
        <v>116.5</v>
      </c>
      <c r="E15" s="104">
        <v>678.9</v>
      </c>
      <c r="F15" s="104">
        <v>5.3</v>
      </c>
      <c r="G15" s="335">
        <f t="shared" si="0"/>
        <v>-673.6</v>
      </c>
      <c r="H15" s="104">
        <v>191.8</v>
      </c>
      <c r="I15" s="104">
        <v>0.6</v>
      </c>
      <c r="J15" s="335">
        <f t="shared" si="1"/>
        <v>-191.20000000000002</v>
      </c>
    </row>
    <row r="16" spans="1:10" ht="15" customHeight="1">
      <c r="A16" s="139">
        <v>2007</v>
      </c>
      <c r="B16" s="104">
        <v>69.6</v>
      </c>
      <c r="C16" s="104">
        <v>391.5</v>
      </c>
      <c r="D16" s="104">
        <v>104</v>
      </c>
      <c r="E16" s="104">
        <v>824</v>
      </c>
      <c r="F16" s="104">
        <v>6.1</v>
      </c>
      <c r="G16" s="335">
        <f t="shared" si="0"/>
        <v>-817.9</v>
      </c>
      <c r="H16" s="104">
        <v>336.8</v>
      </c>
      <c r="I16" s="104">
        <v>5.8</v>
      </c>
      <c r="J16" s="335">
        <f t="shared" si="1"/>
        <v>-331</v>
      </c>
    </row>
    <row r="17" spans="1:10" ht="15" customHeight="1">
      <c r="A17" s="143">
        <v>2008</v>
      </c>
      <c r="B17" s="504">
        <v>56.9</v>
      </c>
      <c r="C17" s="504">
        <v>383.5</v>
      </c>
      <c r="D17" s="504">
        <v>96.6</v>
      </c>
      <c r="E17" s="504">
        <v>846.4</v>
      </c>
      <c r="F17" s="504">
        <v>418.9</v>
      </c>
      <c r="G17" s="337">
        <f>F17-E17</f>
        <v>-427.5</v>
      </c>
      <c r="H17" s="504">
        <v>37.1</v>
      </c>
      <c r="I17" s="504">
        <v>19.1</v>
      </c>
      <c r="J17" s="337">
        <f>I17-H17</f>
        <v>-18</v>
      </c>
    </row>
    <row r="18" spans="1:10" ht="15" customHeight="1" thickBot="1">
      <c r="A18" s="137">
        <v>2009</v>
      </c>
      <c r="B18" s="505">
        <v>55.6</v>
      </c>
      <c r="C18" s="505">
        <v>416.5</v>
      </c>
      <c r="D18" s="505">
        <v>114</v>
      </c>
      <c r="E18" s="505">
        <v>1044.3</v>
      </c>
      <c r="F18" s="505">
        <v>368.8</v>
      </c>
      <c r="G18" s="336">
        <f>F18-E18</f>
        <v>-675.5</v>
      </c>
      <c r="H18" s="505">
        <v>19.8</v>
      </c>
      <c r="I18" s="505">
        <v>8.1</v>
      </c>
      <c r="J18" s="336">
        <f>I18-H18</f>
        <v>-11.700000000000001</v>
      </c>
    </row>
    <row r="19" spans="1:7" ht="13.5" customHeight="1">
      <c r="A19" s="4" t="s">
        <v>19</v>
      </c>
      <c r="G19" s="11" t="s">
        <v>221</v>
      </c>
    </row>
    <row r="20" ht="13.5" customHeight="1"/>
    <row r="21" spans="1:10" ht="19.5" customHeight="1">
      <c r="A21" s="601" t="s">
        <v>337</v>
      </c>
      <c r="B21" s="601"/>
      <c r="C21" s="601"/>
      <c r="D21" s="601"/>
      <c r="E21" s="601"/>
      <c r="F21" s="601"/>
      <c r="G21" s="601"/>
      <c r="H21" s="601"/>
      <c r="I21" s="601"/>
      <c r="J21" s="601"/>
    </row>
    <row r="22" ht="6.75" customHeight="1" thickBot="1"/>
    <row r="23" spans="1:10" ht="13.5" customHeight="1" thickBot="1">
      <c r="A23" s="602" t="s">
        <v>60</v>
      </c>
      <c r="B23" s="602"/>
      <c r="C23" s="602"/>
      <c r="D23" s="602"/>
      <c r="E23" s="602"/>
      <c r="F23" s="602"/>
      <c r="G23" s="602"/>
      <c r="H23" s="602"/>
      <c r="I23" s="602"/>
      <c r="J23" s="602"/>
    </row>
    <row r="24" spans="1:10" ht="39" thickBot="1">
      <c r="A24" s="27" t="s">
        <v>369</v>
      </c>
      <c r="B24" s="270" t="s">
        <v>332</v>
      </c>
      <c r="C24" s="270" t="s">
        <v>322</v>
      </c>
      <c r="D24" s="270" t="s">
        <v>333</v>
      </c>
      <c r="E24" s="270" t="s">
        <v>334</v>
      </c>
      <c r="F24" s="270" t="s">
        <v>335</v>
      </c>
      <c r="G24" s="270" t="s">
        <v>375</v>
      </c>
      <c r="H24" s="270" t="s">
        <v>312</v>
      </c>
      <c r="I24" s="270" t="s">
        <v>329</v>
      </c>
      <c r="J24" s="270" t="s">
        <v>376</v>
      </c>
    </row>
    <row r="25" spans="1:22" ht="15" customHeight="1">
      <c r="A25" s="138">
        <v>1998</v>
      </c>
      <c r="B25" s="301">
        <v>9.7</v>
      </c>
      <c r="C25" s="301">
        <v>60.4</v>
      </c>
      <c r="D25" s="301">
        <v>43.5</v>
      </c>
      <c r="E25" s="301">
        <v>35.8</v>
      </c>
      <c r="F25" s="301">
        <v>2.9</v>
      </c>
      <c r="G25" s="334">
        <f>F25-E25</f>
        <v>-32.9</v>
      </c>
      <c r="H25" s="301">
        <v>34.2</v>
      </c>
      <c r="I25" s="301">
        <v>2</v>
      </c>
      <c r="J25" s="334">
        <f>I25-H25</f>
        <v>-32.2</v>
      </c>
      <c r="M25" s="463"/>
      <c r="N25" s="463"/>
      <c r="O25" s="463"/>
      <c r="P25" s="463"/>
      <c r="Q25" s="463"/>
      <c r="R25" s="463"/>
      <c r="S25" s="463"/>
      <c r="T25" s="463"/>
      <c r="U25" s="463"/>
      <c r="V25" s="463"/>
    </row>
    <row r="26" spans="1:10" ht="15" customHeight="1">
      <c r="A26" s="139">
        <v>1999</v>
      </c>
      <c r="B26" s="118">
        <v>8.5</v>
      </c>
      <c r="C26" s="118">
        <v>54.8</v>
      </c>
      <c r="D26" s="118">
        <v>38.5</v>
      </c>
      <c r="E26" s="118">
        <v>31.5</v>
      </c>
      <c r="F26" s="118">
        <v>1.6</v>
      </c>
      <c r="G26" s="335">
        <f aca="true" t="shared" si="2" ref="G26:G36">F26-E26</f>
        <v>-29.9</v>
      </c>
      <c r="H26" s="118">
        <v>34</v>
      </c>
      <c r="I26" s="118">
        <v>0.9</v>
      </c>
      <c r="J26" s="335">
        <f aca="true" t="shared" si="3" ref="J26:J36">I26-H26</f>
        <v>-33.1</v>
      </c>
    </row>
    <row r="27" spans="1:10" ht="15" customHeight="1">
      <c r="A27" s="139">
        <v>2000</v>
      </c>
      <c r="B27" s="118">
        <v>7.7</v>
      </c>
      <c r="C27" s="118">
        <v>65</v>
      </c>
      <c r="D27" s="118">
        <v>47.9</v>
      </c>
      <c r="E27" s="118">
        <v>37.8</v>
      </c>
      <c r="F27" s="118">
        <v>1.3</v>
      </c>
      <c r="G27" s="335">
        <f t="shared" si="2"/>
        <v>-36.5</v>
      </c>
      <c r="H27" s="118">
        <v>37.6</v>
      </c>
      <c r="I27" s="118">
        <v>1.3</v>
      </c>
      <c r="J27" s="335">
        <f t="shared" si="3"/>
        <v>-36.300000000000004</v>
      </c>
    </row>
    <row r="28" spans="1:10" ht="15" customHeight="1">
      <c r="A28" s="139">
        <v>2001</v>
      </c>
      <c r="B28" s="118">
        <v>6.6</v>
      </c>
      <c r="C28" s="118">
        <v>61.3</v>
      </c>
      <c r="D28" s="118">
        <v>43.5</v>
      </c>
      <c r="E28" s="118">
        <v>47.9</v>
      </c>
      <c r="F28" s="118">
        <v>2.6</v>
      </c>
      <c r="G28" s="335">
        <f t="shared" si="2"/>
        <v>-45.3</v>
      </c>
      <c r="H28" s="118">
        <v>42.6</v>
      </c>
      <c r="I28" s="118">
        <v>1.7</v>
      </c>
      <c r="J28" s="335">
        <f t="shared" si="3"/>
        <v>-40.9</v>
      </c>
    </row>
    <row r="29" spans="1:10" ht="15" customHeight="1">
      <c r="A29" s="139">
        <v>2002</v>
      </c>
      <c r="B29" s="118">
        <v>9.8</v>
      </c>
      <c r="C29" s="118">
        <v>53.5</v>
      </c>
      <c r="D29" s="118">
        <v>35</v>
      </c>
      <c r="E29" s="118">
        <v>41.2</v>
      </c>
      <c r="F29" s="118">
        <v>3.3</v>
      </c>
      <c r="G29" s="335">
        <f t="shared" si="2"/>
        <v>-37.900000000000006</v>
      </c>
      <c r="H29" s="118">
        <v>32.8</v>
      </c>
      <c r="I29" s="118">
        <v>2.5</v>
      </c>
      <c r="J29" s="335">
        <f t="shared" si="3"/>
        <v>-30.299999999999997</v>
      </c>
    </row>
    <row r="30" spans="1:10" ht="15" customHeight="1">
      <c r="A30" s="139">
        <v>2003</v>
      </c>
      <c r="B30" s="118">
        <v>8.1</v>
      </c>
      <c r="C30" s="118">
        <v>50</v>
      </c>
      <c r="D30" s="118">
        <v>28.9</v>
      </c>
      <c r="E30" s="118">
        <v>37</v>
      </c>
      <c r="F30" s="118">
        <v>0.1</v>
      </c>
      <c r="G30" s="335">
        <f t="shared" si="2"/>
        <v>-36.9</v>
      </c>
      <c r="H30" s="118">
        <v>29.3</v>
      </c>
      <c r="I30" s="118">
        <v>0.1</v>
      </c>
      <c r="J30" s="335">
        <f t="shared" si="3"/>
        <v>-29.2</v>
      </c>
    </row>
    <row r="31" spans="1:10" ht="15" customHeight="1">
      <c r="A31" s="139">
        <v>2004</v>
      </c>
      <c r="B31" s="118">
        <v>7.5</v>
      </c>
      <c r="C31" s="118">
        <v>40.2</v>
      </c>
      <c r="D31" s="118">
        <v>26.9</v>
      </c>
      <c r="E31" s="118">
        <v>39.3</v>
      </c>
      <c r="F31" s="118">
        <v>2.4</v>
      </c>
      <c r="G31" s="335">
        <f t="shared" si="2"/>
        <v>-36.9</v>
      </c>
      <c r="H31" s="118">
        <v>30.9</v>
      </c>
      <c r="I31" s="118">
        <v>2.2</v>
      </c>
      <c r="J31" s="335">
        <f t="shared" si="3"/>
        <v>-28.7</v>
      </c>
    </row>
    <row r="32" spans="1:10" ht="15" customHeight="1">
      <c r="A32" s="139">
        <v>2005</v>
      </c>
      <c r="B32" s="118">
        <v>7.1</v>
      </c>
      <c r="C32" s="118">
        <v>35.5</v>
      </c>
      <c r="D32" s="118">
        <v>22.4</v>
      </c>
      <c r="E32" s="118">
        <v>36.2</v>
      </c>
      <c r="F32" s="118">
        <v>1.4</v>
      </c>
      <c r="G32" s="335">
        <f t="shared" si="2"/>
        <v>-34.800000000000004</v>
      </c>
      <c r="H32" s="118">
        <v>32.7</v>
      </c>
      <c r="I32" s="118">
        <v>2.2</v>
      </c>
      <c r="J32" s="335">
        <f t="shared" si="3"/>
        <v>-30.500000000000004</v>
      </c>
    </row>
    <row r="33" spans="1:10" ht="15" customHeight="1">
      <c r="A33" s="139">
        <v>2006</v>
      </c>
      <c r="B33" s="118">
        <v>7.2</v>
      </c>
      <c r="C33" s="118">
        <v>30.1</v>
      </c>
      <c r="D33" s="118">
        <v>27.4</v>
      </c>
      <c r="E33" s="118">
        <v>46.3</v>
      </c>
      <c r="F33" s="118">
        <v>5.2</v>
      </c>
      <c r="G33" s="335">
        <f t="shared" si="2"/>
        <v>-41.099999999999994</v>
      </c>
      <c r="H33" s="118">
        <v>42.6</v>
      </c>
      <c r="I33" s="118">
        <v>4.8</v>
      </c>
      <c r="J33" s="335">
        <f t="shared" si="3"/>
        <v>-37.800000000000004</v>
      </c>
    </row>
    <row r="34" spans="1:10" ht="15" customHeight="1">
      <c r="A34" s="139">
        <v>2007</v>
      </c>
      <c r="B34" s="118">
        <v>7</v>
      </c>
      <c r="C34" s="118">
        <v>37.5</v>
      </c>
      <c r="D34" s="118">
        <v>38.3</v>
      </c>
      <c r="E34" s="118">
        <v>45.8</v>
      </c>
      <c r="F34" s="118">
        <v>6.1</v>
      </c>
      <c r="G34" s="335">
        <f t="shared" si="2"/>
        <v>-39.699999999999996</v>
      </c>
      <c r="H34" s="118">
        <v>50.7</v>
      </c>
      <c r="I34" s="118">
        <v>5.7</v>
      </c>
      <c r="J34" s="335">
        <f t="shared" si="3"/>
        <v>-45</v>
      </c>
    </row>
    <row r="35" spans="1:10" ht="15" customHeight="1">
      <c r="A35" s="143">
        <v>2008</v>
      </c>
      <c r="B35" s="503">
        <v>5.8</v>
      </c>
      <c r="C35" s="504">
        <v>29.3</v>
      </c>
      <c r="D35" s="504">
        <v>41.7</v>
      </c>
      <c r="E35" s="504">
        <v>44.3</v>
      </c>
      <c r="F35" s="504">
        <v>67.3</v>
      </c>
      <c r="G35" s="337">
        <f t="shared" si="2"/>
        <v>23</v>
      </c>
      <c r="H35" s="503">
        <v>3</v>
      </c>
      <c r="I35" s="503">
        <v>6</v>
      </c>
      <c r="J35" s="337">
        <f t="shared" si="3"/>
        <v>3</v>
      </c>
    </row>
    <row r="36" spans="1:10" ht="15" customHeight="1" thickBot="1">
      <c r="A36" s="137">
        <v>2009</v>
      </c>
      <c r="B36" s="105">
        <v>6.1</v>
      </c>
      <c r="C36" s="505">
        <v>34.8</v>
      </c>
      <c r="D36" s="505">
        <v>53.9</v>
      </c>
      <c r="E36" s="505">
        <v>41.2</v>
      </c>
      <c r="F36" s="505">
        <v>52.7</v>
      </c>
      <c r="G36" s="336">
        <f t="shared" si="2"/>
        <v>11.5</v>
      </c>
      <c r="H36" s="505">
        <v>6.9</v>
      </c>
      <c r="I36" s="505">
        <v>7.8</v>
      </c>
      <c r="J36" s="336">
        <f t="shared" si="3"/>
        <v>0.8999999999999995</v>
      </c>
    </row>
    <row r="37" spans="1:7" ht="13.5" customHeight="1">
      <c r="A37" s="4" t="s">
        <v>19</v>
      </c>
      <c r="G37" s="11" t="s">
        <v>221</v>
      </c>
    </row>
    <row r="38" spans="1:7" ht="12" customHeight="1">
      <c r="A38" s="4"/>
      <c r="G38" s="11"/>
    </row>
    <row r="39" spans="1:10" ht="19.5" customHeight="1">
      <c r="A39" s="601" t="s">
        <v>338</v>
      </c>
      <c r="B39" s="601"/>
      <c r="C39" s="601"/>
      <c r="D39" s="601"/>
      <c r="E39" s="601"/>
      <c r="F39" s="601"/>
      <c r="G39" s="601"/>
      <c r="H39" s="601"/>
      <c r="I39" s="601"/>
      <c r="J39" s="601"/>
    </row>
    <row r="40" ht="6.75" customHeight="1" thickBot="1"/>
    <row r="41" spans="1:10" ht="13.5" customHeight="1" thickBot="1">
      <c r="A41" s="602" t="s">
        <v>143</v>
      </c>
      <c r="B41" s="602"/>
      <c r="C41" s="602"/>
      <c r="D41" s="602"/>
      <c r="E41" s="602"/>
      <c r="F41" s="602"/>
      <c r="G41" s="602"/>
      <c r="H41" s="602"/>
      <c r="I41" s="602"/>
      <c r="J41" s="602"/>
    </row>
    <row r="42" spans="1:10" ht="39" thickBot="1">
      <c r="A42" s="19" t="s">
        <v>369</v>
      </c>
      <c r="B42" s="268" t="s">
        <v>332</v>
      </c>
      <c r="C42" s="268" t="s">
        <v>322</v>
      </c>
      <c r="D42" s="268" t="s">
        <v>333</v>
      </c>
      <c r="E42" s="268" t="s">
        <v>334</v>
      </c>
      <c r="F42" s="268" t="s">
        <v>335</v>
      </c>
      <c r="G42" s="268" t="s">
        <v>375</v>
      </c>
      <c r="H42" s="268" t="s">
        <v>312</v>
      </c>
      <c r="I42" s="268" t="s">
        <v>329</v>
      </c>
      <c r="J42" s="268" t="s">
        <v>376</v>
      </c>
    </row>
    <row r="43" spans="1:10" ht="15.75" customHeight="1">
      <c r="A43" s="143">
        <v>1998</v>
      </c>
      <c r="B43" s="338">
        <v>5.7</v>
      </c>
      <c r="C43" s="338">
        <v>139.3</v>
      </c>
      <c r="D43" s="338">
        <v>39</v>
      </c>
      <c r="E43" s="338">
        <v>1.4</v>
      </c>
      <c r="F43" s="338">
        <v>11.9</v>
      </c>
      <c r="G43" s="337">
        <f>F43-E43</f>
        <v>10.5</v>
      </c>
      <c r="H43" s="338">
        <v>2.4</v>
      </c>
      <c r="I43" s="338">
        <v>2.5</v>
      </c>
      <c r="J43" s="337">
        <f>I43-H43</f>
        <v>0.10000000000000009</v>
      </c>
    </row>
    <row r="44" spans="1:10" ht="15.75" customHeight="1">
      <c r="A44" s="139">
        <v>1999</v>
      </c>
      <c r="B44" s="292">
        <v>6.2</v>
      </c>
      <c r="C44" s="292">
        <v>140</v>
      </c>
      <c r="D44" s="292">
        <v>37</v>
      </c>
      <c r="E44" s="292">
        <v>1.6</v>
      </c>
      <c r="F44" s="292">
        <v>14.3</v>
      </c>
      <c r="G44" s="335">
        <f aca="true" t="shared" si="4" ref="G44:G54">F44-E44</f>
        <v>12.700000000000001</v>
      </c>
      <c r="H44" s="292">
        <v>2.6</v>
      </c>
      <c r="I44" s="292">
        <v>3</v>
      </c>
      <c r="J44" s="335">
        <f aca="true" t="shared" si="5" ref="J44:J54">I44-H44</f>
        <v>0.3999999999999999</v>
      </c>
    </row>
    <row r="45" spans="1:10" ht="15.75" customHeight="1">
      <c r="A45" s="139">
        <v>2000</v>
      </c>
      <c r="B45" s="292">
        <v>4.6</v>
      </c>
      <c r="C45" s="292">
        <v>126.7</v>
      </c>
      <c r="D45" s="292">
        <v>48.9</v>
      </c>
      <c r="E45" s="292">
        <v>4.6</v>
      </c>
      <c r="F45" s="292">
        <v>9.3</v>
      </c>
      <c r="G45" s="335">
        <f t="shared" si="4"/>
        <v>4.700000000000001</v>
      </c>
      <c r="H45" s="292">
        <v>4.6</v>
      </c>
      <c r="I45" s="292">
        <v>2.2</v>
      </c>
      <c r="J45" s="335">
        <f t="shared" si="5"/>
        <v>-2.3999999999999995</v>
      </c>
    </row>
    <row r="46" spans="1:10" ht="15.75" customHeight="1">
      <c r="A46" s="139">
        <v>2001</v>
      </c>
      <c r="B46" s="292">
        <v>4.2</v>
      </c>
      <c r="C46" s="292">
        <v>116.8</v>
      </c>
      <c r="D46" s="292">
        <v>46.6</v>
      </c>
      <c r="E46" s="292">
        <v>4.7</v>
      </c>
      <c r="F46" s="292">
        <v>13.3</v>
      </c>
      <c r="G46" s="335">
        <f t="shared" si="4"/>
        <v>8.600000000000001</v>
      </c>
      <c r="H46" s="292">
        <v>4.6</v>
      </c>
      <c r="I46" s="292">
        <v>2.9</v>
      </c>
      <c r="J46" s="335">
        <f t="shared" si="5"/>
        <v>-1.6999999999999997</v>
      </c>
    </row>
    <row r="47" spans="1:10" ht="15.75" customHeight="1">
      <c r="A47" s="139">
        <v>2002</v>
      </c>
      <c r="B47" s="292">
        <v>5</v>
      </c>
      <c r="C47" s="292">
        <v>140.1</v>
      </c>
      <c r="D47" s="292">
        <v>32.6</v>
      </c>
      <c r="E47" s="292">
        <v>5.7</v>
      </c>
      <c r="F47" s="292">
        <v>14</v>
      </c>
      <c r="G47" s="335">
        <f t="shared" si="4"/>
        <v>8.3</v>
      </c>
      <c r="H47" s="292">
        <v>4.4</v>
      </c>
      <c r="I47" s="292">
        <v>3.2</v>
      </c>
      <c r="J47" s="335">
        <f t="shared" si="5"/>
        <v>-1.2000000000000002</v>
      </c>
    </row>
    <row r="48" spans="1:10" ht="15.75" customHeight="1">
      <c r="A48" s="139">
        <v>2003</v>
      </c>
      <c r="B48" s="292">
        <v>4.9</v>
      </c>
      <c r="C48" s="292">
        <v>127.4</v>
      </c>
      <c r="D48" s="292">
        <v>29.5</v>
      </c>
      <c r="E48" s="292">
        <v>7.5</v>
      </c>
      <c r="F48" s="292">
        <v>13.9</v>
      </c>
      <c r="G48" s="335">
        <f t="shared" si="4"/>
        <v>6.4</v>
      </c>
      <c r="H48" s="292">
        <v>4.8</v>
      </c>
      <c r="I48" s="292">
        <v>3.5</v>
      </c>
      <c r="J48" s="335">
        <f t="shared" si="5"/>
        <v>-1.2999999999999998</v>
      </c>
    </row>
    <row r="49" spans="1:10" ht="15.75" customHeight="1">
      <c r="A49" s="139">
        <v>2004</v>
      </c>
      <c r="B49" s="292">
        <v>5.8</v>
      </c>
      <c r="C49" s="292">
        <v>175.1</v>
      </c>
      <c r="D49" s="292">
        <v>36.9</v>
      </c>
      <c r="E49" s="292">
        <v>8.5</v>
      </c>
      <c r="F49" s="292">
        <v>18.8</v>
      </c>
      <c r="G49" s="335">
        <f t="shared" si="4"/>
        <v>10.3</v>
      </c>
      <c r="H49" s="292">
        <v>5.2</v>
      </c>
      <c r="I49" s="292">
        <v>5.7</v>
      </c>
      <c r="J49" s="335">
        <f t="shared" si="5"/>
        <v>0.5</v>
      </c>
    </row>
    <row r="50" spans="1:10" ht="15.75" customHeight="1">
      <c r="A50" s="139">
        <v>2005</v>
      </c>
      <c r="B50" s="292">
        <v>5.9</v>
      </c>
      <c r="C50" s="292">
        <v>159.9</v>
      </c>
      <c r="D50" s="292">
        <v>44.8</v>
      </c>
      <c r="E50" s="292">
        <v>7.2</v>
      </c>
      <c r="F50" s="292">
        <v>15.4</v>
      </c>
      <c r="G50" s="335">
        <f t="shared" si="4"/>
        <v>8.2</v>
      </c>
      <c r="H50" s="292">
        <v>4.9</v>
      </c>
      <c r="I50" s="292">
        <v>5.8</v>
      </c>
      <c r="J50" s="335">
        <f t="shared" si="5"/>
        <v>0.8999999999999995</v>
      </c>
    </row>
    <row r="51" spans="1:10" ht="15.75" customHeight="1">
      <c r="A51" s="139">
        <v>2006</v>
      </c>
      <c r="B51" s="292">
        <v>42.3</v>
      </c>
      <c r="C51" s="292">
        <v>1160.6</v>
      </c>
      <c r="D51" s="292">
        <v>592</v>
      </c>
      <c r="E51" s="292">
        <v>198.6</v>
      </c>
      <c r="F51" s="292">
        <v>145.3</v>
      </c>
      <c r="G51" s="335">
        <f t="shared" si="4"/>
        <v>-53.29999999999998</v>
      </c>
      <c r="H51" s="292">
        <v>89.2</v>
      </c>
      <c r="I51" s="292">
        <v>29.6</v>
      </c>
      <c r="J51" s="335">
        <f t="shared" si="5"/>
        <v>-59.6</v>
      </c>
    </row>
    <row r="52" spans="1:10" ht="15.75" customHeight="1">
      <c r="A52" s="139">
        <v>2007</v>
      </c>
      <c r="B52" s="292">
        <v>41.7</v>
      </c>
      <c r="C52" s="292">
        <v>1300.6</v>
      </c>
      <c r="D52" s="292">
        <v>770.7</v>
      </c>
      <c r="E52" s="292">
        <v>207.3</v>
      </c>
      <c r="F52" s="292">
        <v>167.2</v>
      </c>
      <c r="G52" s="335">
        <f t="shared" si="4"/>
        <v>-40.10000000000002</v>
      </c>
      <c r="H52" s="292">
        <v>130</v>
      </c>
      <c r="I52" s="292">
        <v>34.3</v>
      </c>
      <c r="J52" s="335">
        <f t="shared" si="5"/>
        <v>-95.7</v>
      </c>
    </row>
    <row r="53" spans="1:10" ht="15" customHeight="1">
      <c r="A53" s="143">
        <v>2008</v>
      </c>
      <c r="B53" s="503">
        <v>37.2</v>
      </c>
      <c r="C53" s="503">
        <v>976.2</v>
      </c>
      <c r="D53" s="503">
        <v>595.3</v>
      </c>
      <c r="E53" s="503">
        <v>183.8</v>
      </c>
      <c r="F53" s="503">
        <v>132.9</v>
      </c>
      <c r="G53" s="337">
        <f t="shared" si="4"/>
        <v>-50.900000000000006</v>
      </c>
      <c r="H53" s="503">
        <v>199.8</v>
      </c>
      <c r="I53" s="503">
        <v>43.9</v>
      </c>
      <c r="J53" s="337">
        <f t="shared" si="5"/>
        <v>-155.9</v>
      </c>
    </row>
    <row r="54" spans="1:10" ht="15" customHeight="1" thickBot="1">
      <c r="A54" s="137">
        <v>2009</v>
      </c>
      <c r="B54" s="105">
        <v>38.3</v>
      </c>
      <c r="C54" s="105">
        <v>1057.1</v>
      </c>
      <c r="D54" s="105">
        <v>606.7</v>
      </c>
      <c r="E54" s="105">
        <v>172.9</v>
      </c>
      <c r="F54" s="105">
        <v>116.3</v>
      </c>
      <c r="G54" s="336">
        <f t="shared" si="4"/>
        <v>-56.60000000000001</v>
      </c>
      <c r="H54" s="105">
        <v>141.5</v>
      </c>
      <c r="I54" s="105">
        <v>36.4</v>
      </c>
      <c r="J54" s="336">
        <f t="shared" si="5"/>
        <v>-105.1</v>
      </c>
    </row>
    <row r="55" spans="1:7" ht="13.5" customHeight="1">
      <c r="A55" s="4" t="s">
        <v>19</v>
      </c>
      <c r="G55" s="11" t="s">
        <v>221</v>
      </c>
    </row>
    <row r="56" spans="1:11" s="2" customFormat="1" ht="19.5" customHeight="1">
      <c r="A56" s="601" t="s">
        <v>339</v>
      </c>
      <c r="B56" s="601"/>
      <c r="C56" s="601"/>
      <c r="D56" s="601"/>
      <c r="E56" s="601"/>
      <c r="F56" s="601"/>
      <c r="G56" s="601"/>
      <c r="H56" s="601"/>
      <c r="I56" s="601"/>
      <c r="J56" s="601"/>
      <c r="K56" s="16"/>
    </row>
    <row r="57" ht="6.75" customHeight="1" thickBot="1"/>
    <row r="58" spans="1:10" ht="15" customHeight="1" thickBot="1">
      <c r="A58" s="602" t="s">
        <v>71</v>
      </c>
      <c r="B58" s="602"/>
      <c r="C58" s="602"/>
      <c r="D58" s="602"/>
      <c r="E58" s="602"/>
      <c r="F58" s="602"/>
      <c r="G58" s="602"/>
      <c r="H58" s="602"/>
      <c r="I58" s="602"/>
      <c r="J58" s="602"/>
    </row>
    <row r="59" spans="1:10" ht="39" thickBot="1">
      <c r="A59" s="19" t="s">
        <v>369</v>
      </c>
      <c r="B59" s="270" t="s">
        <v>332</v>
      </c>
      <c r="C59" s="270" t="s">
        <v>322</v>
      </c>
      <c r="D59" s="270" t="s">
        <v>333</v>
      </c>
      <c r="E59" s="270" t="s">
        <v>334</v>
      </c>
      <c r="F59" s="270" t="s">
        <v>335</v>
      </c>
      <c r="G59" s="270" t="s">
        <v>375</v>
      </c>
      <c r="H59" s="270" t="s">
        <v>312</v>
      </c>
      <c r="I59" s="270" t="s">
        <v>329</v>
      </c>
      <c r="J59" s="270" t="s">
        <v>376</v>
      </c>
    </row>
    <row r="60" spans="1:10" ht="15.75" customHeight="1">
      <c r="A60" s="138">
        <v>1998</v>
      </c>
      <c r="B60" s="339">
        <v>16.2</v>
      </c>
      <c r="C60" s="339">
        <v>701.8</v>
      </c>
      <c r="D60" s="339">
        <v>255.5</v>
      </c>
      <c r="E60" s="339">
        <v>40.3</v>
      </c>
      <c r="F60" s="339">
        <v>9.4</v>
      </c>
      <c r="G60" s="334">
        <f>F60-E60</f>
        <v>-30.9</v>
      </c>
      <c r="H60" s="339">
        <v>22.9</v>
      </c>
      <c r="I60" s="339">
        <v>2.4</v>
      </c>
      <c r="J60" s="334">
        <f>I60-H60</f>
        <v>-20.5</v>
      </c>
    </row>
    <row r="61" spans="1:10" ht="15.75" customHeight="1">
      <c r="A61" s="139">
        <v>1999</v>
      </c>
      <c r="B61" s="292">
        <v>16.6</v>
      </c>
      <c r="C61" s="292">
        <v>709.2</v>
      </c>
      <c r="D61" s="292">
        <v>238.2</v>
      </c>
      <c r="E61" s="292">
        <v>40.1</v>
      </c>
      <c r="F61" s="292">
        <v>12.6</v>
      </c>
      <c r="G61" s="335">
        <f aca="true" t="shared" si="6" ref="G61:G71">F61-E61</f>
        <v>-27.5</v>
      </c>
      <c r="H61" s="292">
        <v>25.2</v>
      </c>
      <c r="I61" s="292">
        <v>2.9</v>
      </c>
      <c r="J61" s="335">
        <f aca="true" t="shared" si="7" ref="J61:J71">I61-H61</f>
        <v>-22.3</v>
      </c>
    </row>
    <row r="62" spans="1:10" ht="15.75" customHeight="1">
      <c r="A62" s="139">
        <v>2000</v>
      </c>
      <c r="B62" s="292">
        <v>13.9</v>
      </c>
      <c r="C62" s="292">
        <v>523.1</v>
      </c>
      <c r="D62" s="292">
        <v>164.6</v>
      </c>
      <c r="E62" s="292">
        <v>48.8</v>
      </c>
      <c r="F62" s="292">
        <v>8.7</v>
      </c>
      <c r="G62" s="335">
        <f t="shared" si="6"/>
        <v>-40.099999999999994</v>
      </c>
      <c r="H62" s="292">
        <v>30.9</v>
      </c>
      <c r="I62" s="292">
        <v>3.7</v>
      </c>
      <c r="J62" s="335">
        <f t="shared" si="7"/>
        <v>-27.2</v>
      </c>
    </row>
    <row r="63" spans="1:10" ht="15.75" customHeight="1">
      <c r="A63" s="139">
        <v>2001</v>
      </c>
      <c r="B63" s="292">
        <v>13.1</v>
      </c>
      <c r="C63" s="292">
        <v>529.3</v>
      </c>
      <c r="D63" s="292">
        <v>172.8</v>
      </c>
      <c r="E63" s="292">
        <v>41.7</v>
      </c>
      <c r="F63" s="292">
        <v>8.9</v>
      </c>
      <c r="G63" s="335">
        <f t="shared" si="6"/>
        <v>-32.800000000000004</v>
      </c>
      <c r="H63" s="292">
        <v>22.1</v>
      </c>
      <c r="I63" s="292">
        <v>2.5</v>
      </c>
      <c r="J63" s="335">
        <f t="shared" si="7"/>
        <v>-19.6</v>
      </c>
    </row>
    <row r="64" spans="1:10" ht="15.75" customHeight="1">
      <c r="A64" s="139">
        <v>2002</v>
      </c>
      <c r="B64" s="292">
        <v>15.3</v>
      </c>
      <c r="C64" s="292">
        <v>551.1</v>
      </c>
      <c r="D64" s="292">
        <v>165.1</v>
      </c>
      <c r="E64" s="292">
        <v>37.9</v>
      </c>
      <c r="F64" s="292">
        <v>15.1</v>
      </c>
      <c r="G64" s="335">
        <f t="shared" si="6"/>
        <v>-22.799999999999997</v>
      </c>
      <c r="H64" s="292">
        <v>15.6</v>
      </c>
      <c r="I64" s="292">
        <v>3.5</v>
      </c>
      <c r="J64" s="335">
        <f t="shared" si="7"/>
        <v>-12.1</v>
      </c>
    </row>
    <row r="65" spans="1:10" ht="15.75" customHeight="1">
      <c r="A65" s="139">
        <v>2003</v>
      </c>
      <c r="B65" s="292">
        <v>14.3</v>
      </c>
      <c r="C65" s="292">
        <v>516.7</v>
      </c>
      <c r="D65" s="292">
        <v>197.7</v>
      </c>
      <c r="E65" s="292">
        <v>41.5</v>
      </c>
      <c r="F65" s="292">
        <v>13.5</v>
      </c>
      <c r="G65" s="335">
        <f t="shared" si="6"/>
        <v>-28</v>
      </c>
      <c r="H65" s="292">
        <v>19.6</v>
      </c>
      <c r="I65" s="292">
        <v>3.8</v>
      </c>
      <c r="J65" s="335">
        <f t="shared" si="7"/>
        <v>-15.8</v>
      </c>
    </row>
    <row r="66" spans="1:10" ht="15.75" customHeight="1">
      <c r="A66" s="139">
        <v>2004</v>
      </c>
      <c r="B66" s="292">
        <v>13</v>
      </c>
      <c r="C66" s="292">
        <v>536</v>
      </c>
      <c r="D66" s="292">
        <v>227.6</v>
      </c>
      <c r="E66" s="292">
        <v>49.5</v>
      </c>
      <c r="F66" s="292">
        <v>19.5</v>
      </c>
      <c r="G66" s="335">
        <f t="shared" si="6"/>
        <v>-30</v>
      </c>
      <c r="H66" s="292">
        <v>23.9</v>
      </c>
      <c r="I66" s="292">
        <v>6</v>
      </c>
      <c r="J66" s="335">
        <f t="shared" si="7"/>
        <v>-17.9</v>
      </c>
    </row>
    <row r="67" spans="1:10" ht="15.75" customHeight="1">
      <c r="A67" s="139">
        <v>2005</v>
      </c>
      <c r="B67" s="292">
        <v>12.7</v>
      </c>
      <c r="C67" s="292">
        <v>538.1</v>
      </c>
      <c r="D67" s="292">
        <v>243.2</v>
      </c>
      <c r="E67" s="292">
        <v>66.5</v>
      </c>
      <c r="F67" s="292">
        <v>7.7</v>
      </c>
      <c r="G67" s="335">
        <f t="shared" si="6"/>
        <v>-58.8</v>
      </c>
      <c r="H67" s="292">
        <v>32.1</v>
      </c>
      <c r="I67" s="292">
        <v>4.6</v>
      </c>
      <c r="J67" s="335">
        <f t="shared" si="7"/>
        <v>-27.5</v>
      </c>
    </row>
    <row r="68" spans="1:10" ht="15.75" customHeight="1">
      <c r="A68" s="139">
        <v>2006</v>
      </c>
      <c r="B68" s="292">
        <v>13.3</v>
      </c>
      <c r="C68" s="292">
        <v>564.4</v>
      </c>
      <c r="D68" s="292">
        <v>338.9</v>
      </c>
      <c r="E68" s="292">
        <v>69.8</v>
      </c>
      <c r="F68" s="292">
        <v>7.7</v>
      </c>
      <c r="G68" s="335">
        <f t="shared" si="6"/>
        <v>-62.099999999999994</v>
      </c>
      <c r="H68" s="292">
        <v>32.2</v>
      </c>
      <c r="I68" s="292">
        <v>6.8</v>
      </c>
      <c r="J68" s="335">
        <f t="shared" si="7"/>
        <v>-25.400000000000002</v>
      </c>
    </row>
    <row r="69" spans="1:10" ht="15.75" customHeight="1">
      <c r="A69" s="139">
        <v>2007</v>
      </c>
      <c r="B69" s="292">
        <v>13.1</v>
      </c>
      <c r="C69" s="292">
        <v>573.3</v>
      </c>
      <c r="D69" s="292">
        <v>382.6</v>
      </c>
      <c r="E69" s="292">
        <v>47.2</v>
      </c>
      <c r="F69" s="292">
        <v>7.3</v>
      </c>
      <c r="G69" s="335">
        <f t="shared" si="6"/>
        <v>-39.900000000000006</v>
      </c>
      <c r="H69" s="292">
        <v>25.3</v>
      </c>
      <c r="I69" s="292">
        <v>7.1</v>
      </c>
      <c r="J69" s="335">
        <f t="shared" si="7"/>
        <v>-18.200000000000003</v>
      </c>
    </row>
    <row r="70" spans="1:10" ht="15" customHeight="1">
      <c r="A70" s="143">
        <v>2008</v>
      </c>
      <c r="B70" s="504">
        <v>10.6</v>
      </c>
      <c r="C70" s="504">
        <v>416.8</v>
      </c>
      <c r="D70" s="504">
        <v>323.6</v>
      </c>
      <c r="E70" s="504">
        <v>48.3</v>
      </c>
      <c r="F70" s="504">
        <v>28.5</v>
      </c>
      <c r="G70" s="337">
        <f t="shared" si="6"/>
        <v>-19.799999999999997</v>
      </c>
      <c r="H70" s="504">
        <v>9.7</v>
      </c>
      <c r="I70" s="503">
        <v>5.8</v>
      </c>
      <c r="J70" s="337">
        <f t="shared" si="7"/>
        <v>-3.8999999999999995</v>
      </c>
    </row>
    <row r="71" spans="1:10" ht="15" customHeight="1" thickBot="1">
      <c r="A71" s="137">
        <v>2009</v>
      </c>
      <c r="B71" s="505">
        <v>10.7</v>
      </c>
      <c r="C71" s="505">
        <v>408.8</v>
      </c>
      <c r="D71" s="505">
        <v>327.4</v>
      </c>
      <c r="E71" s="505">
        <v>44.2</v>
      </c>
      <c r="F71" s="505">
        <v>20.8</v>
      </c>
      <c r="G71" s="336">
        <f t="shared" si="6"/>
        <v>-23.400000000000002</v>
      </c>
      <c r="H71" s="505">
        <v>5.9</v>
      </c>
      <c r="I71" s="505">
        <v>6.5</v>
      </c>
      <c r="J71" s="336">
        <f t="shared" si="7"/>
        <v>0.5999999999999996</v>
      </c>
    </row>
    <row r="72" spans="1:41" s="3" customFormat="1" ht="13.5" customHeight="1">
      <c r="A72" s="4" t="s">
        <v>19</v>
      </c>
      <c r="B72" s="12"/>
      <c r="C72" s="5"/>
      <c r="G72" s="11" t="s">
        <v>221</v>
      </c>
      <c r="J72" s="220"/>
      <c r="R72" s="6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s="3" customFormat="1" ht="13.5" customHeight="1">
      <c r="B73" s="8"/>
      <c r="C73" s="5"/>
      <c r="G73" s="220"/>
      <c r="J73" s="220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10" ht="19.5" customHeight="1">
      <c r="A74" s="601" t="s">
        <v>340</v>
      </c>
      <c r="B74" s="601"/>
      <c r="C74" s="601"/>
      <c r="D74" s="601"/>
      <c r="E74" s="601"/>
      <c r="F74" s="601"/>
      <c r="G74" s="601"/>
      <c r="H74" s="601"/>
      <c r="I74" s="601"/>
      <c r="J74" s="601"/>
    </row>
    <row r="75" ht="6.75" customHeight="1" thickBot="1"/>
    <row r="76" spans="1:10" ht="15" customHeight="1" thickBot="1">
      <c r="A76" s="602" t="s">
        <v>153</v>
      </c>
      <c r="B76" s="602"/>
      <c r="C76" s="602"/>
      <c r="D76" s="602"/>
      <c r="E76" s="602"/>
      <c r="F76" s="602"/>
      <c r="G76" s="602"/>
      <c r="H76" s="602"/>
      <c r="I76" s="602"/>
      <c r="J76" s="602"/>
    </row>
    <row r="77" spans="1:10" ht="39" thickBot="1">
      <c r="A77" s="19" t="s">
        <v>369</v>
      </c>
      <c r="B77" s="268" t="s">
        <v>332</v>
      </c>
      <c r="C77" s="268" t="s">
        <v>322</v>
      </c>
      <c r="D77" s="268" t="s">
        <v>333</v>
      </c>
      <c r="E77" s="268" t="s">
        <v>334</v>
      </c>
      <c r="F77" s="268" t="s">
        <v>335</v>
      </c>
      <c r="G77" s="268" t="s">
        <v>375</v>
      </c>
      <c r="H77" s="268" t="s">
        <v>312</v>
      </c>
      <c r="I77" s="268" t="s">
        <v>329</v>
      </c>
      <c r="J77" s="268" t="s">
        <v>376</v>
      </c>
    </row>
    <row r="78" spans="1:10" ht="15.75" customHeight="1">
      <c r="A78" s="143">
        <v>1998</v>
      </c>
      <c r="B78" s="338">
        <v>19.5</v>
      </c>
      <c r="C78" s="338">
        <v>394</v>
      </c>
      <c r="D78" s="338">
        <v>130.7</v>
      </c>
      <c r="E78" s="338">
        <v>73.3</v>
      </c>
      <c r="F78" s="338">
        <v>97.8</v>
      </c>
      <c r="G78" s="337">
        <f>F78-E78</f>
        <v>24.5</v>
      </c>
      <c r="H78" s="338">
        <v>103.8</v>
      </c>
      <c r="I78" s="338">
        <v>18.5</v>
      </c>
      <c r="J78" s="337">
        <f>I78-H78</f>
        <v>-85.3</v>
      </c>
    </row>
    <row r="79" spans="1:10" ht="15.75" customHeight="1">
      <c r="A79" s="139">
        <v>1999</v>
      </c>
      <c r="B79" s="292">
        <v>19.3</v>
      </c>
      <c r="C79" s="292">
        <v>390.4</v>
      </c>
      <c r="D79" s="292">
        <v>112.9</v>
      </c>
      <c r="E79" s="292">
        <v>73.1</v>
      </c>
      <c r="F79" s="292">
        <v>101.1</v>
      </c>
      <c r="G79" s="335">
        <f aca="true" t="shared" si="8" ref="G79:G89">F79-E79</f>
        <v>28</v>
      </c>
      <c r="H79" s="292">
        <v>44</v>
      </c>
      <c r="I79" s="292">
        <v>19.7</v>
      </c>
      <c r="J79" s="335">
        <f aca="true" t="shared" si="9" ref="J79:J89">I79-H79</f>
        <v>-24.3</v>
      </c>
    </row>
    <row r="80" spans="1:10" ht="15.75" customHeight="1">
      <c r="A80" s="139">
        <v>2000</v>
      </c>
      <c r="B80" s="292">
        <v>18.7</v>
      </c>
      <c r="C80" s="292">
        <v>457.9</v>
      </c>
      <c r="D80" s="292">
        <v>149.2</v>
      </c>
      <c r="E80" s="292">
        <v>69.9</v>
      </c>
      <c r="F80" s="292">
        <v>75.4</v>
      </c>
      <c r="G80" s="335">
        <f t="shared" si="8"/>
        <v>5.5</v>
      </c>
      <c r="H80" s="292">
        <v>33.3</v>
      </c>
      <c r="I80" s="292">
        <v>14</v>
      </c>
      <c r="J80" s="335">
        <f t="shared" si="9"/>
        <v>-19.299999999999997</v>
      </c>
    </row>
    <row r="81" spans="1:10" ht="15.75" customHeight="1">
      <c r="A81" s="139">
        <v>2001</v>
      </c>
      <c r="B81" s="292">
        <v>17.3</v>
      </c>
      <c r="C81" s="292">
        <v>428.8</v>
      </c>
      <c r="D81" s="292">
        <v>156.9</v>
      </c>
      <c r="E81" s="292">
        <v>91.2</v>
      </c>
      <c r="F81" s="292">
        <v>83.5</v>
      </c>
      <c r="G81" s="335">
        <f t="shared" si="8"/>
        <v>-7.700000000000003</v>
      </c>
      <c r="H81" s="292">
        <v>44</v>
      </c>
      <c r="I81" s="292">
        <v>14.3</v>
      </c>
      <c r="J81" s="335">
        <f t="shared" si="9"/>
        <v>-29.7</v>
      </c>
    </row>
    <row r="82" spans="1:10" ht="15.75" customHeight="1">
      <c r="A82" s="139">
        <v>2002</v>
      </c>
      <c r="B82" s="292">
        <v>20.7</v>
      </c>
      <c r="C82" s="292">
        <v>515</v>
      </c>
      <c r="D82" s="292">
        <v>142</v>
      </c>
      <c r="E82" s="292">
        <v>106.1</v>
      </c>
      <c r="F82" s="292">
        <v>136.4</v>
      </c>
      <c r="G82" s="335">
        <f t="shared" si="8"/>
        <v>30.30000000000001</v>
      </c>
      <c r="H82" s="292">
        <v>45.1</v>
      </c>
      <c r="I82" s="292">
        <v>21.3</v>
      </c>
      <c r="J82" s="335">
        <f t="shared" si="9"/>
        <v>-23.8</v>
      </c>
    </row>
    <row r="83" spans="1:10" ht="15.75" customHeight="1">
      <c r="A83" s="139">
        <v>2003</v>
      </c>
      <c r="B83" s="292">
        <v>23.1</v>
      </c>
      <c r="C83" s="292">
        <v>519</v>
      </c>
      <c r="D83" s="292">
        <v>145.7</v>
      </c>
      <c r="E83" s="292">
        <v>116.6</v>
      </c>
      <c r="F83" s="292">
        <v>122.4</v>
      </c>
      <c r="G83" s="335">
        <f t="shared" si="8"/>
        <v>5.800000000000011</v>
      </c>
      <c r="H83" s="292">
        <v>35.8</v>
      </c>
      <c r="I83" s="292">
        <v>17.9</v>
      </c>
      <c r="J83" s="335">
        <f t="shared" si="9"/>
        <v>-17.9</v>
      </c>
    </row>
    <row r="84" spans="1:10" ht="15.75" customHeight="1">
      <c r="A84" s="139">
        <v>2004</v>
      </c>
      <c r="B84" s="292">
        <v>23.4</v>
      </c>
      <c r="C84" s="292">
        <v>578.8</v>
      </c>
      <c r="D84" s="292">
        <v>137.9</v>
      </c>
      <c r="E84" s="292">
        <v>124.1</v>
      </c>
      <c r="F84" s="292">
        <v>159.7</v>
      </c>
      <c r="G84" s="335">
        <f t="shared" si="8"/>
        <v>35.599999999999994</v>
      </c>
      <c r="H84" s="292">
        <v>49.9</v>
      </c>
      <c r="I84" s="292">
        <v>22.8</v>
      </c>
      <c r="J84" s="335">
        <f t="shared" si="9"/>
        <v>-27.099999999999998</v>
      </c>
    </row>
    <row r="85" spans="1:10" ht="15.75" customHeight="1">
      <c r="A85" s="139">
        <v>2005</v>
      </c>
      <c r="B85" s="292">
        <v>23.5</v>
      </c>
      <c r="C85" s="292">
        <v>586.3</v>
      </c>
      <c r="D85" s="292">
        <v>133.9</v>
      </c>
      <c r="E85" s="292">
        <v>128.5</v>
      </c>
      <c r="F85" s="292">
        <v>153.2</v>
      </c>
      <c r="G85" s="335">
        <f t="shared" si="8"/>
        <v>24.69999999999999</v>
      </c>
      <c r="H85" s="292">
        <v>47.2</v>
      </c>
      <c r="I85" s="292">
        <v>21.3</v>
      </c>
      <c r="J85" s="335">
        <f t="shared" si="9"/>
        <v>-25.900000000000002</v>
      </c>
    </row>
    <row r="86" spans="1:10" ht="15.75" customHeight="1">
      <c r="A86" s="139">
        <v>2006</v>
      </c>
      <c r="B86" s="292">
        <v>23.4</v>
      </c>
      <c r="C86" s="292">
        <v>458.8</v>
      </c>
      <c r="D86" s="292">
        <v>205.2</v>
      </c>
      <c r="E86" s="292">
        <v>118.7</v>
      </c>
      <c r="F86" s="292">
        <v>122.9</v>
      </c>
      <c r="G86" s="335">
        <f t="shared" si="8"/>
        <v>4.200000000000003</v>
      </c>
      <c r="H86" s="292">
        <v>51.4</v>
      </c>
      <c r="I86" s="292">
        <v>16.8</v>
      </c>
      <c r="J86" s="335">
        <f t="shared" si="9"/>
        <v>-34.599999999999994</v>
      </c>
    </row>
    <row r="87" spans="1:10" ht="15.75" customHeight="1">
      <c r="A87" s="139">
        <v>2007</v>
      </c>
      <c r="B87" s="292">
        <v>23.4</v>
      </c>
      <c r="C87" s="292">
        <v>578.3</v>
      </c>
      <c r="D87" s="292">
        <v>326.6</v>
      </c>
      <c r="E87" s="292">
        <v>152.3</v>
      </c>
      <c r="F87" s="292">
        <v>142.2</v>
      </c>
      <c r="G87" s="335">
        <f t="shared" si="8"/>
        <v>-10.100000000000023</v>
      </c>
      <c r="H87" s="292">
        <v>16.8</v>
      </c>
      <c r="I87" s="292">
        <v>19.7</v>
      </c>
      <c r="J87" s="335">
        <f t="shared" si="9"/>
        <v>2.8999999999999986</v>
      </c>
    </row>
    <row r="88" spans="1:10" ht="15" customHeight="1">
      <c r="A88" s="143">
        <v>2008</v>
      </c>
      <c r="B88" s="504">
        <v>22.3</v>
      </c>
      <c r="C88" s="504">
        <v>458.9</v>
      </c>
      <c r="D88" s="504">
        <v>222.2</v>
      </c>
      <c r="E88" s="504">
        <v>124.4</v>
      </c>
      <c r="F88" s="504">
        <v>95.6</v>
      </c>
      <c r="G88" s="337">
        <f t="shared" si="8"/>
        <v>-28.80000000000001</v>
      </c>
      <c r="H88" s="504">
        <v>172</v>
      </c>
      <c r="I88" s="504">
        <v>26.1</v>
      </c>
      <c r="J88" s="337">
        <f t="shared" si="9"/>
        <v>-145.9</v>
      </c>
    </row>
    <row r="89" spans="1:10" ht="15" customHeight="1" thickBot="1">
      <c r="A89" s="137">
        <v>2009</v>
      </c>
      <c r="B89" s="505">
        <v>22.8</v>
      </c>
      <c r="C89" s="505">
        <v>526.2</v>
      </c>
      <c r="D89" s="505">
        <v>221.1</v>
      </c>
      <c r="E89" s="505">
        <v>116.6</v>
      </c>
      <c r="F89" s="505">
        <v>86.6</v>
      </c>
      <c r="G89" s="336">
        <f t="shared" si="8"/>
        <v>-30</v>
      </c>
      <c r="H89" s="505">
        <v>111.6</v>
      </c>
      <c r="I89" s="505">
        <v>16.8</v>
      </c>
      <c r="J89" s="336">
        <f t="shared" si="9"/>
        <v>-94.8</v>
      </c>
    </row>
    <row r="90" spans="1:7" ht="13.5" customHeight="1">
      <c r="A90" s="4" t="s">
        <v>19</v>
      </c>
      <c r="G90" s="11" t="s">
        <v>221</v>
      </c>
    </row>
    <row r="91" ht="13.5" customHeight="1"/>
    <row r="92" spans="1:10" ht="19.5" customHeight="1">
      <c r="A92" s="601" t="s">
        <v>341</v>
      </c>
      <c r="B92" s="601"/>
      <c r="C92" s="601"/>
      <c r="D92" s="601"/>
      <c r="E92" s="601"/>
      <c r="F92" s="601"/>
      <c r="G92" s="601"/>
      <c r="H92" s="601"/>
      <c r="I92" s="601"/>
      <c r="J92" s="601"/>
    </row>
    <row r="93" ht="6.75" customHeight="1" thickBot="1"/>
    <row r="94" spans="1:10" ht="15" customHeight="1" thickBot="1">
      <c r="A94" s="602" t="s">
        <v>101</v>
      </c>
      <c r="B94" s="602"/>
      <c r="C94" s="602"/>
      <c r="D94" s="602"/>
      <c r="E94" s="602"/>
      <c r="F94" s="602"/>
      <c r="G94" s="602"/>
      <c r="H94" s="602"/>
      <c r="I94" s="602"/>
      <c r="J94" s="602"/>
    </row>
    <row r="95" spans="1:10" ht="39" thickBot="1">
      <c r="A95" s="19" t="s">
        <v>369</v>
      </c>
      <c r="B95" s="268" t="s">
        <v>332</v>
      </c>
      <c r="C95" s="268" t="s">
        <v>322</v>
      </c>
      <c r="D95" s="268" t="s">
        <v>333</v>
      </c>
      <c r="E95" s="268" t="s">
        <v>334</v>
      </c>
      <c r="F95" s="268" t="s">
        <v>335</v>
      </c>
      <c r="G95" s="268" t="s">
        <v>375</v>
      </c>
      <c r="H95" s="268" t="s">
        <v>312</v>
      </c>
      <c r="I95" s="268" t="s">
        <v>329</v>
      </c>
      <c r="J95" s="268" t="s">
        <v>376</v>
      </c>
    </row>
    <row r="96" spans="1:10" ht="15.75" customHeight="1">
      <c r="A96" s="143">
        <v>1998</v>
      </c>
      <c r="B96" s="338">
        <v>69.7</v>
      </c>
      <c r="C96" s="338">
        <v>933.1</v>
      </c>
      <c r="D96" s="338">
        <v>552.7</v>
      </c>
      <c r="E96" s="338">
        <v>3.7</v>
      </c>
      <c r="F96" s="338">
        <v>184.3</v>
      </c>
      <c r="G96" s="337">
        <f>F96-E96</f>
        <v>180.60000000000002</v>
      </c>
      <c r="H96" s="338">
        <v>8.3</v>
      </c>
      <c r="I96" s="338">
        <v>53.5</v>
      </c>
      <c r="J96" s="337">
        <f>I96-H96</f>
        <v>45.2</v>
      </c>
    </row>
    <row r="97" spans="1:10" ht="15.75" customHeight="1">
      <c r="A97" s="139">
        <v>1999</v>
      </c>
      <c r="B97" s="292">
        <v>71.3</v>
      </c>
      <c r="C97" s="292">
        <v>973.8</v>
      </c>
      <c r="D97" s="292">
        <v>537.6</v>
      </c>
      <c r="E97" s="292">
        <v>3.2</v>
      </c>
      <c r="F97" s="292">
        <v>157.4</v>
      </c>
      <c r="G97" s="335">
        <f aca="true" t="shared" si="10" ref="G97:G107">F97-E97</f>
        <v>154.20000000000002</v>
      </c>
      <c r="H97" s="292">
        <v>7.7</v>
      </c>
      <c r="I97" s="292">
        <v>42.2</v>
      </c>
      <c r="J97" s="335">
        <f aca="true" t="shared" si="11" ref="J97:J107">I97-H97</f>
        <v>34.5</v>
      </c>
    </row>
    <row r="98" spans="1:10" ht="15.75" customHeight="1">
      <c r="A98" s="139">
        <v>2000</v>
      </c>
      <c r="B98" s="292">
        <v>71.4</v>
      </c>
      <c r="C98" s="292">
        <v>870.7</v>
      </c>
      <c r="D98" s="292">
        <v>456.4</v>
      </c>
      <c r="E98" s="292">
        <v>5.6</v>
      </c>
      <c r="F98" s="292">
        <v>189.5</v>
      </c>
      <c r="G98" s="335">
        <f t="shared" si="10"/>
        <v>183.9</v>
      </c>
      <c r="H98" s="292">
        <v>10.2</v>
      </c>
      <c r="I98" s="292">
        <v>44.6</v>
      </c>
      <c r="J98" s="335">
        <f t="shared" si="11"/>
        <v>34.400000000000006</v>
      </c>
    </row>
    <row r="99" spans="1:10" ht="15.75" customHeight="1">
      <c r="A99" s="139">
        <v>2001</v>
      </c>
      <c r="B99" s="292">
        <v>71.8</v>
      </c>
      <c r="C99" s="292">
        <v>858.7</v>
      </c>
      <c r="D99" s="292">
        <v>476.7</v>
      </c>
      <c r="E99" s="292">
        <v>8.1</v>
      </c>
      <c r="F99" s="292">
        <v>205.7</v>
      </c>
      <c r="G99" s="335">
        <f t="shared" si="10"/>
        <v>197.6</v>
      </c>
      <c r="H99" s="292">
        <v>11.6</v>
      </c>
      <c r="I99" s="292">
        <v>43.2</v>
      </c>
      <c r="J99" s="335">
        <f t="shared" si="11"/>
        <v>31.6</v>
      </c>
    </row>
    <row r="100" spans="1:10" ht="15.75" customHeight="1">
      <c r="A100" s="139">
        <v>2002</v>
      </c>
      <c r="B100" s="292">
        <v>76.3</v>
      </c>
      <c r="C100" s="292">
        <v>837.5</v>
      </c>
      <c r="D100" s="292">
        <v>536.4</v>
      </c>
      <c r="E100" s="292">
        <v>17.8</v>
      </c>
      <c r="F100" s="292">
        <v>190.5</v>
      </c>
      <c r="G100" s="335">
        <f t="shared" si="10"/>
        <v>172.7</v>
      </c>
      <c r="H100" s="292">
        <v>32.5</v>
      </c>
      <c r="I100" s="292">
        <v>41.6</v>
      </c>
      <c r="J100" s="335">
        <f t="shared" si="11"/>
        <v>9.100000000000001</v>
      </c>
    </row>
    <row r="101" spans="1:10" ht="15.75" customHeight="1">
      <c r="A101" s="139">
        <v>2003</v>
      </c>
      <c r="B101" s="292">
        <v>78.3</v>
      </c>
      <c r="C101" s="292">
        <v>977.4</v>
      </c>
      <c r="D101" s="292">
        <v>605.4</v>
      </c>
      <c r="E101" s="292">
        <v>17.6</v>
      </c>
      <c r="F101" s="292">
        <v>230.1</v>
      </c>
      <c r="G101" s="335">
        <f t="shared" si="10"/>
        <v>212.5</v>
      </c>
      <c r="H101" s="292">
        <v>34.4</v>
      </c>
      <c r="I101" s="292">
        <v>48.2</v>
      </c>
      <c r="J101" s="335">
        <f t="shared" si="11"/>
        <v>13.800000000000004</v>
      </c>
    </row>
    <row r="102" spans="1:10" ht="15.75" customHeight="1">
      <c r="A102" s="139">
        <v>2004</v>
      </c>
      <c r="B102" s="292">
        <v>77.7</v>
      </c>
      <c r="C102" s="292">
        <v>981.4</v>
      </c>
      <c r="D102" s="292">
        <v>604.3</v>
      </c>
      <c r="E102" s="292">
        <v>15.8</v>
      </c>
      <c r="F102" s="292">
        <v>255.7</v>
      </c>
      <c r="G102" s="335">
        <f t="shared" si="10"/>
        <v>239.89999999999998</v>
      </c>
      <c r="H102" s="292">
        <v>31.7</v>
      </c>
      <c r="I102" s="292">
        <v>59.9</v>
      </c>
      <c r="J102" s="335">
        <f t="shared" si="11"/>
        <v>28.2</v>
      </c>
    </row>
    <row r="103" spans="1:10" ht="15.75" customHeight="1">
      <c r="A103" s="139">
        <v>2005</v>
      </c>
      <c r="B103" s="292">
        <v>75.9</v>
      </c>
      <c r="C103" s="292">
        <v>954.4</v>
      </c>
      <c r="D103" s="292">
        <v>573.8</v>
      </c>
      <c r="E103" s="292">
        <v>12.6</v>
      </c>
      <c r="F103" s="292">
        <v>272.7</v>
      </c>
      <c r="G103" s="335">
        <f t="shared" si="10"/>
        <v>260.09999999999997</v>
      </c>
      <c r="H103" s="292">
        <v>26</v>
      </c>
      <c r="I103" s="292">
        <v>57.8</v>
      </c>
      <c r="J103" s="335">
        <f t="shared" si="11"/>
        <v>31.799999999999997</v>
      </c>
    </row>
    <row r="104" spans="1:10" ht="15.75" customHeight="1">
      <c r="A104" s="139">
        <v>2006</v>
      </c>
      <c r="B104" s="292">
        <v>76.8</v>
      </c>
      <c r="C104" s="292">
        <v>936.5</v>
      </c>
      <c r="D104" s="292">
        <v>705.7</v>
      </c>
      <c r="E104" s="292">
        <v>10.2</v>
      </c>
      <c r="F104" s="292">
        <v>249.5</v>
      </c>
      <c r="G104" s="335">
        <f t="shared" si="10"/>
        <v>239.3</v>
      </c>
      <c r="H104" s="292">
        <v>22</v>
      </c>
      <c r="I104" s="292">
        <v>65.5</v>
      </c>
      <c r="J104" s="335">
        <f t="shared" si="11"/>
        <v>43.5</v>
      </c>
    </row>
    <row r="105" spans="1:10" ht="15.75" customHeight="1">
      <c r="A105" s="139">
        <v>2007</v>
      </c>
      <c r="B105" s="292">
        <v>77</v>
      </c>
      <c r="C105" s="292">
        <v>979.8</v>
      </c>
      <c r="D105" s="292">
        <v>857.6</v>
      </c>
      <c r="E105" s="292">
        <v>10.8</v>
      </c>
      <c r="F105" s="292">
        <v>314.3</v>
      </c>
      <c r="G105" s="335">
        <f t="shared" si="10"/>
        <v>303.5</v>
      </c>
      <c r="H105" s="292">
        <v>23.7</v>
      </c>
      <c r="I105" s="292">
        <v>76.4</v>
      </c>
      <c r="J105" s="335">
        <f t="shared" si="11"/>
        <v>52.7</v>
      </c>
    </row>
    <row r="106" spans="1:10" ht="15" customHeight="1">
      <c r="A106" s="143">
        <v>2008</v>
      </c>
      <c r="B106" s="503">
        <v>74.5</v>
      </c>
      <c r="C106" s="503">
        <v>914</v>
      </c>
      <c r="D106" s="503">
        <v>986.9</v>
      </c>
      <c r="E106" s="503">
        <v>14.2</v>
      </c>
      <c r="F106" s="503">
        <v>42.7</v>
      </c>
      <c r="G106" s="337">
        <f t="shared" si="10"/>
        <v>28.500000000000004</v>
      </c>
      <c r="H106" s="503">
        <v>352.3</v>
      </c>
      <c r="I106" s="503">
        <v>87.5</v>
      </c>
      <c r="J106" s="337">
        <f t="shared" si="11"/>
        <v>-264.8</v>
      </c>
    </row>
    <row r="107" spans="1:10" ht="15" customHeight="1" thickBot="1">
      <c r="A107" s="137">
        <v>2009</v>
      </c>
      <c r="B107" s="105">
        <v>74.6</v>
      </c>
      <c r="C107" s="105">
        <v>927</v>
      </c>
      <c r="D107" s="105">
        <v>995.4</v>
      </c>
      <c r="E107" s="105">
        <v>14.5</v>
      </c>
      <c r="F107" s="105">
        <v>54.3</v>
      </c>
      <c r="G107" s="336">
        <f t="shared" si="10"/>
        <v>39.8</v>
      </c>
      <c r="H107" s="105">
        <v>341.1</v>
      </c>
      <c r="I107" s="105">
        <v>79.5</v>
      </c>
      <c r="J107" s="336">
        <f t="shared" si="11"/>
        <v>-261.6</v>
      </c>
    </row>
    <row r="108" spans="1:7" ht="13.5" customHeight="1">
      <c r="A108" s="4" t="s">
        <v>19</v>
      </c>
      <c r="G108" s="11" t="s">
        <v>221</v>
      </c>
    </row>
    <row r="109" spans="1:14" s="2" customFormat="1" ht="19.5" customHeight="1">
      <c r="A109" s="601" t="s">
        <v>342</v>
      </c>
      <c r="B109" s="601"/>
      <c r="C109" s="601"/>
      <c r="D109" s="601"/>
      <c r="E109" s="601"/>
      <c r="F109" s="601"/>
      <c r="G109" s="601"/>
      <c r="H109" s="601"/>
      <c r="I109" s="601"/>
      <c r="J109" s="601"/>
      <c r="K109" s="16"/>
      <c r="L109" s="16"/>
      <c r="M109" s="16"/>
      <c r="N109" s="16"/>
    </row>
    <row r="110" ht="6.75" customHeight="1" thickBot="1"/>
    <row r="111" spans="1:10" ht="15" customHeight="1" thickBot="1">
      <c r="A111" s="602" t="s">
        <v>222</v>
      </c>
      <c r="B111" s="602"/>
      <c r="C111" s="602"/>
      <c r="D111" s="602"/>
      <c r="E111" s="602"/>
      <c r="F111" s="602"/>
      <c r="G111" s="602"/>
      <c r="H111" s="602"/>
      <c r="I111" s="602"/>
      <c r="J111" s="602"/>
    </row>
    <row r="112" spans="1:10" ht="39" thickBot="1">
      <c r="A112" s="19" t="s">
        <v>369</v>
      </c>
      <c r="B112" s="268" t="s">
        <v>332</v>
      </c>
      <c r="C112" s="268" t="s">
        <v>322</v>
      </c>
      <c r="D112" s="268" t="s">
        <v>333</v>
      </c>
      <c r="E112" s="268" t="s">
        <v>334</v>
      </c>
      <c r="F112" s="268" t="s">
        <v>335</v>
      </c>
      <c r="G112" s="268" t="s">
        <v>375</v>
      </c>
      <c r="H112" s="268" t="s">
        <v>312</v>
      </c>
      <c r="I112" s="268" t="s">
        <v>329</v>
      </c>
      <c r="J112" s="268" t="s">
        <v>376</v>
      </c>
    </row>
    <row r="113" spans="1:10" ht="15.75" customHeight="1">
      <c r="A113" s="143">
        <v>2006</v>
      </c>
      <c r="B113" s="338">
        <v>5.6</v>
      </c>
      <c r="C113" s="338">
        <v>137.4</v>
      </c>
      <c r="D113" s="338">
        <v>47.8</v>
      </c>
      <c r="E113" s="338">
        <v>10.1</v>
      </c>
      <c r="F113" s="338">
        <v>14.6</v>
      </c>
      <c r="G113" s="337">
        <f>F113-E113</f>
        <v>4.5</v>
      </c>
      <c r="H113" s="338">
        <v>5.6</v>
      </c>
      <c r="I113" s="338">
        <v>6</v>
      </c>
      <c r="J113" s="337">
        <f>I113-H113</f>
        <v>0.40000000000000036</v>
      </c>
    </row>
    <row r="114" spans="1:10" ht="15.75" customHeight="1">
      <c r="A114" s="139">
        <v>2007</v>
      </c>
      <c r="B114" s="292">
        <v>5.2</v>
      </c>
      <c r="C114" s="292">
        <v>148.9</v>
      </c>
      <c r="D114" s="292">
        <v>61.4</v>
      </c>
      <c r="E114" s="292">
        <v>7.8</v>
      </c>
      <c r="F114" s="292">
        <v>17.7</v>
      </c>
      <c r="G114" s="335">
        <f>F114-E114</f>
        <v>9.899999999999999</v>
      </c>
      <c r="H114" s="292">
        <v>5.7</v>
      </c>
      <c r="I114" s="292">
        <v>7.4</v>
      </c>
      <c r="J114" s="335">
        <f>I114-H114</f>
        <v>1.7000000000000002</v>
      </c>
    </row>
    <row r="115" spans="1:10" ht="15" customHeight="1">
      <c r="A115" s="143">
        <v>2008</v>
      </c>
      <c r="B115" s="503">
        <v>4.2</v>
      </c>
      <c r="C115" s="503">
        <v>100.5</v>
      </c>
      <c r="D115" s="503">
        <v>49.5</v>
      </c>
      <c r="E115" s="503">
        <v>11.1</v>
      </c>
      <c r="F115" s="503">
        <v>8.8</v>
      </c>
      <c r="G115" s="337">
        <f>F115-E115</f>
        <v>-2.299999999999999</v>
      </c>
      <c r="H115" s="503">
        <v>18.1</v>
      </c>
      <c r="I115" s="503">
        <v>12</v>
      </c>
      <c r="J115" s="337">
        <f>I115-H115</f>
        <v>-6.100000000000001</v>
      </c>
    </row>
    <row r="116" spans="1:10" ht="15" customHeight="1" thickBot="1">
      <c r="A116" s="137">
        <v>2009</v>
      </c>
      <c r="B116" s="105">
        <v>4.8</v>
      </c>
      <c r="C116" s="105">
        <v>122.1</v>
      </c>
      <c r="D116" s="105">
        <v>58.1</v>
      </c>
      <c r="E116" s="105">
        <v>12.1</v>
      </c>
      <c r="F116" s="105">
        <v>8.8</v>
      </c>
      <c r="G116" s="336">
        <f>F116-E116</f>
        <v>-3.299999999999999</v>
      </c>
      <c r="H116" s="105">
        <v>24</v>
      </c>
      <c r="I116" s="105">
        <v>13</v>
      </c>
      <c r="J116" s="336">
        <f>I116-H116</f>
        <v>-11</v>
      </c>
    </row>
    <row r="117" spans="1:41" s="3" customFormat="1" ht="13.5" customHeight="1">
      <c r="A117" s="4" t="s">
        <v>19</v>
      </c>
      <c r="B117" s="12"/>
      <c r="C117" s="5"/>
      <c r="G117" s="11" t="s">
        <v>221</v>
      </c>
      <c r="J117" s="220"/>
      <c r="R117" s="6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s="3" customFormat="1" ht="13.5" customHeight="1">
      <c r="B118" s="8"/>
      <c r="C118" s="5"/>
      <c r="G118" s="220"/>
      <c r="J118" s="220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10" ht="19.5" customHeight="1">
      <c r="A119" s="603" t="s">
        <v>343</v>
      </c>
      <c r="B119" s="603"/>
      <c r="C119" s="603"/>
      <c r="D119" s="603"/>
      <c r="E119" s="603"/>
      <c r="F119" s="603"/>
      <c r="G119" s="603"/>
      <c r="H119" s="603"/>
      <c r="I119" s="603"/>
      <c r="J119" s="603"/>
    </row>
    <row r="120" ht="6.75" customHeight="1" thickBot="1"/>
    <row r="121" spans="1:10" ht="15" customHeight="1" thickBot="1">
      <c r="A121" s="602" t="s">
        <v>145</v>
      </c>
      <c r="B121" s="602"/>
      <c r="C121" s="602"/>
      <c r="D121" s="602"/>
      <c r="E121" s="602"/>
      <c r="F121" s="602"/>
      <c r="G121" s="602"/>
      <c r="H121" s="602"/>
      <c r="I121" s="602"/>
      <c r="J121" s="602"/>
    </row>
    <row r="122" spans="1:10" ht="39" thickBot="1">
      <c r="A122" s="19" t="s">
        <v>369</v>
      </c>
      <c r="B122" s="268" t="s">
        <v>332</v>
      </c>
      <c r="C122" s="268" t="s">
        <v>322</v>
      </c>
      <c r="D122" s="268" t="s">
        <v>333</v>
      </c>
      <c r="E122" s="268" t="s">
        <v>334</v>
      </c>
      <c r="F122" s="268" t="s">
        <v>335</v>
      </c>
      <c r="G122" s="268" t="s">
        <v>375</v>
      </c>
      <c r="H122" s="268" t="s">
        <v>312</v>
      </c>
      <c r="I122" s="268" t="s">
        <v>329</v>
      </c>
      <c r="J122" s="268" t="s">
        <v>376</v>
      </c>
    </row>
    <row r="123" spans="1:10" ht="15.75" customHeight="1">
      <c r="A123" s="143">
        <v>1998</v>
      </c>
      <c r="B123" s="338">
        <v>50.5</v>
      </c>
      <c r="C123" s="338">
        <v>30.3</v>
      </c>
      <c r="D123" s="338">
        <v>46.7</v>
      </c>
      <c r="E123" s="338">
        <v>3</v>
      </c>
      <c r="F123" s="338">
        <v>43</v>
      </c>
      <c r="G123" s="337">
        <f>F123-E123</f>
        <v>40</v>
      </c>
      <c r="H123" s="338">
        <v>2</v>
      </c>
      <c r="I123" s="338">
        <v>79</v>
      </c>
      <c r="J123" s="337">
        <f>I123-H123</f>
        <v>77</v>
      </c>
    </row>
    <row r="124" spans="1:10" ht="15.75" customHeight="1">
      <c r="A124" s="139">
        <v>1999</v>
      </c>
      <c r="B124" s="292">
        <v>51.1</v>
      </c>
      <c r="C124" s="292">
        <v>66.4</v>
      </c>
      <c r="D124" s="292">
        <v>101</v>
      </c>
      <c r="E124" s="292">
        <v>23</v>
      </c>
      <c r="F124" s="292">
        <v>13</v>
      </c>
      <c r="G124" s="335">
        <f aca="true" t="shared" si="12" ref="G124:G134">F124-E124</f>
        <v>-10</v>
      </c>
      <c r="H124" s="292">
        <v>15</v>
      </c>
      <c r="I124" s="292">
        <v>21</v>
      </c>
      <c r="J124" s="335">
        <f aca="true" t="shared" si="13" ref="J124:J134">I124-H124</f>
        <v>6</v>
      </c>
    </row>
    <row r="125" spans="1:10" ht="15.75" customHeight="1">
      <c r="A125" s="139">
        <v>2000</v>
      </c>
      <c r="B125" s="292">
        <v>55.6</v>
      </c>
      <c r="C125" s="292">
        <v>189.5</v>
      </c>
      <c r="D125" s="292">
        <v>265.6</v>
      </c>
      <c r="E125" s="292">
        <v>33</v>
      </c>
      <c r="F125" s="292">
        <v>45</v>
      </c>
      <c r="G125" s="335">
        <f t="shared" si="12"/>
        <v>12</v>
      </c>
      <c r="H125" s="292">
        <v>22</v>
      </c>
      <c r="I125" s="292">
        <v>60</v>
      </c>
      <c r="J125" s="335">
        <f t="shared" si="13"/>
        <v>38</v>
      </c>
    </row>
    <row r="126" spans="1:10" ht="15.75" customHeight="1">
      <c r="A126" s="139">
        <v>2001</v>
      </c>
      <c r="B126" s="292">
        <v>56.8</v>
      </c>
      <c r="C126" s="292">
        <v>85.8</v>
      </c>
      <c r="D126" s="292">
        <v>118.8</v>
      </c>
      <c r="E126" s="464"/>
      <c r="F126" s="292">
        <v>45</v>
      </c>
      <c r="G126" s="335">
        <f t="shared" si="12"/>
        <v>45</v>
      </c>
      <c r="H126" s="464"/>
      <c r="I126" s="292">
        <v>87</v>
      </c>
      <c r="J126" s="335">
        <f t="shared" si="13"/>
        <v>87</v>
      </c>
    </row>
    <row r="127" spans="1:10" ht="15.75" customHeight="1">
      <c r="A127" s="139">
        <v>2002</v>
      </c>
      <c r="B127" s="292">
        <v>57.6</v>
      </c>
      <c r="C127" s="292">
        <v>184.4</v>
      </c>
      <c r="D127" s="292">
        <v>265.2</v>
      </c>
      <c r="E127" s="292">
        <v>70</v>
      </c>
      <c r="F127" s="292">
        <v>19</v>
      </c>
      <c r="G127" s="335">
        <f t="shared" si="12"/>
        <v>-51</v>
      </c>
      <c r="H127" s="292">
        <v>86</v>
      </c>
      <c r="I127" s="292">
        <v>40</v>
      </c>
      <c r="J127" s="335">
        <f t="shared" si="13"/>
        <v>-46</v>
      </c>
    </row>
    <row r="128" spans="1:10" ht="15.75" customHeight="1">
      <c r="A128" s="139">
        <v>2003</v>
      </c>
      <c r="B128" s="292">
        <v>57.6</v>
      </c>
      <c r="C128" s="292">
        <v>83.2</v>
      </c>
      <c r="D128" s="292">
        <v>110.3</v>
      </c>
      <c r="E128" s="292">
        <v>435</v>
      </c>
      <c r="F128" s="292">
        <v>14</v>
      </c>
      <c r="G128" s="335">
        <f t="shared" si="12"/>
        <v>-421</v>
      </c>
      <c r="H128" s="292">
        <v>427</v>
      </c>
      <c r="I128" s="292">
        <v>27</v>
      </c>
      <c r="J128" s="335">
        <f t="shared" si="13"/>
        <v>-400</v>
      </c>
    </row>
    <row r="129" spans="1:10" ht="15.75" customHeight="1">
      <c r="A129" s="139">
        <v>2004</v>
      </c>
      <c r="B129" s="292">
        <v>58.5</v>
      </c>
      <c r="C129" s="292">
        <v>167.3</v>
      </c>
      <c r="D129" s="292">
        <v>212.3</v>
      </c>
      <c r="E129" s="292">
        <v>2321</v>
      </c>
      <c r="F129" s="292">
        <v>55</v>
      </c>
      <c r="G129" s="335">
        <f t="shared" si="12"/>
        <v>-2266</v>
      </c>
      <c r="H129" s="292">
        <v>1784</v>
      </c>
      <c r="I129" s="292">
        <v>167</v>
      </c>
      <c r="J129" s="335">
        <f t="shared" si="13"/>
        <v>-1617</v>
      </c>
    </row>
    <row r="130" spans="1:10" ht="15.75" customHeight="1">
      <c r="A130" s="139">
        <v>2005</v>
      </c>
      <c r="B130" s="292">
        <v>58.8</v>
      </c>
      <c r="C130" s="292">
        <v>76.5</v>
      </c>
      <c r="D130" s="292">
        <v>113.2</v>
      </c>
      <c r="E130" s="292">
        <v>3586</v>
      </c>
      <c r="F130" s="292">
        <v>15</v>
      </c>
      <c r="G130" s="335">
        <f t="shared" si="12"/>
        <v>-3571</v>
      </c>
      <c r="H130" s="292">
        <v>2871</v>
      </c>
      <c r="I130" s="292">
        <v>39</v>
      </c>
      <c r="J130" s="335">
        <f t="shared" si="13"/>
        <v>-2832</v>
      </c>
    </row>
    <row r="131" spans="1:10" ht="15.75" customHeight="1">
      <c r="A131" s="139">
        <v>2006</v>
      </c>
      <c r="B131" s="292">
        <v>59.1</v>
      </c>
      <c r="C131" s="292">
        <v>177.3</v>
      </c>
      <c r="D131" s="292">
        <v>283.7</v>
      </c>
      <c r="E131" s="292">
        <v>2137</v>
      </c>
      <c r="F131" s="292">
        <v>22</v>
      </c>
      <c r="G131" s="335">
        <f t="shared" si="12"/>
        <v>-2115</v>
      </c>
      <c r="H131" s="292">
        <v>1.7</v>
      </c>
      <c r="I131" s="292">
        <v>54</v>
      </c>
      <c r="J131" s="335">
        <f t="shared" si="13"/>
        <v>52.3</v>
      </c>
    </row>
    <row r="132" spans="1:10" ht="15.75" customHeight="1">
      <c r="A132" s="139">
        <v>2007</v>
      </c>
      <c r="B132" s="292">
        <v>58.6</v>
      </c>
      <c r="C132" s="292">
        <v>76.2</v>
      </c>
      <c r="D132" s="292">
        <v>144.7</v>
      </c>
      <c r="E132" s="292">
        <v>3592</v>
      </c>
      <c r="F132" s="292">
        <v>34</v>
      </c>
      <c r="G132" s="335">
        <f t="shared" si="12"/>
        <v>-3558</v>
      </c>
      <c r="H132" s="292">
        <v>3.3</v>
      </c>
      <c r="I132" s="292">
        <v>82</v>
      </c>
      <c r="J132" s="335">
        <f t="shared" si="13"/>
        <v>78.7</v>
      </c>
    </row>
    <row r="133" spans="1:10" ht="15" customHeight="1">
      <c r="A133" s="143">
        <v>2008</v>
      </c>
      <c r="B133" s="503">
        <v>57.5</v>
      </c>
      <c r="C133" s="503">
        <v>120.8</v>
      </c>
      <c r="D133" s="503">
        <v>241.6</v>
      </c>
      <c r="E133" s="503">
        <v>3597</v>
      </c>
      <c r="F133" s="503">
        <v>3.7</v>
      </c>
      <c r="G133" s="337">
        <f t="shared" si="12"/>
        <v>-3593.3</v>
      </c>
      <c r="H133" s="503">
        <v>23</v>
      </c>
      <c r="I133" s="503">
        <v>61</v>
      </c>
      <c r="J133" s="337">
        <f t="shared" si="13"/>
        <v>38</v>
      </c>
    </row>
    <row r="134" spans="1:10" ht="15" customHeight="1" thickBot="1">
      <c r="A134" s="137">
        <v>2009</v>
      </c>
      <c r="B134" s="105">
        <v>56.8</v>
      </c>
      <c r="C134" s="105">
        <v>85.2</v>
      </c>
      <c r="D134" s="105">
        <v>153.4</v>
      </c>
      <c r="E134" s="105">
        <v>2955</v>
      </c>
      <c r="F134" s="105">
        <v>2.9</v>
      </c>
      <c r="G134" s="336">
        <f t="shared" si="12"/>
        <v>-2952.1</v>
      </c>
      <c r="H134" s="105">
        <v>71</v>
      </c>
      <c r="I134" s="105">
        <v>339</v>
      </c>
      <c r="J134" s="336">
        <f t="shared" si="13"/>
        <v>268</v>
      </c>
    </row>
    <row r="135" spans="1:7" ht="13.5" customHeight="1">
      <c r="A135" s="4" t="s">
        <v>19</v>
      </c>
      <c r="G135" s="11" t="s">
        <v>221</v>
      </c>
    </row>
    <row r="136" ht="13.5" customHeight="1"/>
    <row r="137" spans="1:10" ht="19.5" customHeight="1">
      <c r="A137" s="603" t="s">
        <v>344</v>
      </c>
      <c r="B137" s="603"/>
      <c r="C137" s="603"/>
      <c r="D137" s="603"/>
      <c r="E137" s="603"/>
      <c r="F137" s="603"/>
      <c r="G137" s="603"/>
      <c r="H137" s="603"/>
      <c r="I137" s="603"/>
      <c r="J137" s="603"/>
    </row>
    <row r="138" ht="6.75" customHeight="1" thickBot="1"/>
    <row r="139" spans="1:10" ht="15" customHeight="1" thickBot="1">
      <c r="A139" s="602" t="s">
        <v>223</v>
      </c>
      <c r="B139" s="602"/>
      <c r="C139" s="602"/>
      <c r="D139" s="602"/>
      <c r="E139" s="602"/>
      <c r="F139" s="602"/>
      <c r="G139" s="602"/>
      <c r="H139" s="602"/>
      <c r="I139" s="602"/>
      <c r="J139" s="602"/>
    </row>
    <row r="140" spans="1:10" ht="39" thickBot="1">
      <c r="A140" s="19" t="s">
        <v>369</v>
      </c>
      <c r="B140" s="268" t="s">
        <v>332</v>
      </c>
      <c r="C140" s="268" t="s">
        <v>322</v>
      </c>
      <c r="D140" s="268" t="s">
        <v>333</v>
      </c>
      <c r="E140" s="268" t="s">
        <v>334</v>
      </c>
      <c r="F140" s="268" t="s">
        <v>335</v>
      </c>
      <c r="G140" s="268" t="s">
        <v>375</v>
      </c>
      <c r="H140" s="268" t="s">
        <v>312</v>
      </c>
      <c r="I140" s="268" t="s">
        <v>329</v>
      </c>
      <c r="J140" s="268" t="s">
        <v>376</v>
      </c>
    </row>
    <row r="141" spans="1:10" ht="15.75" customHeight="1">
      <c r="A141" s="143">
        <v>2006</v>
      </c>
      <c r="B141" s="338">
        <v>7.1</v>
      </c>
      <c r="C141" s="338">
        <v>5.9</v>
      </c>
      <c r="D141" s="338">
        <v>53.6</v>
      </c>
      <c r="E141" s="338">
        <v>19.5</v>
      </c>
      <c r="F141" s="338">
        <v>480</v>
      </c>
      <c r="G141" s="337">
        <f>F141-E141</f>
        <v>460.5</v>
      </c>
      <c r="H141" s="338">
        <v>60.4</v>
      </c>
      <c r="I141" s="338">
        <v>1.8</v>
      </c>
      <c r="J141" s="337">
        <f>I141-H141</f>
        <v>-58.6</v>
      </c>
    </row>
    <row r="142" spans="1:10" ht="15.75" customHeight="1" thickBot="1">
      <c r="A142" s="137">
        <v>2007</v>
      </c>
      <c r="B142" s="293">
        <v>7.2</v>
      </c>
      <c r="C142" s="293">
        <v>5.7</v>
      </c>
      <c r="D142" s="293">
        <v>61.1</v>
      </c>
      <c r="E142" s="293">
        <v>22.6</v>
      </c>
      <c r="F142" s="293">
        <v>680</v>
      </c>
      <c r="G142" s="336">
        <f>F142-E142</f>
        <v>657.4</v>
      </c>
      <c r="H142" s="293">
        <v>75.3</v>
      </c>
      <c r="I142" s="293">
        <v>3.1</v>
      </c>
      <c r="J142" s="336">
        <f>I142-H142</f>
        <v>-72.2</v>
      </c>
    </row>
    <row r="143" spans="1:7" ht="12.75">
      <c r="A143" s="4" t="s">
        <v>19</v>
      </c>
      <c r="G143" s="11" t="s">
        <v>221</v>
      </c>
    </row>
    <row r="144" spans="1:7" ht="12.75">
      <c r="A144" s="4"/>
      <c r="G144" s="11"/>
    </row>
    <row r="145" spans="1:10" ht="19.5" customHeight="1">
      <c r="A145" s="601" t="s">
        <v>345</v>
      </c>
      <c r="B145" s="601"/>
      <c r="C145" s="601"/>
      <c r="D145" s="601"/>
      <c r="E145" s="601"/>
      <c r="F145" s="601"/>
      <c r="G145" s="601"/>
      <c r="H145" s="601"/>
      <c r="I145" s="601"/>
      <c r="J145" s="601"/>
    </row>
    <row r="146" ht="6.75" customHeight="1" thickBot="1"/>
    <row r="147" spans="1:10" ht="15" customHeight="1" thickBot="1">
      <c r="A147" s="602" t="s">
        <v>146</v>
      </c>
      <c r="B147" s="602"/>
      <c r="C147" s="602"/>
      <c r="D147" s="602"/>
      <c r="E147" s="602"/>
      <c r="F147" s="602"/>
      <c r="G147" s="602"/>
      <c r="H147" s="602"/>
      <c r="I147" s="602"/>
      <c r="J147" s="602"/>
    </row>
    <row r="148" spans="1:10" ht="39" thickBot="1">
      <c r="A148" s="19" t="s">
        <v>369</v>
      </c>
      <c r="B148" s="268" t="s">
        <v>332</v>
      </c>
      <c r="C148" s="268" t="s">
        <v>322</v>
      </c>
      <c r="D148" s="268" t="s">
        <v>333</v>
      </c>
      <c r="E148" s="268" t="s">
        <v>334</v>
      </c>
      <c r="F148" s="268" t="s">
        <v>335</v>
      </c>
      <c r="G148" s="268" t="s">
        <v>375</v>
      </c>
      <c r="H148" s="268" t="s">
        <v>312</v>
      </c>
      <c r="I148" s="268" t="s">
        <v>329</v>
      </c>
      <c r="J148" s="268" t="s">
        <v>376</v>
      </c>
    </row>
    <row r="149" spans="1:10" ht="15.75" customHeight="1">
      <c r="A149" s="143">
        <v>1998</v>
      </c>
      <c r="B149" s="338">
        <v>13.7</v>
      </c>
      <c r="C149" s="338">
        <v>51.6</v>
      </c>
      <c r="D149" s="338">
        <v>58</v>
      </c>
      <c r="E149" s="338">
        <v>22.9</v>
      </c>
      <c r="F149" s="338">
        <v>0.3</v>
      </c>
      <c r="G149" s="337">
        <f>F149-E149</f>
        <v>-22.599999999999998</v>
      </c>
      <c r="H149" s="338">
        <v>86.1</v>
      </c>
      <c r="I149" s="338">
        <v>1</v>
      </c>
      <c r="J149" s="337">
        <f>I149-H149</f>
        <v>-85.1</v>
      </c>
    </row>
    <row r="150" spans="1:10" ht="15.75" customHeight="1">
      <c r="A150" s="139">
        <v>1999</v>
      </c>
      <c r="B150" s="292">
        <v>13.4</v>
      </c>
      <c r="C150" s="292">
        <v>48.2</v>
      </c>
      <c r="D150" s="292">
        <v>48.3</v>
      </c>
      <c r="E150" s="292">
        <v>21.7</v>
      </c>
      <c r="F150" s="292">
        <v>0.3</v>
      </c>
      <c r="G150" s="335">
        <f aca="true" t="shared" si="14" ref="G150:G160">F150-E150</f>
        <v>-21.4</v>
      </c>
      <c r="H150" s="292">
        <v>81.1</v>
      </c>
      <c r="I150" s="292">
        <v>0.9</v>
      </c>
      <c r="J150" s="335">
        <f aca="true" t="shared" si="15" ref="J150:J160">I150-H150</f>
        <v>-80.19999999999999</v>
      </c>
    </row>
    <row r="151" spans="1:10" ht="15.75" customHeight="1">
      <c r="A151" s="139">
        <v>2000</v>
      </c>
      <c r="B151" s="292">
        <v>14</v>
      </c>
      <c r="C151" s="292">
        <v>28.8</v>
      </c>
      <c r="D151" s="292">
        <v>28.3</v>
      </c>
      <c r="E151" s="292">
        <v>21.4</v>
      </c>
      <c r="F151" s="292">
        <v>0.3</v>
      </c>
      <c r="G151" s="335">
        <f t="shared" si="14"/>
        <v>-21.099999999999998</v>
      </c>
      <c r="H151" s="292">
        <v>76.8</v>
      </c>
      <c r="I151" s="292">
        <v>0.6</v>
      </c>
      <c r="J151" s="335">
        <f t="shared" si="15"/>
        <v>-76.2</v>
      </c>
    </row>
    <row r="152" spans="1:10" ht="15.75" customHeight="1">
      <c r="A152" s="139">
        <v>2001</v>
      </c>
      <c r="B152" s="292">
        <v>14.1</v>
      </c>
      <c r="C152" s="292">
        <v>29.9</v>
      </c>
      <c r="D152" s="292">
        <v>30.2</v>
      </c>
      <c r="E152" s="292">
        <v>33.9</v>
      </c>
      <c r="F152" s="292">
        <v>0.3</v>
      </c>
      <c r="G152" s="335">
        <f t="shared" si="14"/>
        <v>-33.6</v>
      </c>
      <c r="H152" s="292">
        <v>99.3</v>
      </c>
      <c r="I152" s="292">
        <v>1</v>
      </c>
      <c r="J152" s="335">
        <f t="shared" si="15"/>
        <v>-98.3</v>
      </c>
    </row>
    <row r="153" spans="1:10" ht="15.75" customHeight="1">
      <c r="A153" s="139">
        <v>2002</v>
      </c>
      <c r="B153" s="292">
        <v>6.2</v>
      </c>
      <c r="C153" s="292">
        <v>4</v>
      </c>
      <c r="D153" s="292">
        <v>33.1</v>
      </c>
      <c r="E153" s="292">
        <v>21.1</v>
      </c>
      <c r="F153" s="292">
        <v>235</v>
      </c>
      <c r="G153" s="335">
        <f t="shared" si="14"/>
        <v>213.9</v>
      </c>
      <c r="H153" s="292">
        <v>66.8</v>
      </c>
      <c r="I153" s="292">
        <v>595</v>
      </c>
      <c r="J153" s="335">
        <f t="shared" si="15"/>
        <v>528.2</v>
      </c>
    </row>
    <row r="154" spans="1:10" ht="15.75" customHeight="1">
      <c r="A154" s="139">
        <v>2003</v>
      </c>
      <c r="B154" s="292">
        <v>6</v>
      </c>
      <c r="C154" s="292">
        <v>5.8</v>
      </c>
      <c r="D154" s="292">
        <v>41.1</v>
      </c>
      <c r="E154" s="292">
        <v>19.7</v>
      </c>
      <c r="F154" s="292">
        <v>322</v>
      </c>
      <c r="G154" s="335">
        <f t="shared" si="14"/>
        <v>302.3</v>
      </c>
      <c r="H154" s="292">
        <v>65.7</v>
      </c>
      <c r="I154" s="292">
        <v>1159</v>
      </c>
      <c r="J154" s="335">
        <f t="shared" si="15"/>
        <v>1093.3</v>
      </c>
    </row>
    <row r="155" spans="1:10" ht="15.75" customHeight="1">
      <c r="A155" s="139">
        <v>2004</v>
      </c>
      <c r="B155" s="292">
        <v>5.8</v>
      </c>
      <c r="C155" s="292">
        <v>5.6</v>
      </c>
      <c r="D155" s="292">
        <v>39.8</v>
      </c>
      <c r="E155" s="292">
        <v>21.2</v>
      </c>
      <c r="F155" s="292">
        <v>216</v>
      </c>
      <c r="G155" s="335">
        <f t="shared" si="14"/>
        <v>194.8</v>
      </c>
      <c r="H155" s="292">
        <v>74.4</v>
      </c>
      <c r="I155" s="292">
        <v>592</v>
      </c>
      <c r="J155" s="335">
        <f t="shared" si="15"/>
        <v>517.6</v>
      </c>
    </row>
    <row r="156" spans="1:10" ht="15.75" customHeight="1">
      <c r="A156" s="139">
        <v>2005</v>
      </c>
      <c r="B156" s="292">
        <v>6.6</v>
      </c>
      <c r="C156" s="292">
        <v>6</v>
      </c>
      <c r="D156" s="292">
        <v>56.8</v>
      </c>
      <c r="E156" s="292">
        <v>15.8</v>
      </c>
      <c r="F156" s="292">
        <v>417</v>
      </c>
      <c r="G156" s="335">
        <f t="shared" si="14"/>
        <v>401.2</v>
      </c>
      <c r="H156" s="292">
        <v>57.6</v>
      </c>
      <c r="I156" s="292">
        <v>1286</v>
      </c>
      <c r="J156" s="335">
        <f t="shared" si="15"/>
        <v>1228.4</v>
      </c>
    </row>
    <row r="157" spans="1:10" ht="15.75" customHeight="1">
      <c r="A157" s="143">
        <v>2006</v>
      </c>
      <c r="B157" s="506">
        <v>7.1</v>
      </c>
      <c r="C157" s="506">
        <v>5.9</v>
      </c>
      <c r="D157" s="506">
        <v>53.6</v>
      </c>
      <c r="E157" s="506">
        <v>19.5</v>
      </c>
      <c r="F157" s="506">
        <v>60.4</v>
      </c>
      <c r="G157" s="337">
        <f t="shared" si="14"/>
        <v>40.9</v>
      </c>
      <c r="H157" s="506">
        <v>480</v>
      </c>
      <c r="I157" s="506">
        <v>1.8</v>
      </c>
      <c r="J157" s="337">
        <f t="shared" si="15"/>
        <v>-478.2</v>
      </c>
    </row>
    <row r="158" spans="1:10" ht="15.75" customHeight="1">
      <c r="A158" s="139">
        <v>2007</v>
      </c>
      <c r="B158" s="507">
        <v>7.2</v>
      </c>
      <c r="C158" s="507">
        <v>5.7</v>
      </c>
      <c r="D158" s="507">
        <v>61.1</v>
      </c>
      <c r="E158" s="507">
        <v>22.6</v>
      </c>
      <c r="F158" s="507">
        <v>75.3</v>
      </c>
      <c r="G158" s="335">
        <f t="shared" si="14"/>
        <v>52.699999999999996</v>
      </c>
      <c r="H158" s="507">
        <v>680</v>
      </c>
      <c r="I158" s="507">
        <v>3.1</v>
      </c>
      <c r="J158" s="335">
        <f t="shared" si="15"/>
        <v>-676.9</v>
      </c>
    </row>
    <row r="159" spans="1:10" ht="15" customHeight="1">
      <c r="A159" s="143">
        <v>2008</v>
      </c>
      <c r="B159" s="503">
        <v>6.4</v>
      </c>
      <c r="C159" s="503">
        <v>4.8</v>
      </c>
      <c r="D159" s="503">
        <v>85.7</v>
      </c>
      <c r="E159" s="503">
        <v>20</v>
      </c>
      <c r="F159" s="503">
        <v>85.9</v>
      </c>
      <c r="G159" s="337">
        <f t="shared" si="14"/>
        <v>65.9</v>
      </c>
      <c r="H159" s="503">
        <v>445</v>
      </c>
      <c r="I159" s="503">
        <v>4385</v>
      </c>
      <c r="J159" s="337">
        <f t="shared" si="15"/>
        <v>3940</v>
      </c>
    </row>
    <row r="160" spans="1:10" ht="15" customHeight="1" thickBot="1">
      <c r="A160" s="137">
        <v>2009</v>
      </c>
      <c r="B160" s="105">
        <v>6.6</v>
      </c>
      <c r="C160" s="105">
        <v>5.8</v>
      </c>
      <c r="D160" s="105">
        <v>113.9</v>
      </c>
      <c r="E160" s="105">
        <v>23.1</v>
      </c>
      <c r="F160" s="105">
        <v>94</v>
      </c>
      <c r="G160" s="336">
        <f t="shared" si="14"/>
        <v>70.9</v>
      </c>
      <c r="H160" s="105">
        <v>536</v>
      </c>
      <c r="I160" s="105">
        <v>4356</v>
      </c>
      <c r="J160" s="336">
        <f t="shared" si="15"/>
        <v>3820</v>
      </c>
    </row>
    <row r="161" spans="1:7" ht="12.75">
      <c r="A161" s="4" t="s">
        <v>19</v>
      </c>
      <c r="G161" s="11" t="s">
        <v>221</v>
      </c>
    </row>
  </sheetData>
  <sheetProtection/>
  <mergeCells count="20">
    <mergeCell ref="A111:J111"/>
    <mergeCell ref="A121:J121"/>
    <mergeCell ref="A139:J139"/>
    <mergeCell ref="A147:J147"/>
    <mergeCell ref="A145:J145"/>
    <mergeCell ref="A137:J137"/>
    <mergeCell ref="A119:J119"/>
    <mergeCell ref="A109:J109"/>
    <mergeCell ref="A92:J92"/>
    <mergeCell ref="A5:J5"/>
    <mergeCell ref="A23:J23"/>
    <mergeCell ref="A41:J41"/>
    <mergeCell ref="A58:J58"/>
    <mergeCell ref="A76:J76"/>
    <mergeCell ref="A1:J1"/>
    <mergeCell ref="A21:J21"/>
    <mergeCell ref="A39:J39"/>
    <mergeCell ref="A56:J56"/>
    <mergeCell ref="A74:J74"/>
    <mergeCell ref="A94:J9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U97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2.75"/>
  <cols>
    <col min="1" max="1" width="12.7109375" style="157" customWidth="1"/>
    <col min="2" max="2" width="12.421875" style="157" customWidth="1"/>
    <col min="3" max="3" width="10.28125" style="157" customWidth="1"/>
    <col min="4" max="4" width="10.421875" style="157" customWidth="1"/>
    <col min="5" max="9" width="9.7109375" style="157" customWidth="1"/>
    <col min="10" max="16384" width="9.140625" style="157" customWidth="1"/>
  </cols>
  <sheetData>
    <row r="1" spans="1:10" ht="19.5" customHeight="1">
      <c r="A1" s="575" t="s">
        <v>436</v>
      </c>
      <c r="B1" s="575"/>
      <c r="C1" s="575"/>
      <c r="D1" s="575"/>
      <c r="E1" s="575"/>
      <c r="F1" s="575"/>
      <c r="G1" s="575"/>
      <c r="H1" s="575"/>
      <c r="I1" s="575"/>
      <c r="J1" s="135"/>
    </row>
    <row r="2" ht="6.75" customHeight="1"/>
    <row r="3" spans="1:9" ht="19.5" customHeight="1">
      <c r="A3" s="16" t="s">
        <v>346</v>
      </c>
      <c r="B3" s="16"/>
      <c r="C3" s="16"/>
      <c r="D3" s="16"/>
      <c r="E3" s="16"/>
      <c r="F3" s="16"/>
      <c r="G3" s="16"/>
      <c r="H3" s="16"/>
      <c r="I3" s="16"/>
    </row>
    <row r="4" ht="6.75" customHeight="1" thickBot="1"/>
    <row r="5" spans="1:9" ht="13.5" customHeight="1" thickBot="1">
      <c r="A5" s="604" t="s">
        <v>347</v>
      </c>
      <c r="B5" s="604"/>
      <c r="C5" s="276" t="s">
        <v>154</v>
      </c>
      <c r="D5" s="276" t="s">
        <v>114</v>
      </c>
      <c r="E5" s="276" t="s">
        <v>156</v>
      </c>
      <c r="F5" s="276" t="s">
        <v>133</v>
      </c>
      <c r="G5" s="276" t="s">
        <v>134</v>
      </c>
      <c r="H5" s="276" t="s">
        <v>157</v>
      </c>
      <c r="I5" s="276" t="s">
        <v>5</v>
      </c>
    </row>
    <row r="6" spans="1:9" ht="15.75" customHeight="1">
      <c r="A6" s="581">
        <v>1997</v>
      </c>
      <c r="B6" s="126" t="s">
        <v>137</v>
      </c>
      <c r="C6" s="93">
        <v>135</v>
      </c>
      <c r="D6" s="93">
        <v>72</v>
      </c>
      <c r="E6" s="93">
        <v>183</v>
      </c>
      <c r="F6" s="93">
        <v>45</v>
      </c>
      <c r="G6" s="93">
        <v>20</v>
      </c>
      <c r="H6" s="93">
        <v>45</v>
      </c>
      <c r="I6" s="84">
        <v>500</v>
      </c>
    </row>
    <row r="7" spans="1:9" ht="15.75" customHeight="1" thickBot="1">
      <c r="A7" s="582"/>
      <c r="B7" s="128" t="s">
        <v>1</v>
      </c>
      <c r="C7" s="160">
        <v>27</v>
      </c>
      <c r="D7" s="160">
        <v>14</v>
      </c>
      <c r="E7" s="160">
        <v>37</v>
      </c>
      <c r="F7" s="160">
        <v>9</v>
      </c>
      <c r="G7" s="160">
        <v>4</v>
      </c>
      <c r="H7" s="160">
        <v>9</v>
      </c>
      <c r="I7" s="82">
        <v>100</v>
      </c>
    </row>
    <row r="8" spans="1:9" ht="15.75" customHeight="1">
      <c r="A8" s="581">
        <v>1998</v>
      </c>
      <c r="B8" s="126" t="s">
        <v>137</v>
      </c>
      <c r="C8" s="93">
        <v>129</v>
      </c>
      <c r="D8" s="93">
        <v>71</v>
      </c>
      <c r="E8" s="93">
        <v>196</v>
      </c>
      <c r="F8" s="93">
        <v>48</v>
      </c>
      <c r="G8" s="93">
        <v>31</v>
      </c>
      <c r="H8" s="93">
        <v>39</v>
      </c>
      <c r="I8" s="84">
        <v>514</v>
      </c>
    </row>
    <row r="9" spans="1:9" ht="15.75" customHeight="1" thickBot="1">
      <c r="A9" s="582"/>
      <c r="B9" s="128" t="s">
        <v>1</v>
      </c>
      <c r="C9" s="160">
        <v>25</v>
      </c>
      <c r="D9" s="160">
        <v>14</v>
      </c>
      <c r="E9" s="160">
        <v>38</v>
      </c>
      <c r="F9" s="160">
        <v>9</v>
      </c>
      <c r="G9" s="160">
        <v>6</v>
      </c>
      <c r="H9" s="160">
        <v>8</v>
      </c>
      <c r="I9" s="82">
        <v>100</v>
      </c>
    </row>
    <row r="10" spans="1:9" ht="15.75" customHeight="1">
      <c r="A10" s="581">
        <v>1999</v>
      </c>
      <c r="B10" s="126" t="s">
        <v>137</v>
      </c>
      <c r="C10" s="93">
        <v>135.8</v>
      </c>
      <c r="D10" s="93">
        <v>70.7</v>
      </c>
      <c r="E10" s="93">
        <v>201.9</v>
      </c>
      <c r="F10" s="93">
        <v>49</v>
      </c>
      <c r="G10" s="93">
        <v>30.3</v>
      </c>
      <c r="H10" s="93">
        <v>38</v>
      </c>
      <c r="I10" s="84">
        <v>525.7</v>
      </c>
    </row>
    <row r="11" spans="1:9" ht="15.75" customHeight="1" thickBot="1">
      <c r="A11" s="582"/>
      <c r="B11" s="128" t="s">
        <v>1</v>
      </c>
      <c r="C11" s="160">
        <v>26</v>
      </c>
      <c r="D11" s="160">
        <v>14</v>
      </c>
      <c r="E11" s="160">
        <v>38</v>
      </c>
      <c r="F11" s="160">
        <v>9</v>
      </c>
      <c r="G11" s="160">
        <v>6</v>
      </c>
      <c r="H11" s="160">
        <v>7</v>
      </c>
      <c r="I11" s="82">
        <v>100</v>
      </c>
    </row>
    <row r="12" spans="1:9" ht="15.75" customHeight="1">
      <c r="A12" s="581">
        <v>2000</v>
      </c>
      <c r="B12" s="126" t="s">
        <v>137</v>
      </c>
      <c r="C12" s="93">
        <v>129</v>
      </c>
      <c r="D12" s="93">
        <v>60.2</v>
      </c>
      <c r="E12" s="93">
        <v>211.3</v>
      </c>
      <c r="F12" s="93">
        <v>52</v>
      </c>
      <c r="G12" s="93">
        <v>23.8</v>
      </c>
      <c r="H12" s="93">
        <v>59</v>
      </c>
      <c r="I12" s="84">
        <v>535.3</v>
      </c>
    </row>
    <row r="13" spans="1:9" ht="15.75" customHeight="1" thickBot="1">
      <c r="A13" s="582"/>
      <c r="B13" s="128" t="s">
        <v>1</v>
      </c>
      <c r="C13" s="160">
        <v>24</v>
      </c>
      <c r="D13" s="160">
        <v>11</v>
      </c>
      <c r="E13" s="160">
        <v>40</v>
      </c>
      <c r="F13" s="160">
        <v>10</v>
      </c>
      <c r="G13" s="160">
        <v>4</v>
      </c>
      <c r="H13" s="160">
        <v>11</v>
      </c>
      <c r="I13" s="82">
        <v>100</v>
      </c>
    </row>
    <row r="14" spans="1:9" ht="15.75" customHeight="1">
      <c r="A14" s="581">
        <v>2001</v>
      </c>
      <c r="B14" s="126" t="s">
        <v>137</v>
      </c>
      <c r="C14" s="93">
        <v>124.3</v>
      </c>
      <c r="D14" s="93">
        <v>58.4</v>
      </c>
      <c r="E14" s="93">
        <v>219</v>
      </c>
      <c r="F14" s="93">
        <v>53.3</v>
      </c>
      <c r="G14" s="93">
        <v>19.1</v>
      </c>
      <c r="H14" s="93">
        <v>59</v>
      </c>
      <c r="I14" s="84">
        <v>533.1</v>
      </c>
    </row>
    <row r="15" spans="1:9" ht="15.75" customHeight="1" thickBot="1">
      <c r="A15" s="582"/>
      <c r="B15" s="128" t="s">
        <v>1</v>
      </c>
      <c r="C15" s="160">
        <v>23</v>
      </c>
      <c r="D15" s="160">
        <v>11</v>
      </c>
      <c r="E15" s="160">
        <v>41</v>
      </c>
      <c r="F15" s="160">
        <v>10</v>
      </c>
      <c r="G15" s="160">
        <v>4</v>
      </c>
      <c r="H15" s="160">
        <v>11</v>
      </c>
      <c r="I15" s="82">
        <v>100</v>
      </c>
    </row>
    <row r="16" spans="1:9" ht="15.75" customHeight="1">
      <c r="A16" s="581">
        <v>2002</v>
      </c>
      <c r="B16" s="126" t="s">
        <v>137</v>
      </c>
      <c r="C16" s="93">
        <v>123.3</v>
      </c>
      <c r="D16" s="93">
        <v>68.1</v>
      </c>
      <c r="E16" s="93">
        <v>204.2</v>
      </c>
      <c r="F16" s="93">
        <v>49.3</v>
      </c>
      <c r="G16" s="93">
        <v>16.5</v>
      </c>
      <c r="H16" s="93">
        <v>59.6</v>
      </c>
      <c r="I16" s="84">
        <v>521</v>
      </c>
    </row>
    <row r="17" spans="1:9" ht="15.75" customHeight="1" thickBot="1">
      <c r="A17" s="582"/>
      <c r="B17" s="128" t="s">
        <v>1</v>
      </c>
      <c r="C17" s="160">
        <v>24</v>
      </c>
      <c r="D17" s="160">
        <v>13</v>
      </c>
      <c r="E17" s="160">
        <v>39</v>
      </c>
      <c r="F17" s="160">
        <v>10</v>
      </c>
      <c r="G17" s="160">
        <v>3</v>
      </c>
      <c r="H17" s="160">
        <v>11</v>
      </c>
      <c r="I17" s="82">
        <v>100</v>
      </c>
    </row>
    <row r="18" spans="1:9" ht="15.75" customHeight="1">
      <c r="A18" s="581">
        <v>2003</v>
      </c>
      <c r="B18" s="126" t="s">
        <v>137</v>
      </c>
      <c r="C18" s="93">
        <v>137.7</v>
      </c>
      <c r="D18" s="93">
        <v>77.4</v>
      </c>
      <c r="E18" s="93">
        <v>188.6</v>
      </c>
      <c r="F18" s="93">
        <v>55.8</v>
      </c>
      <c r="G18" s="93">
        <v>20</v>
      </c>
      <c r="H18" s="93">
        <v>54.6</v>
      </c>
      <c r="I18" s="84">
        <v>534.1</v>
      </c>
    </row>
    <row r="19" spans="1:9" ht="15.75" customHeight="1" thickBot="1">
      <c r="A19" s="582"/>
      <c r="B19" s="128" t="s">
        <v>1</v>
      </c>
      <c r="C19" s="100">
        <v>26</v>
      </c>
      <c r="D19" s="100">
        <v>15</v>
      </c>
      <c r="E19" s="100">
        <v>35</v>
      </c>
      <c r="F19" s="100">
        <v>10</v>
      </c>
      <c r="G19" s="100">
        <v>4</v>
      </c>
      <c r="H19" s="100">
        <v>10</v>
      </c>
      <c r="I19" s="82">
        <v>100</v>
      </c>
    </row>
    <row r="20" spans="1:9" ht="15.75" customHeight="1">
      <c r="A20" s="581">
        <v>2004</v>
      </c>
      <c r="B20" s="126" t="s">
        <v>137</v>
      </c>
      <c r="C20" s="93">
        <v>130.3</v>
      </c>
      <c r="D20" s="93">
        <v>85</v>
      </c>
      <c r="E20" s="93">
        <v>204.9</v>
      </c>
      <c r="F20" s="93">
        <v>61.9</v>
      </c>
      <c r="G20" s="93">
        <v>21.9</v>
      </c>
      <c r="H20" s="93">
        <v>53.4</v>
      </c>
      <c r="I20" s="84">
        <v>557.4</v>
      </c>
    </row>
    <row r="21" spans="1:9" ht="15.75" customHeight="1" thickBot="1">
      <c r="A21" s="582"/>
      <c r="B21" s="128" t="s">
        <v>1</v>
      </c>
      <c r="C21" s="100">
        <v>23</v>
      </c>
      <c r="D21" s="100">
        <v>15</v>
      </c>
      <c r="E21" s="100">
        <v>37</v>
      </c>
      <c r="F21" s="100">
        <v>11</v>
      </c>
      <c r="G21" s="100">
        <v>4</v>
      </c>
      <c r="H21" s="100">
        <v>10</v>
      </c>
      <c r="I21" s="82">
        <v>100</v>
      </c>
    </row>
    <row r="22" spans="1:9" ht="15.75" customHeight="1">
      <c r="A22" s="581">
        <v>2005</v>
      </c>
      <c r="B22" s="126" t="s">
        <v>137</v>
      </c>
      <c r="C22" s="93">
        <v>138.6</v>
      </c>
      <c r="D22" s="93">
        <v>87.6</v>
      </c>
      <c r="E22" s="93">
        <v>185.5</v>
      </c>
      <c r="F22" s="93">
        <v>56.9</v>
      </c>
      <c r="G22" s="93">
        <v>25</v>
      </c>
      <c r="H22" s="93">
        <v>57.2</v>
      </c>
      <c r="I22" s="84">
        <f>SUM(C22:H22)</f>
        <v>550.8</v>
      </c>
    </row>
    <row r="23" spans="1:9" ht="15.75" customHeight="1" thickBot="1">
      <c r="A23" s="582"/>
      <c r="B23" s="128" t="s">
        <v>1</v>
      </c>
      <c r="C23" s="100">
        <v>25</v>
      </c>
      <c r="D23" s="100">
        <v>16</v>
      </c>
      <c r="E23" s="100">
        <v>34</v>
      </c>
      <c r="F23" s="100">
        <v>10</v>
      </c>
      <c r="G23" s="100">
        <v>5</v>
      </c>
      <c r="H23" s="100">
        <v>10</v>
      </c>
      <c r="I23" s="82">
        <v>100</v>
      </c>
    </row>
    <row r="24" spans="1:9" ht="15.75" customHeight="1">
      <c r="A24" s="581">
        <v>2006</v>
      </c>
      <c r="B24" s="126" t="s">
        <v>137</v>
      </c>
      <c r="C24" s="93">
        <v>151.1</v>
      </c>
      <c r="D24" s="93">
        <v>84</v>
      </c>
      <c r="E24" s="93">
        <v>230.7</v>
      </c>
      <c r="F24" s="93">
        <v>77.1</v>
      </c>
      <c r="G24" s="93">
        <v>18</v>
      </c>
      <c r="H24" s="93">
        <v>47.3</v>
      </c>
      <c r="I24" s="84">
        <f aca="true" t="shared" si="0" ref="I24:I31">SUM(C24:H24)</f>
        <v>608.1999999999999</v>
      </c>
    </row>
    <row r="25" spans="1:9" ht="15.75" customHeight="1" thickBot="1">
      <c r="A25" s="582"/>
      <c r="B25" s="128" t="s">
        <v>1</v>
      </c>
      <c r="C25" s="100">
        <v>25</v>
      </c>
      <c r="D25" s="100">
        <v>14</v>
      </c>
      <c r="E25" s="100">
        <v>38</v>
      </c>
      <c r="F25" s="100">
        <v>13</v>
      </c>
      <c r="G25" s="100">
        <v>3</v>
      </c>
      <c r="H25" s="100">
        <v>7</v>
      </c>
      <c r="I25" s="82">
        <f t="shared" si="0"/>
        <v>100</v>
      </c>
    </row>
    <row r="26" spans="1:9" ht="15.75" customHeight="1">
      <c r="A26" s="581">
        <v>2007</v>
      </c>
      <c r="B26" s="126" t="s">
        <v>137</v>
      </c>
      <c r="C26" s="93">
        <v>192.7</v>
      </c>
      <c r="D26" s="93">
        <v>116.8</v>
      </c>
      <c r="E26" s="93">
        <v>271.8</v>
      </c>
      <c r="F26" s="93">
        <v>125.7</v>
      </c>
      <c r="G26" s="93">
        <v>22</v>
      </c>
      <c r="H26" s="93">
        <v>60</v>
      </c>
      <c r="I26" s="115">
        <f t="shared" si="0"/>
        <v>789</v>
      </c>
    </row>
    <row r="27" spans="1:9" s="263" customFormat="1" ht="15.75" customHeight="1" thickBot="1">
      <c r="A27" s="582"/>
      <c r="B27" s="262" t="s">
        <v>1</v>
      </c>
      <c r="C27" s="100">
        <v>24</v>
      </c>
      <c r="D27" s="100">
        <v>15</v>
      </c>
      <c r="E27" s="100">
        <v>34</v>
      </c>
      <c r="F27" s="100">
        <v>16</v>
      </c>
      <c r="G27" s="100">
        <v>3</v>
      </c>
      <c r="H27" s="100">
        <v>8</v>
      </c>
      <c r="I27" s="82">
        <f t="shared" si="0"/>
        <v>100</v>
      </c>
    </row>
    <row r="28" spans="1:9" ht="15.75" customHeight="1">
      <c r="A28" s="581">
        <v>2008</v>
      </c>
      <c r="B28" s="126" t="s">
        <v>137</v>
      </c>
      <c r="C28" s="93">
        <v>175.1</v>
      </c>
      <c r="D28" s="93">
        <v>156.6</v>
      </c>
      <c r="E28" s="93">
        <v>357</v>
      </c>
      <c r="F28" s="93">
        <v>141.3</v>
      </c>
      <c r="G28" s="93">
        <v>21.4</v>
      </c>
      <c r="H28" s="93">
        <v>67.2</v>
      </c>
      <c r="I28" s="84">
        <f t="shared" si="0"/>
        <v>918.6</v>
      </c>
    </row>
    <row r="29" spans="1:9" ht="15.75" customHeight="1" thickBot="1">
      <c r="A29" s="582"/>
      <c r="B29" s="128" t="s">
        <v>1</v>
      </c>
      <c r="C29" s="100">
        <f aca="true" t="shared" si="1" ref="C29:H29">C28*100/$I28</f>
        <v>19.061615501850643</v>
      </c>
      <c r="D29" s="100">
        <f t="shared" si="1"/>
        <v>17.0476812540823</v>
      </c>
      <c r="E29" s="100">
        <f t="shared" si="1"/>
        <v>38.86348791639451</v>
      </c>
      <c r="F29" s="100">
        <f t="shared" si="1"/>
        <v>15.382103200522536</v>
      </c>
      <c r="G29" s="100">
        <f t="shared" si="1"/>
        <v>2.329632048769867</v>
      </c>
      <c r="H29" s="100">
        <f t="shared" si="1"/>
        <v>7.315480078380143</v>
      </c>
      <c r="I29" s="82">
        <f t="shared" si="0"/>
        <v>100.00000000000001</v>
      </c>
    </row>
    <row r="30" spans="1:9" ht="15.75" customHeight="1">
      <c r="A30" s="581">
        <v>2009</v>
      </c>
      <c r="B30" s="126" t="s">
        <v>137</v>
      </c>
      <c r="C30" s="93">
        <v>180.9</v>
      </c>
      <c r="D30" s="93">
        <v>151.4</v>
      </c>
      <c r="E30" s="93">
        <v>367.2</v>
      </c>
      <c r="F30" s="93">
        <v>156.8</v>
      </c>
      <c r="G30" s="93">
        <v>28.5</v>
      </c>
      <c r="H30" s="93">
        <v>73.1</v>
      </c>
      <c r="I30" s="115">
        <f t="shared" si="0"/>
        <v>957.9</v>
      </c>
    </row>
    <row r="31" spans="1:9" s="263" customFormat="1" ht="15.75" customHeight="1" thickBot="1">
      <c r="A31" s="582"/>
      <c r="B31" s="262" t="s">
        <v>1</v>
      </c>
      <c r="C31" s="100">
        <f aca="true" t="shared" si="2" ref="C31:H31">C30*100/$I30</f>
        <v>18.885061071093016</v>
      </c>
      <c r="D31" s="100">
        <f t="shared" si="2"/>
        <v>15.805407662595261</v>
      </c>
      <c r="E31" s="100">
        <f t="shared" si="2"/>
        <v>38.333855308487315</v>
      </c>
      <c r="F31" s="100">
        <f t="shared" si="2"/>
        <v>16.369140828896548</v>
      </c>
      <c r="G31" s="100">
        <f t="shared" si="2"/>
        <v>2.9752583777012216</v>
      </c>
      <c r="H31" s="100">
        <f t="shared" si="2"/>
        <v>7.631276751226641</v>
      </c>
      <c r="I31" s="82">
        <f t="shared" si="0"/>
        <v>100</v>
      </c>
    </row>
    <row r="32" spans="1:6" ht="13.5" customHeight="1">
      <c r="A32" s="4" t="s">
        <v>19</v>
      </c>
      <c r="F32" s="11" t="s">
        <v>221</v>
      </c>
    </row>
    <row r="33" ht="13.5" customHeight="1"/>
    <row r="60" spans="1:10" ht="19.5" customHeight="1">
      <c r="A60" s="16" t="s">
        <v>348</v>
      </c>
      <c r="B60" s="238"/>
      <c r="C60" s="238"/>
      <c r="D60" s="238"/>
      <c r="E60" s="238"/>
      <c r="F60" s="238"/>
      <c r="G60" s="238"/>
      <c r="H60" s="238"/>
      <c r="I60" s="238"/>
      <c r="J60" s="238"/>
    </row>
    <row r="61" ht="6.75" customHeight="1" thickBot="1"/>
    <row r="62" spans="1:9" ht="31.5" customHeight="1" thickBot="1">
      <c r="A62" s="595" t="s">
        <v>139</v>
      </c>
      <c r="B62" s="595"/>
      <c r="C62" s="275" t="s">
        <v>158</v>
      </c>
      <c r="D62" s="275" t="s">
        <v>310</v>
      </c>
      <c r="E62" s="275" t="s">
        <v>133</v>
      </c>
      <c r="F62" s="275" t="s">
        <v>134</v>
      </c>
      <c r="G62" s="275" t="s">
        <v>159</v>
      </c>
      <c r="H62" s="275" t="s">
        <v>160</v>
      </c>
      <c r="I62" s="275" t="s">
        <v>5</v>
      </c>
    </row>
    <row r="63" spans="1:9" ht="15.75" customHeight="1">
      <c r="A63" s="605" t="s">
        <v>53</v>
      </c>
      <c r="B63" s="126">
        <v>1997</v>
      </c>
      <c r="C63" s="340">
        <v>258</v>
      </c>
      <c r="D63" s="340">
        <v>276.8</v>
      </c>
      <c r="E63" s="340">
        <f>86/1000</f>
        <v>0.086</v>
      </c>
      <c r="F63" s="340">
        <v>2.2</v>
      </c>
      <c r="G63" s="340">
        <v>62.2</v>
      </c>
      <c r="H63" s="216"/>
      <c r="I63" s="328"/>
    </row>
    <row r="64" spans="1:21" ht="15.75" customHeight="1">
      <c r="A64" s="606"/>
      <c r="B64" s="127">
        <v>1998</v>
      </c>
      <c r="C64" s="325">
        <v>240.9</v>
      </c>
      <c r="D64" s="325">
        <v>258.4</v>
      </c>
      <c r="E64" s="329"/>
      <c r="F64" s="325">
        <v>2</v>
      </c>
      <c r="G64" s="325">
        <v>66.7</v>
      </c>
      <c r="H64" s="329"/>
      <c r="I64" s="331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</row>
    <row r="65" spans="1:9" ht="15.75" customHeight="1">
      <c r="A65" s="606"/>
      <c r="B65" s="127">
        <v>1999</v>
      </c>
      <c r="C65" s="325">
        <v>240.8</v>
      </c>
      <c r="D65" s="325">
        <v>231.9</v>
      </c>
      <c r="E65" s="325">
        <f>2/1000</f>
        <v>0.002</v>
      </c>
      <c r="F65" s="325">
        <v>1.9</v>
      </c>
      <c r="G65" s="325">
        <v>66.7</v>
      </c>
      <c r="H65" s="329"/>
      <c r="I65" s="331"/>
    </row>
    <row r="66" spans="1:21" ht="15.75" customHeight="1">
      <c r="A66" s="606"/>
      <c r="B66" s="127">
        <v>2000</v>
      </c>
      <c r="C66" s="325">
        <v>224.5</v>
      </c>
      <c r="D66" s="325">
        <v>231.8</v>
      </c>
      <c r="E66" s="324"/>
      <c r="F66" s="325">
        <v>0.8</v>
      </c>
      <c r="G66" s="325">
        <v>62.2</v>
      </c>
      <c r="H66" s="329"/>
      <c r="I66" s="331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</row>
    <row r="67" spans="1:9" ht="15.75" customHeight="1">
      <c r="A67" s="606"/>
      <c r="B67" s="127">
        <v>2001</v>
      </c>
      <c r="C67" s="325">
        <v>218.5</v>
      </c>
      <c r="D67" s="325">
        <v>257.2</v>
      </c>
      <c r="E67" s="325">
        <v>0.1</v>
      </c>
      <c r="F67" s="325">
        <v>0.7</v>
      </c>
      <c r="G67" s="325">
        <v>78.9</v>
      </c>
      <c r="H67" s="329"/>
      <c r="I67" s="331"/>
    </row>
    <row r="68" spans="1:9" ht="15.75" customHeight="1">
      <c r="A68" s="606"/>
      <c r="B68" s="127">
        <v>2002</v>
      </c>
      <c r="C68" s="325">
        <v>231.9</v>
      </c>
      <c r="D68" s="325">
        <v>291.2</v>
      </c>
      <c r="E68" s="325">
        <v>0.1</v>
      </c>
      <c r="F68" s="325">
        <v>0.7</v>
      </c>
      <c r="G68" s="325">
        <v>66.3</v>
      </c>
      <c r="H68" s="329"/>
      <c r="I68" s="331"/>
    </row>
    <row r="69" spans="1:21" ht="15.75" customHeight="1">
      <c r="A69" s="606"/>
      <c r="B69" s="127">
        <v>2003</v>
      </c>
      <c r="C69" s="325">
        <v>231</v>
      </c>
      <c r="D69" s="325">
        <v>348.2</v>
      </c>
      <c r="E69" s="325">
        <v>0.1</v>
      </c>
      <c r="F69" s="325">
        <v>0.7</v>
      </c>
      <c r="G69" s="325">
        <v>46.3</v>
      </c>
      <c r="H69" s="325">
        <v>20.2</v>
      </c>
      <c r="I69" s="465">
        <f>SUM(C69:H69)</f>
        <v>646.5000000000001</v>
      </c>
      <c r="K69" s="474"/>
      <c r="L69" s="474"/>
      <c r="M69" s="474"/>
      <c r="N69" s="474"/>
      <c r="O69" s="474"/>
      <c r="P69" s="474"/>
      <c r="Q69" s="463"/>
      <c r="R69" s="463"/>
      <c r="S69" s="463"/>
      <c r="T69" s="463"/>
      <c r="U69" s="463"/>
    </row>
    <row r="70" spans="1:11" ht="15.75" customHeight="1">
      <c r="A70" s="606"/>
      <c r="B70" s="127">
        <v>2004</v>
      </c>
      <c r="C70" s="325">
        <v>269.8</v>
      </c>
      <c r="D70" s="325">
        <v>353.2</v>
      </c>
      <c r="E70" s="325">
        <v>0.1</v>
      </c>
      <c r="F70" s="325">
        <v>1</v>
      </c>
      <c r="G70" s="325">
        <v>53.6</v>
      </c>
      <c r="H70" s="325">
        <v>20.6</v>
      </c>
      <c r="I70" s="465">
        <f>SUM(C70:H70)</f>
        <v>698.3000000000001</v>
      </c>
      <c r="K70" s="463"/>
    </row>
    <row r="71" spans="1:11" ht="15.75" customHeight="1">
      <c r="A71" s="606"/>
      <c r="B71" s="127">
        <v>2005</v>
      </c>
      <c r="C71" s="325">
        <v>268.6</v>
      </c>
      <c r="D71" s="325">
        <v>314.1</v>
      </c>
      <c r="E71" s="325">
        <v>0.1</v>
      </c>
      <c r="F71" s="325">
        <v>0.8</v>
      </c>
      <c r="G71" s="325">
        <v>57.5</v>
      </c>
      <c r="H71" s="325">
        <v>25.3</v>
      </c>
      <c r="I71" s="465">
        <f>SUM(C71:H71)</f>
        <v>666.4</v>
      </c>
      <c r="K71" s="463"/>
    </row>
    <row r="72" spans="1:11" ht="15.75" customHeight="1">
      <c r="A72" s="606"/>
      <c r="B72" s="127">
        <v>2006</v>
      </c>
      <c r="C72" s="325">
        <v>261.5</v>
      </c>
      <c r="D72" s="325">
        <v>345.5</v>
      </c>
      <c r="E72" s="325">
        <v>0.9</v>
      </c>
      <c r="F72" s="325">
        <v>0.8</v>
      </c>
      <c r="G72" s="325">
        <v>57.6</v>
      </c>
      <c r="H72" s="325">
        <v>35.8</v>
      </c>
      <c r="I72" s="465">
        <f>SUM(C72:H72)</f>
        <v>702.0999999999999</v>
      </c>
      <c r="K72" s="463"/>
    </row>
    <row r="73" spans="1:11" ht="15.75" customHeight="1" thickBot="1">
      <c r="A73" s="607"/>
      <c r="B73" s="128">
        <v>2007</v>
      </c>
      <c r="C73" s="326">
        <v>319.5</v>
      </c>
      <c r="D73" s="326">
        <v>359.6</v>
      </c>
      <c r="E73" s="326">
        <v>0.9</v>
      </c>
      <c r="F73" s="326">
        <v>1.4</v>
      </c>
      <c r="G73" s="326">
        <v>68.7</v>
      </c>
      <c r="H73" s="326">
        <v>40.4</v>
      </c>
      <c r="I73" s="466">
        <f>SUM(C73:H73)</f>
        <v>790.5</v>
      </c>
      <c r="K73" s="463"/>
    </row>
    <row r="74" spans="1:9" ht="15.75" customHeight="1">
      <c r="A74" s="608" t="s">
        <v>54</v>
      </c>
      <c r="B74" s="148">
        <v>1997</v>
      </c>
      <c r="C74" s="341">
        <v>2.2</v>
      </c>
      <c r="D74" s="341">
        <v>0.8</v>
      </c>
      <c r="E74" s="341">
        <v>1.2</v>
      </c>
      <c r="F74" s="341">
        <f>39/1000</f>
        <v>0.039</v>
      </c>
      <c r="G74" s="341">
        <f>338/1000</f>
        <v>0.338</v>
      </c>
      <c r="H74" s="217"/>
      <c r="I74" s="344"/>
    </row>
    <row r="75" spans="1:9" ht="15.75" customHeight="1">
      <c r="A75" s="606"/>
      <c r="B75" s="127">
        <v>1998</v>
      </c>
      <c r="C75" s="325">
        <v>1.5</v>
      </c>
      <c r="D75" s="325">
        <v>1.1</v>
      </c>
      <c r="E75" s="325">
        <v>0.7</v>
      </c>
      <c r="F75" s="325">
        <f>71/1000</f>
        <v>0.071</v>
      </c>
      <c r="G75" s="325">
        <f>309/1000</f>
        <v>0.309</v>
      </c>
      <c r="H75" s="329"/>
      <c r="I75" s="331"/>
    </row>
    <row r="76" spans="1:9" ht="15.75" customHeight="1">
      <c r="A76" s="606"/>
      <c r="B76" s="127">
        <v>1999</v>
      </c>
      <c r="C76" s="325">
        <v>1.3</v>
      </c>
      <c r="D76" s="325">
        <v>0.9</v>
      </c>
      <c r="E76" s="325">
        <v>0.3</v>
      </c>
      <c r="F76" s="325">
        <f>52/1000</f>
        <v>0.052</v>
      </c>
      <c r="G76" s="325">
        <f>310/1000</f>
        <v>0.31</v>
      </c>
      <c r="H76" s="329"/>
      <c r="I76" s="331"/>
    </row>
    <row r="77" spans="1:9" ht="15.75" customHeight="1">
      <c r="A77" s="606"/>
      <c r="B77" s="127">
        <v>2000</v>
      </c>
      <c r="C77" s="325">
        <v>0.08</v>
      </c>
      <c r="D77" s="325">
        <v>0.3</v>
      </c>
      <c r="E77" s="325">
        <v>0.6</v>
      </c>
      <c r="F77" s="325">
        <f>10/1000</f>
        <v>0.01</v>
      </c>
      <c r="G77" s="325">
        <f>200/1000</f>
        <v>0.2</v>
      </c>
      <c r="H77" s="329"/>
      <c r="I77" s="331"/>
    </row>
    <row r="78" spans="1:9" ht="15.75" customHeight="1">
      <c r="A78" s="606"/>
      <c r="B78" s="127">
        <v>2001</v>
      </c>
      <c r="C78" s="325">
        <v>2.6</v>
      </c>
      <c r="D78" s="325">
        <v>0.3</v>
      </c>
      <c r="E78" s="325">
        <v>0.1</v>
      </c>
      <c r="F78" s="325">
        <f>100/1000</f>
        <v>0.1</v>
      </c>
      <c r="G78" s="325">
        <v>0.1</v>
      </c>
      <c r="H78" s="329"/>
      <c r="I78" s="331"/>
    </row>
    <row r="79" spans="1:9" ht="15.75" customHeight="1">
      <c r="A79" s="606"/>
      <c r="B79" s="127">
        <v>2002</v>
      </c>
      <c r="C79" s="325">
        <v>2.9</v>
      </c>
      <c r="D79" s="325">
        <v>1.7</v>
      </c>
      <c r="E79" s="325">
        <v>1.8</v>
      </c>
      <c r="F79" s="325">
        <v>0.1</v>
      </c>
      <c r="G79" s="325">
        <v>0.4</v>
      </c>
      <c r="H79" s="329"/>
      <c r="I79" s="331"/>
    </row>
    <row r="80" spans="1:11" ht="15.75" customHeight="1">
      <c r="A80" s="606"/>
      <c r="B80" s="127">
        <v>2003</v>
      </c>
      <c r="C80" s="325">
        <v>3.6</v>
      </c>
      <c r="D80" s="325">
        <v>3.5</v>
      </c>
      <c r="E80" s="325">
        <v>1.8</v>
      </c>
      <c r="F80" s="325">
        <v>0.1</v>
      </c>
      <c r="G80" s="325">
        <v>0.7</v>
      </c>
      <c r="H80" s="325">
        <v>0.4</v>
      </c>
      <c r="I80" s="465">
        <f>SUM(C80:H80)</f>
        <v>10.1</v>
      </c>
      <c r="K80" s="463"/>
    </row>
    <row r="81" spans="1:11" ht="15.75" customHeight="1">
      <c r="A81" s="606"/>
      <c r="B81" s="127">
        <v>2004</v>
      </c>
      <c r="C81" s="325">
        <v>3.9</v>
      </c>
      <c r="D81" s="325">
        <v>1.9</v>
      </c>
      <c r="E81" s="325">
        <v>1.7</v>
      </c>
      <c r="F81" s="325">
        <v>0.1</v>
      </c>
      <c r="G81" s="325">
        <v>0.5</v>
      </c>
      <c r="H81" s="325">
        <v>0.4</v>
      </c>
      <c r="I81" s="465">
        <f>SUM(C81:H81)</f>
        <v>8.5</v>
      </c>
      <c r="K81" s="463"/>
    </row>
    <row r="82" spans="1:11" ht="15.75" customHeight="1">
      <c r="A82" s="606"/>
      <c r="B82" s="127">
        <v>2005</v>
      </c>
      <c r="C82" s="325">
        <v>4.8</v>
      </c>
      <c r="D82" s="325">
        <v>2</v>
      </c>
      <c r="E82" s="325">
        <v>2</v>
      </c>
      <c r="F82" s="325">
        <f>10/1000</f>
        <v>0.01</v>
      </c>
      <c r="G82" s="325">
        <f>1070/1000</f>
        <v>1.07</v>
      </c>
      <c r="H82" s="325">
        <v>0.4</v>
      </c>
      <c r="I82" s="465">
        <f>SUM(C82:H82)</f>
        <v>10.280000000000001</v>
      </c>
      <c r="K82" s="463"/>
    </row>
    <row r="83" spans="1:11" ht="15.75" customHeight="1">
      <c r="A83" s="606"/>
      <c r="B83" s="127">
        <v>2006</v>
      </c>
      <c r="C83" s="325">
        <v>5.2</v>
      </c>
      <c r="D83" s="325">
        <v>4.9</v>
      </c>
      <c r="E83" s="325">
        <v>2.2</v>
      </c>
      <c r="F83" s="325">
        <f>50/1000</f>
        <v>0.05</v>
      </c>
      <c r="G83" s="325">
        <v>1.7</v>
      </c>
      <c r="H83" s="325">
        <v>0.7</v>
      </c>
      <c r="I83" s="465">
        <f>SUM(C83:H83)</f>
        <v>14.75</v>
      </c>
      <c r="K83" s="463"/>
    </row>
    <row r="84" spans="1:11" ht="15.75" customHeight="1" thickBot="1">
      <c r="A84" s="607"/>
      <c r="B84" s="128">
        <v>2007</v>
      </c>
      <c r="C84" s="326">
        <v>5.7</v>
      </c>
      <c r="D84" s="326">
        <v>1.3</v>
      </c>
      <c r="E84" s="326">
        <v>7.1</v>
      </c>
      <c r="F84" s="326">
        <f>250/1000</f>
        <v>0.25</v>
      </c>
      <c r="G84" s="326">
        <v>2.1</v>
      </c>
      <c r="H84" s="326">
        <v>2</v>
      </c>
      <c r="I84" s="465">
        <f>SUM(C84:H84)</f>
        <v>18.45</v>
      </c>
      <c r="K84" s="463"/>
    </row>
    <row r="85" spans="1:9" ht="15.75" customHeight="1">
      <c r="A85" s="578" t="s">
        <v>315</v>
      </c>
      <c r="B85" s="126">
        <v>1997</v>
      </c>
      <c r="C85" s="294">
        <f>C74-C63</f>
        <v>-255.8</v>
      </c>
      <c r="D85" s="294">
        <f>D74-D63</f>
        <v>-276</v>
      </c>
      <c r="E85" s="294">
        <f>E74-E63</f>
        <v>1.1139999999999999</v>
      </c>
      <c r="F85" s="294">
        <f>F74-F63</f>
        <v>-2.161</v>
      </c>
      <c r="G85" s="294">
        <f>G74-G63</f>
        <v>-61.862</v>
      </c>
      <c r="H85" s="309"/>
      <c r="I85" s="467"/>
    </row>
    <row r="86" spans="1:9" ht="15.75" customHeight="1">
      <c r="A86" s="579"/>
      <c r="B86" s="127">
        <v>1998</v>
      </c>
      <c r="C86" s="468">
        <f aca="true" t="shared" si="3" ref="C86:H95">C75-C64</f>
        <v>-239.4</v>
      </c>
      <c r="D86" s="468">
        <f t="shared" si="3"/>
        <v>-257.29999999999995</v>
      </c>
      <c r="E86" s="468">
        <f t="shared" si="3"/>
        <v>0.7</v>
      </c>
      <c r="F86" s="468">
        <f t="shared" si="3"/>
        <v>-1.929</v>
      </c>
      <c r="G86" s="468">
        <f t="shared" si="3"/>
        <v>-66.391</v>
      </c>
      <c r="H86" s="469"/>
      <c r="I86" s="470"/>
    </row>
    <row r="87" spans="1:9" ht="15.75" customHeight="1">
      <c r="A87" s="579"/>
      <c r="B87" s="127">
        <v>1999</v>
      </c>
      <c r="C87" s="468">
        <f t="shared" si="3"/>
        <v>-239.5</v>
      </c>
      <c r="D87" s="468">
        <f t="shared" si="3"/>
        <v>-231</v>
      </c>
      <c r="E87" s="468">
        <f t="shared" si="3"/>
        <v>0.298</v>
      </c>
      <c r="F87" s="468">
        <f t="shared" si="3"/>
        <v>-1.8479999999999999</v>
      </c>
      <c r="G87" s="468">
        <f t="shared" si="3"/>
        <v>-66.39</v>
      </c>
      <c r="H87" s="469"/>
      <c r="I87" s="470"/>
    </row>
    <row r="88" spans="1:9" ht="15.75" customHeight="1">
      <c r="A88" s="579"/>
      <c r="B88" s="127">
        <v>2000</v>
      </c>
      <c r="C88" s="468">
        <f t="shared" si="3"/>
        <v>-224.42</v>
      </c>
      <c r="D88" s="468">
        <f t="shared" si="3"/>
        <v>-231.5</v>
      </c>
      <c r="E88" s="468">
        <f t="shared" si="3"/>
        <v>0.6</v>
      </c>
      <c r="F88" s="468">
        <f t="shared" si="3"/>
        <v>-0.79</v>
      </c>
      <c r="G88" s="468">
        <f t="shared" si="3"/>
        <v>-62</v>
      </c>
      <c r="H88" s="469"/>
      <c r="I88" s="470"/>
    </row>
    <row r="89" spans="1:9" ht="15.75" customHeight="1">
      <c r="A89" s="579"/>
      <c r="B89" s="127">
        <v>2001</v>
      </c>
      <c r="C89" s="468">
        <f t="shared" si="3"/>
        <v>-215.9</v>
      </c>
      <c r="D89" s="468">
        <f t="shared" si="3"/>
        <v>-256.9</v>
      </c>
      <c r="E89" s="473">
        <f t="shared" si="3"/>
        <v>0</v>
      </c>
      <c r="F89" s="468">
        <f t="shared" si="3"/>
        <v>-0.6</v>
      </c>
      <c r="G89" s="468">
        <f t="shared" si="3"/>
        <v>-78.80000000000001</v>
      </c>
      <c r="H89" s="469"/>
      <c r="I89" s="470"/>
    </row>
    <row r="90" spans="1:9" ht="15.75" customHeight="1">
      <c r="A90" s="579"/>
      <c r="B90" s="127">
        <v>2002</v>
      </c>
      <c r="C90" s="468">
        <f t="shared" si="3"/>
        <v>-229</v>
      </c>
      <c r="D90" s="468">
        <f t="shared" si="3"/>
        <v>-289.5</v>
      </c>
      <c r="E90" s="468">
        <f t="shared" si="3"/>
        <v>1.7</v>
      </c>
      <c r="F90" s="468">
        <f t="shared" si="3"/>
        <v>-0.6</v>
      </c>
      <c r="G90" s="468">
        <f t="shared" si="3"/>
        <v>-65.89999999999999</v>
      </c>
      <c r="H90" s="469"/>
      <c r="I90" s="470"/>
    </row>
    <row r="91" spans="1:9" ht="15.75" customHeight="1">
      <c r="A91" s="579"/>
      <c r="B91" s="127">
        <v>2003</v>
      </c>
      <c r="C91" s="468">
        <f t="shared" si="3"/>
        <v>-227.4</v>
      </c>
      <c r="D91" s="468">
        <f t="shared" si="3"/>
        <v>-344.7</v>
      </c>
      <c r="E91" s="468">
        <f t="shared" si="3"/>
        <v>1.7</v>
      </c>
      <c r="F91" s="468">
        <f t="shared" si="3"/>
        <v>-0.6</v>
      </c>
      <c r="G91" s="468">
        <f t="shared" si="3"/>
        <v>-45.599999999999994</v>
      </c>
      <c r="H91" s="468">
        <f t="shared" si="3"/>
        <v>-19.8</v>
      </c>
      <c r="I91" s="471">
        <f>SUM(C91:H91)</f>
        <v>-636.4</v>
      </c>
    </row>
    <row r="92" spans="1:9" ht="15.75" customHeight="1">
      <c r="A92" s="579"/>
      <c r="B92" s="127">
        <v>2004</v>
      </c>
      <c r="C92" s="468">
        <f t="shared" si="3"/>
        <v>-265.90000000000003</v>
      </c>
      <c r="D92" s="468">
        <f t="shared" si="3"/>
        <v>-351.3</v>
      </c>
      <c r="E92" s="468">
        <f t="shared" si="3"/>
        <v>1.5999999999999999</v>
      </c>
      <c r="F92" s="468">
        <f t="shared" si="3"/>
        <v>-0.9</v>
      </c>
      <c r="G92" s="468">
        <f t="shared" si="3"/>
        <v>-53.1</v>
      </c>
      <c r="H92" s="468">
        <f t="shared" si="3"/>
        <v>-20.200000000000003</v>
      </c>
      <c r="I92" s="471">
        <f>SUM(C92:H92)</f>
        <v>-689.8000000000001</v>
      </c>
    </row>
    <row r="93" spans="1:9" ht="15.75" customHeight="1">
      <c r="A93" s="579"/>
      <c r="B93" s="127">
        <v>2005</v>
      </c>
      <c r="C93" s="468">
        <f t="shared" si="3"/>
        <v>-263.8</v>
      </c>
      <c r="D93" s="468">
        <f t="shared" si="3"/>
        <v>-312.1</v>
      </c>
      <c r="E93" s="468">
        <f t="shared" si="3"/>
        <v>1.9</v>
      </c>
      <c r="F93" s="468">
        <f t="shared" si="3"/>
        <v>-0.79</v>
      </c>
      <c r="G93" s="468">
        <f t="shared" si="3"/>
        <v>-56.43</v>
      </c>
      <c r="H93" s="468">
        <f t="shared" si="3"/>
        <v>-24.900000000000002</v>
      </c>
      <c r="I93" s="471">
        <f>SUM(C93:H93)</f>
        <v>-656.12</v>
      </c>
    </row>
    <row r="94" spans="1:9" ht="15.75" customHeight="1">
      <c r="A94" s="579"/>
      <c r="B94" s="139">
        <v>2006</v>
      </c>
      <c r="C94" s="468">
        <f t="shared" si="3"/>
        <v>-256.3</v>
      </c>
      <c r="D94" s="468">
        <f t="shared" si="3"/>
        <v>-340.6</v>
      </c>
      <c r="E94" s="468">
        <f t="shared" si="3"/>
        <v>1.3000000000000003</v>
      </c>
      <c r="F94" s="468">
        <f t="shared" si="3"/>
        <v>-0.75</v>
      </c>
      <c r="G94" s="468">
        <f t="shared" si="3"/>
        <v>-55.9</v>
      </c>
      <c r="H94" s="468">
        <f t="shared" si="3"/>
        <v>-35.099999999999994</v>
      </c>
      <c r="I94" s="471">
        <f>SUM(C94:H94)</f>
        <v>-687.3500000000001</v>
      </c>
    </row>
    <row r="95" spans="1:9" ht="15.75" customHeight="1" thickBot="1">
      <c r="A95" s="580"/>
      <c r="B95" s="137">
        <v>2007</v>
      </c>
      <c r="C95" s="295">
        <f t="shared" si="3"/>
        <v>-313.8</v>
      </c>
      <c r="D95" s="295">
        <f t="shared" si="3"/>
        <v>-358.3</v>
      </c>
      <c r="E95" s="295">
        <f t="shared" si="3"/>
        <v>6.199999999999999</v>
      </c>
      <c r="F95" s="295">
        <f t="shared" si="3"/>
        <v>-1.15</v>
      </c>
      <c r="G95" s="295">
        <f t="shared" si="3"/>
        <v>-66.60000000000001</v>
      </c>
      <c r="H95" s="295">
        <f t="shared" si="3"/>
        <v>-38.4</v>
      </c>
      <c r="I95" s="472">
        <f>SUM(C95:H95)</f>
        <v>-772.05</v>
      </c>
    </row>
    <row r="96" spans="1:10" ht="13.5" customHeight="1">
      <c r="A96" s="4" t="s">
        <v>19</v>
      </c>
      <c r="B96" s="12"/>
      <c r="C96" s="5"/>
      <c r="D96" s="3"/>
      <c r="E96" s="3"/>
      <c r="F96" s="11" t="s">
        <v>221</v>
      </c>
      <c r="G96" s="3"/>
      <c r="H96" s="3"/>
      <c r="I96" s="3"/>
      <c r="J96" s="3"/>
    </row>
    <row r="97" spans="1:10" ht="13.5" customHeight="1">
      <c r="A97" s="280"/>
      <c r="B97" s="11" t="s">
        <v>374</v>
      </c>
      <c r="C97" s="5"/>
      <c r="D97" s="3"/>
      <c r="E97" s="3"/>
      <c r="F97" s="3"/>
      <c r="G97" s="3"/>
      <c r="H97" s="3"/>
      <c r="I97" s="3"/>
      <c r="J97" s="3"/>
    </row>
  </sheetData>
  <sheetProtection/>
  <mergeCells count="19">
    <mergeCell ref="A1:I1"/>
    <mergeCell ref="A26:A27"/>
    <mergeCell ref="A62:B62"/>
    <mergeCell ref="A63:A73"/>
    <mergeCell ref="A74:A84"/>
    <mergeCell ref="A14:A15"/>
    <mergeCell ref="A16:A17"/>
    <mergeCell ref="A18:A19"/>
    <mergeCell ref="A20:A21"/>
    <mergeCell ref="A28:A29"/>
    <mergeCell ref="A85:A95"/>
    <mergeCell ref="A22:A23"/>
    <mergeCell ref="A24:A25"/>
    <mergeCell ref="A5:B5"/>
    <mergeCell ref="A6:A7"/>
    <mergeCell ref="A8:A9"/>
    <mergeCell ref="A10:A11"/>
    <mergeCell ref="A12:A13"/>
    <mergeCell ref="A30:A3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186" customWidth="1"/>
    <col min="2" max="7" width="12.7109375" style="186" customWidth="1"/>
    <col min="8" max="16384" width="9.140625" style="186" customWidth="1"/>
  </cols>
  <sheetData>
    <row r="1" spans="1:7" ht="19.5" customHeight="1">
      <c r="A1" s="16" t="s">
        <v>368</v>
      </c>
      <c r="B1" s="16"/>
      <c r="C1" s="16"/>
      <c r="D1" s="16"/>
      <c r="E1" s="16"/>
      <c r="F1" s="16"/>
      <c r="G1" s="16"/>
    </row>
    <row r="2" spans="1:5" ht="6.75" customHeight="1" thickBot="1">
      <c r="A2" s="157"/>
      <c r="B2" s="157"/>
      <c r="C2" s="157"/>
      <c r="D2" s="157"/>
      <c r="E2" s="157"/>
    </row>
    <row r="3" spans="1:5" ht="13.5" customHeight="1" thickBot="1">
      <c r="A3" s="19" t="s">
        <v>180</v>
      </c>
      <c r="B3" s="19" t="s">
        <v>369</v>
      </c>
      <c r="C3" s="277" t="s">
        <v>161</v>
      </c>
      <c r="D3" s="277" t="s">
        <v>162</v>
      </c>
      <c r="E3" s="277" t="s">
        <v>163</v>
      </c>
    </row>
    <row r="4" spans="1:5" ht="15.75" customHeight="1">
      <c r="A4" s="604" t="s">
        <v>230</v>
      </c>
      <c r="B4" s="148">
        <v>2006</v>
      </c>
      <c r="C4" s="287">
        <v>11.2</v>
      </c>
      <c r="D4" s="287">
        <v>16.5</v>
      </c>
      <c r="E4" s="287">
        <v>46.4</v>
      </c>
    </row>
    <row r="5" spans="1:5" ht="15.75" customHeight="1">
      <c r="A5" s="609"/>
      <c r="B5" s="127">
        <v>2007</v>
      </c>
      <c r="C5" s="110">
        <v>11.4</v>
      </c>
      <c r="D5" s="110">
        <v>15.2</v>
      </c>
      <c r="E5" s="110">
        <v>51.3</v>
      </c>
    </row>
    <row r="6" spans="1:5" ht="15.75" customHeight="1">
      <c r="A6" s="609"/>
      <c r="B6" s="148">
        <v>2008</v>
      </c>
      <c r="C6" s="69">
        <v>11.4</v>
      </c>
      <c r="D6" s="69">
        <v>28</v>
      </c>
      <c r="E6" s="69">
        <v>46.2</v>
      </c>
    </row>
    <row r="7" spans="1:5" ht="15.75" customHeight="1">
      <c r="A7" s="591"/>
      <c r="B7" s="127">
        <v>2009</v>
      </c>
      <c r="C7" s="69">
        <v>13.6</v>
      </c>
      <c r="D7" s="69">
        <v>28</v>
      </c>
      <c r="E7" s="69">
        <v>45.7</v>
      </c>
    </row>
    <row r="8" spans="1:5" ht="15.75" customHeight="1">
      <c r="A8" s="594" t="s">
        <v>9</v>
      </c>
      <c r="B8" s="127">
        <v>2006</v>
      </c>
      <c r="C8" s="110">
        <v>25.4</v>
      </c>
      <c r="D8" s="110">
        <v>26.4</v>
      </c>
      <c r="E8" s="110">
        <v>40.3</v>
      </c>
    </row>
    <row r="9" spans="1:5" ht="15.75" customHeight="1">
      <c r="A9" s="609"/>
      <c r="B9" s="127">
        <v>2007</v>
      </c>
      <c r="C9" s="110">
        <v>24.5</v>
      </c>
      <c r="D9" s="110">
        <v>29.9</v>
      </c>
      <c r="E9" s="110">
        <v>37.1</v>
      </c>
    </row>
    <row r="10" spans="1:5" ht="15.75" customHeight="1">
      <c r="A10" s="609"/>
      <c r="B10" s="127">
        <v>2008</v>
      </c>
      <c r="C10" s="69">
        <v>23.9</v>
      </c>
      <c r="D10" s="69">
        <v>40</v>
      </c>
      <c r="E10" s="69">
        <v>63</v>
      </c>
    </row>
    <row r="11" spans="1:5" ht="15.75" customHeight="1">
      <c r="A11" s="591"/>
      <c r="B11" s="127">
        <v>2009</v>
      </c>
      <c r="C11" s="69">
        <v>23.6</v>
      </c>
      <c r="D11" s="69">
        <v>42.1</v>
      </c>
      <c r="E11" s="69">
        <v>62.7</v>
      </c>
    </row>
    <row r="12" spans="1:5" ht="15.75" customHeight="1">
      <c r="A12" s="594" t="s">
        <v>4</v>
      </c>
      <c r="B12" s="127">
        <v>2006</v>
      </c>
      <c r="C12" s="110">
        <v>29.2</v>
      </c>
      <c r="D12" s="110">
        <v>307.3</v>
      </c>
      <c r="E12" s="110">
        <v>284.7</v>
      </c>
    </row>
    <row r="13" spans="1:5" ht="15.75" customHeight="1">
      <c r="A13" s="609"/>
      <c r="B13" s="127">
        <v>2007</v>
      </c>
      <c r="C13" s="110">
        <v>29.9</v>
      </c>
      <c r="D13" s="110">
        <v>256</v>
      </c>
      <c r="E13" s="110">
        <v>246.9</v>
      </c>
    </row>
    <row r="14" spans="1:5" ht="15.75" customHeight="1">
      <c r="A14" s="609"/>
      <c r="B14" s="127">
        <v>2008</v>
      </c>
      <c r="C14" s="69">
        <v>23.3</v>
      </c>
      <c r="D14" s="69">
        <v>278.2</v>
      </c>
      <c r="E14" s="69">
        <v>171</v>
      </c>
    </row>
    <row r="15" spans="1:5" ht="15.75" customHeight="1">
      <c r="A15" s="591"/>
      <c r="B15" s="127">
        <v>2009</v>
      </c>
      <c r="C15" s="69">
        <v>23</v>
      </c>
      <c r="D15" s="69">
        <v>278.8</v>
      </c>
      <c r="E15" s="69">
        <v>204.3</v>
      </c>
    </row>
    <row r="16" spans="1:5" ht="15.75" customHeight="1">
      <c r="A16" s="594" t="s">
        <v>8</v>
      </c>
      <c r="B16" s="127">
        <v>2006</v>
      </c>
      <c r="C16" s="110">
        <v>5.5</v>
      </c>
      <c r="D16" s="110">
        <v>3.9</v>
      </c>
      <c r="E16" s="110">
        <v>39.3</v>
      </c>
    </row>
    <row r="17" spans="1:5" ht="15.75" customHeight="1">
      <c r="A17" s="609"/>
      <c r="B17" s="127">
        <v>2007</v>
      </c>
      <c r="C17" s="110">
        <v>6.2</v>
      </c>
      <c r="D17" s="110">
        <v>5.8</v>
      </c>
      <c r="E17" s="110">
        <v>45.7</v>
      </c>
    </row>
    <row r="18" spans="1:5" ht="15.75" customHeight="1">
      <c r="A18" s="609"/>
      <c r="B18" s="127">
        <v>2008</v>
      </c>
      <c r="C18" s="69">
        <v>7.3</v>
      </c>
      <c r="D18" s="69">
        <v>6.5</v>
      </c>
      <c r="E18" s="69">
        <v>41.5</v>
      </c>
    </row>
    <row r="19" spans="1:5" ht="15.75" customHeight="1">
      <c r="A19" s="591"/>
      <c r="B19" s="127">
        <v>2009</v>
      </c>
      <c r="C19" s="69">
        <v>7.1</v>
      </c>
      <c r="D19" s="69">
        <v>5</v>
      </c>
      <c r="E19" s="69">
        <v>41.8</v>
      </c>
    </row>
    <row r="20" spans="1:5" ht="15.75" customHeight="1">
      <c r="A20" s="594" t="s">
        <v>3</v>
      </c>
      <c r="B20" s="127">
        <v>2006</v>
      </c>
      <c r="C20" s="110">
        <v>5.7</v>
      </c>
      <c r="D20" s="110">
        <v>16.3</v>
      </c>
      <c r="E20" s="110">
        <v>73.7</v>
      </c>
    </row>
    <row r="21" spans="1:5" ht="15.75" customHeight="1">
      <c r="A21" s="609"/>
      <c r="B21" s="127">
        <v>2007</v>
      </c>
      <c r="C21" s="110">
        <v>5.4</v>
      </c>
      <c r="D21" s="110">
        <v>17.5</v>
      </c>
      <c r="E21" s="110">
        <v>53.7</v>
      </c>
    </row>
    <row r="22" spans="1:5" ht="15.75" customHeight="1">
      <c r="A22" s="609"/>
      <c r="B22" s="127">
        <v>2008</v>
      </c>
      <c r="C22" s="69">
        <v>7.8</v>
      </c>
      <c r="D22" s="69">
        <v>18.2</v>
      </c>
      <c r="E22" s="69">
        <v>77.4</v>
      </c>
    </row>
    <row r="23" spans="1:5" ht="15.75" customHeight="1">
      <c r="A23" s="591"/>
      <c r="B23" s="127">
        <v>2009</v>
      </c>
      <c r="C23" s="69">
        <v>7.6</v>
      </c>
      <c r="D23" s="69">
        <v>18.2</v>
      </c>
      <c r="E23" s="69">
        <v>75.6</v>
      </c>
    </row>
    <row r="24" spans="1:5" ht="15.75" customHeight="1">
      <c r="A24" s="594" t="s">
        <v>5</v>
      </c>
      <c r="B24" s="127">
        <v>2006</v>
      </c>
      <c r="C24" s="110">
        <v>77</v>
      </c>
      <c r="D24" s="110">
        <v>370.4</v>
      </c>
      <c r="E24" s="110">
        <v>484.4</v>
      </c>
    </row>
    <row r="25" spans="1:5" ht="15.75" customHeight="1">
      <c r="A25" s="609"/>
      <c r="B25" s="127">
        <v>2007</v>
      </c>
      <c r="C25" s="110">
        <v>77.4</v>
      </c>
      <c r="D25" s="110">
        <v>324.4</v>
      </c>
      <c r="E25" s="110">
        <v>434.7</v>
      </c>
    </row>
    <row r="26" spans="1:5" ht="15.75" customHeight="1">
      <c r="A26" s="609"/>
      <c r="B26" s="127">
        <v>2008</v>
      </c>
      <c r="C26" s="164">
        <v>73.69999999999999</v>
      </c>
      <c r="D26" s="164">
        <v>370.9</v>
      </c>
      <c r="E26" s="164">
        <v>399.1</v>
      </c>
    </row>
    <row r="27" spans="1:5" ht="15.75" customHeight="1" thickBot="1">
      <c r="A27" s="610"/>
      <c r="B27" s="128">
        <v>2009</v>
      </c>
      <c r="C27" s="70">
        <v>74.89999999999999</v>
      </c>
      <c r="D27" s="70">
        <v>372.09999999999997</v>
      </c>
      <c r="E27" s="70">
        <v>430.1</v>
      </c>
    </row>
    <row r="28" spans="1:5" ht="13.5" customHeight="1">
      <c r="A28" s="4" t="s">
        <v>19</v>
      </c>
      <c r="B28" s="157"/>
      <c r="C28" s="157"/>
      <c r="D28" s="11" t="s">
        <v>221</v>
      </c>
      <c r="E28" s="157"/>
    </row>
    <row r="29" spans="2:5" ht="13.5" customHeight="1">
      <c r="B29" s="157"/>
      <c r="C29" s="157"/>
      <c r="D29" s="157"/>
      <c r="E29" s="157"/>
    </row>
    <row r="30" spans="1:7" ht="19.5" customHeight="1">
      <c r="A30" s="16" t="s">
        <v>437</v>
      </c>
      <c r="B30" s="16"/>
      <c r="C30" s="16"/>
      <c r="D30" s="16"/>
      <c r="E30" s="16"/>
      <c r="F30" s="16"/>
      <c r="G30" s="16"/>
    </row>
    <row r="31" ht="6.75" customHeight="1" thickBot="1"/>
    <row r="32" spans="1:6" ht="13.5" customHeight="1" thickBot="1">
      <c r="A32" s="19" t="s">
        <v>229</v>
      </c>
      <c r="B32" s="19" t="s">
        <v>369</v>
      </c>
      <c r="C32" s="277" t="s">
        <v>161</v>
      </c>
      <c r="D32" s="277" t="s">
        <v>162</v>
      </c>
      <c r="E32" s="277" t="s">
        <v>163</v>
      </c>
      <c r="F32" s="275" t="s">
        <v>5</v>
      </c>
    </row>
    <row r="33" spans="1:6" ht="15.75" customHeight="1">
      <c r="A33" s="604" t="s">
        <v>349</v>
      </c>
      <c r="B33" s="148">
        <v>2005</v>
      </c>
      <c r="C33" s="162">
        <v>43.8</v>
      </c>
      <c r="D33" s="162">
        <v>182.7</v>
      </c>
      <c r="E33" s="162">
        <v>246.7</v>
      </c>
      <c r="F33" s="169">
        <f aca="true" t="shared" si="0" ref="F33:F45">SUM(C33:E33)</f>
        <v>473.2</v>
      </c>
    </row>
    <row r="34" spans="1:6" ht="15.75" customHeight="1">
      <c r="A34" s="609"/>
      <c r="B34" s="127">
        <v>2006</v>
      </c>
      <c r="C34" s="116">
        <v>43.9</v>
      </c>
      <c r="D34" s="116">
        <v>202.4</v>
      </c>
      <c r="E34" s="116">
        <v>206.6</v>
      </c>
      <c r="F34" s="169">
        <f t="shared" si="0"/>
        <v>452.9</v>
      </c>
    </row>
    <row r="35" spans="1:6" ht="15.75" customHeight="1">
      <c r="A35" s="609"/>
      <c r="B35" s="127">
        <v>2007</v>
      </c>
      <c r="C35" s="116">
        <v>45.3</v>
      </c>
      <c r="D35" s="116">
        <v>218.6</v>
      </c>
      <c r="E35" s="116">
        <v>234.7</v>
      </c>
      <c r="F35" s="169">
        <f t="shared" si="0"/>
        <v>498.59999999999997</v>
      </c>
    </row>
    <row r="36" spans="1:6" ht="15.75" customHeight="1">
      <c r="A36" s="609"/>
      <c r="B36" s="127">
        <v>2008</v>
      </c>
      <c r="C36" s="116">
        <v>40.2</v>
      </c>
      <c r="D36" s="116">
        <v>227.2</v>
      </c>
      <c r="E36" s="116">
        <v>212.6</v>
      </c>
      <c r="F36" s="169">
        <f t="shared" si="0"/>
        <v>480</v>
      </c>
    </row>
    <row r="37" spans="1:6" ht="15.75" customHeight="1">
      <c r="A37" s="591"/>
      <c r="B37" s="127">
        <v>2009</v>
      </c>
      <c r="C37" s="116">
        <v>40.8</v>
      </c>
      <c r="D37" s="116">
        <v>204.7</v>
      </c>
      <c r="E37" s="116">
        <v>214.8</v>
      </c>
      <c r="F37" s="169">
        <f t="shared" si="0"/>
        <v>460.3</v>
      </c>
    </row>
    <row r="38" spans="1:6" ht="15.75" customHeight="1">
      <c r="A38" s="594" t="s">
        <v>350</v>
      </c>
      <c r="B38" s="127">
        <v>2005</v>
      </c>
      <c r="C38" s="116">
        <v>189.8</v>
      </c>
      <c r="D38" s="116">
        <v>22.8</v>
      </c>
      <c r="E38" s="116">
        <v>39.3</v>
      </c>
      <c r="F38" s="146">
        <f t="shared" si="0"/>
        <v>251.90000000000003</v>
      </c>
    </row>
    <row r="39" spans="1:6" ht="15.75" customHeight="1">
      <c r="A39" s="609"/>
      <c r="B39" s="127">
        <v>2006</v>
      </c>
      <c r="C39" s="117">
        <v>166.8</v>
      </c>
      <c r="D39" s="117">
        <v>19.7</v>
      </c>
      <c r="E39" s="117">
        <v>26</v>
      </c>
      <c r="F39" s="146">
        <f t="shared" si="0"/>
        <v>212.5</v>
      </c>
    </row>
    <row r="40" spans="1:6" ht="15.75" customHeight="1">
      <c r="A40" s="609"/>
      <c r="B40" s="127">
        <v>2007</v>
      </c>
      <c r="C40" s="117">
        <v>183.6</v>
      </c>
      <c r="D40" s="117">
        <v>24.7</v>
      </c>
      <c r="E40" s="117">
        <v>34</v>
      </c>
      <c r="F40" s="146">
        <f t="shared" si="0"/>
        <v>242.29999999999998</v>
      </c>
    </row>
    <row r="41" spans="1:6" ht="15.75" customHeight="1">
      <c r="A41" s="609"/>
      <c r="B41" s="127">
        <v>2008</v>
      </c>
      <c r="C41" s="117">
        <v>163.8</v>
      </c>
      <c r="D41" s="117">
        <v>17.4</v>
      </c>
      <c r="E41" s="117">
        <v>21.2</v>
      </c>
      <c r="F41" s="146">
        <f t="shared" si="0"/>
        <v>202.4</v>
      </c>
    </row>
    <row r="42" spans="1:6" ht="15.75" customHeight="1">
      <c r="A42" s="591"/>
      <c r="B42" s="127">
        <v>2009</v>
      </c>
      <c r="C42" s="117">
        <v>168.2</v>
      </c>
      <c r="D42" s="117">
        <v>14.8</v>
      </c>
      <c r="E42" s="117">
        <v>21.7</v>
      </c>
      <c r="F42" s="146">
        <f t="shared" si="0"/>
        <v>204.7</v>
      </c>
    </row>
    <row r="43" spans="1:6" ht="15.75" customHeight="1">
      <c r="A43" s="594" t="s">
        <v>351</v>
      </c>
      <c r="B43" s="127">
        <v>2005</v>
      </c>
      <c r="C43" s="118">
        <v>99.1</v>
      </c>
      <c r="D43" s="118">
        <v>13.9</v>
      </c>
      <c r="E43" s="118">
        <v>25.6</v>
      </c>
      <c r="F43" s="146">
        <f t="shared" si="0"/>
        <v>138.6</v>
      </c>
    </row>
    <row r="44" spans="1:6" ht="15.75" customHeight="1">
      <c r="A44" s="609"/>
      <c r="B44" s="127">
        <v>2006</v>
      </c>
      <c r="C44" s="118">
        <v>118.4</v>
      </c>
      <c r="D44" s="118">
        <v>13.4</v>
      </c>
      <c r="E44" s="118">
        <v>19.3</v>
      </c>
      <c r="F44" s="146">
        <f t="shared" si="0"/>
        <v>151.10000000000002</v>
      </c>
    </row>
    <row r="45" spans="1:6" ht="15.75" customHeight="1">
      <c r="A45" s="609"/>
      <c r="B45" s="127">
        <v>2007</v>
      </c>
      <c r="C45" s="118">
        <v>145</v>
      </c>
      <c r="D45" s="118">
        <v>20</v>
      </c>
      <c r="E45" s="118">
        <v>27.7</v>
      </c>
      <c r="F45" s="146">
        <f t="shared" si="0"/>
        <v>192.7</v>
      </c>
    </row>
    <row r="46" spans="1:6" ht="15.75" customHeight="1">
      <c r="A46" s="609"/>
      <c r="B46" s="127">
        <v>2008</v>
      </c>
      <c r="C46" s="118">
        <v>140.5</v>
      </c>
      <c r="D46" s="118">
        <v>15</v>
      </c>
      <c r="E46" s="118">
        <v>19.6</v>
      </c>
      <c r="F46" s="146">
        <f>SUM(C46:E46)</f>
        <v>175.1</v>
      </c>
    </row>
    <row r="47" spans="1:6" ht="15.75" customHeight="1">
      <c r="A47" s="591"/>
      <c r="B47" s="127">
        <v>2009</v>
      </c>
      <c r="C47" s="118">
        <v>148.6</v>
      </c>
      <c r="D47" s="118">
        <v>12.8</v>
      </c>
      <c r="E47" s="118">
        <v>19.5</v>
      </c>
      <c r="F47" s="146">
        <f>SUM(C47:E47)</f>
        <v>180.9</v>
      </c>
    </row>
    <row r="48" spans="1:6" ht="15.75" customHeight="1">
      <c r="A48" s="594" t="s">
        <v>438</v>
      </c>
      <c r="B48" s="127">
        <v>2007</v>
      </c>
      <c r="C48" s="117">
        <v>4050</v>
      </c>
      <c r="D48" s="117">
        <v>113.5</v>
      </c>
      <c r="E48" s="117">
        <v>145</v>
      </c>
      <c r="F48" s="508"/>
    </row>
    <row r="49" spans="1:6" ht="15.75" customHeight="1">
      <c r="A49" s="609"/>
      <c r="B49" s="127">
        <v>2008</v>
      </c>
      <c r="C49" s="117">
        <v>4075</v>
      </c>
      <c r="D49" s="117">
        <v>76.6</v>
      </c>
      <c r="E49" s="117">
        <v>99.7</v>
      </c>
      <c r="F49" s="508"/>
    </row>
    <row r="50" spans="1:6" ht="15.75" customHeight="1">
      <c r="A50" s="591"/>
      <c r="B50" s="127">
        <v>2009</v>
      </c>
      <c r="C50" s="117">
        <v>4123</v>
      </c>
      <c r="D50" s="117">
        <v>72</v>
      </c>
      <c r="E50" s="117">
        <v>101</v>
      </c>
      <c r="F50" s="508"/>
    </row>
    <row r="51" spans="1:6" ht="15.75" customHeight="1">
      <c r="A51" s="594" t="s">
        <v>438</v>
      </c>
      <c r="B51" s="127">
        <v>2007</v>
      </c>
      <c r="C51" s="509">
        <v>790</v>
      </c>
      <c r="D51" s="509">
        <v>809</v>
      </c>
      <c r="E51" s="509">
        <v>815</v>
      </c>
      <c r="F51" s="508"/>
    </row>
    <row r="52" spans="1:6" ht="15.75" customHeight="1">
      <c r="A52" s="609"/>
      <c r="B52" s="127">
        <v>2008</v>
      </c>
      <c r="C52" s="509">
        <v>858</v>
      </c>
      <c r="D52" s="509">
        <v>862</v>
      </c>
      <c r="E52" s="509">
        <v>928</v>
      </c>
      <c r="F52" s="508"/>
    </row>
    <row r="53" spans="1:6" ht="15.75" customHeight="1" thickBot="1">
      <c r="A53" s="610"/>
      <c r="B53" s="128">
        <v>2009</v>
      </c>
      <c r="C53" s="161">
        <v>884</v>
      </c>
      <c r="D53" s="161">
        <v>865</v>
      </c>
      <c r="E53" s="161">
        <v>902</v>
      </c>
      <c r="F53" s="510"/>
    </row>
    <row r="54" spans="1:4" ht="13.5" customHeight="1">
      <c r="A54" s="4" t="s">
        <v>19</v>
      </c>
      <c r="D54" s="11" t="s">
        <v>221</v>
      </c>
    </row>
    <row r="55" spans="1:2" s="282" customFormat="1" ht="13.5" customHeight="1">
      <c r="A55" s="242"/>
      <c r="B55" s="11"/>
    </row>
    <row r="56" spans="1:8" ht="19.5" customHeight="1">
      <c r="A56" s="16" t="s">
        <v>413</v>
      </c>
      <c r="B56" s="238"/>
      <c r="C56" s="238"/>
      <c r="D56" s="238"/>
      <c r="E56" s="238"/>
      <c r="F56" s="238"/>
      <c r="G56" s="238"/>
      <c r="H56" s="238"/>
    </row>
    <row r="57" ht="6.75" customHeight="1" thickBot="1"/>
    <row r="58" spans="1:6" ht="39" thickBot="1">
      <c r="A58" s="19" t="s">
        <v>180</v>
      </c>
      <c r="B58" s="268" t="s">
        <v>231</v>
      </c>
      <c r="C58" s="268" t="s">
        <v>9</v>
      </c>
      <c r="D58" s="268" t="s">
        <v>4</v>
      </c>
      <c r="E58" s="268" t="s">
        <v>232</v>
      </c>
      <c r="F58" s="268" t="s">
        <v>5</v>
      </c>
    </row>
    <row r="59" spans="1:6" ht="15.75" customHeight="1">
      <c r="A59" s="148">
        <v>2006</v>
      </c>
      <c r="B59" s="233">
        <v>1881</v>
      </c>
      <c r="C59" s="233">
        <v>1793</v>
      </c>
      <c r="D59" s="234">
        <v>2827</v>
      </c>
      <c r="E59" s="234">
        <v>615</v>
      </c>
      <c r="F59" s="231">
        <f>SUM(B59:E59)</f>
        <v>7116</v>
      </c>
    </row>
    <row r="60" spans="1:6" ht="15.75" customHeight="1" thickBot="1">
      <c r="A60" s="128">
        <v>2007</v>
      </c>
      <c r="B60" s="235">
        <v>1475</v>
      </c>
      <c r="C60" s="235">
        <v>717</v>
      </c>
      <c r="D60" s="161">
        <v>874</v>
      </c>
      <c r="E60" s="161">
        <v>205</v>
      </c>
      <c r="F60" s="232">
        <f>SUM(B60:E60)</f>
        <v>3271</v>
      </c>
    </row>
    <row r="61" spans="1:4" ht="13.5" customHeight="1">
      <c r="A61" s="4" t="s">
        <v>19</v>
      </c>
      <c r="D61" s="11" t="s">
        <v>221</v>
      </c>
    </row>
    <row r="62" ht="13.5" customHeight="1"/>
    <row r="76" spans="1:7" ht="19.5" customHeight="1">
      <c r="A76" s="16" t="s">
        <v>233</v>
      </c>
      <c r="B76" s="16"/>
      <c r="C76" s="16"/>
      <c r="D76" s="16"/>
      <c r="E76" s="16"/>
      <c r="F76" s="16"/>
      <c r="G76" s="16"/>
    </row>
    <row r="77" ht="6.75" customHeight="1" thickBot="1"/>
    <row r="78" spans="1:7" ht="32.25" thickBot="1">
      <c r="A78" s="604" t="s">
        <v>164</v>
      </c>
      <c r="B78" s="604"/>
      <c r="C78" s="276" t="s">
        <v>165</v>
      </c>
      <c r="D78" s="276" t="s">
        <v>352</v>
      </c>
      <c r="E78" s="276" t="s">
        <v>353</v>
      </c>
      <c r="F78" s="276" t="s">
        <v>354</v>
      </c>
      <c r="G78" s="276" t="s">
        <v>166</v>
      </c>
    </row>
    <row r="79" spans="1:7" ht="15.75" customHeight="1">
      <c r="A79" s="576">
        <v>1998</v>
      </c>
      <c r="B79" s="126" t="s">
        <v>161</v>
      </c>
      <c r="C79" s="88">
        <v>32.8</v>
      </c>
      <c r="D79" s="88">
        <v>12.4</v>
      </c>
      <c r="E79" s="88">
        <v>378</v>
      </c>
      <c r="F79" s="88">
        <v>26.2</v>
      </c>
      <c r="G79" s="89">
        <v>2113</v>
      </c>
    </row>
    <row r="80" spans="1:7" ht="15.75" customHeight="1">
      <c r="A80" s="592"/>
      <c r="B80" s="127" t="s">
        <v>162</v>
      </c>
      <c r="C80" s="69">
        <v>139.6</v>
      </c>
      <c r="D80" s="69">
        <v>6.6</v>
      </c>
      <c r="E80" s="69">
        <v>47</v>
      </c>
      <c r="F80" s="69">
        <v>22.8</v>
      </c>
      <c r="G80" s="76">
        <v>3471</v>
      </c>
    </row>
    <row r="81" spans="1:7" ht="15.75" customHeight="1">
      <c r="A81" s="592"/>
      <c r="B81" s="127" t="s">
        <v>163</v>
      </c>
      <c r="C81" s="69">
        <v>185.8</v>
      </c>
      <c r="D81" s="69">
        <v>7</v>
      </c>
      <c r="E81" s="69">
        <v>37.5</v>
      </c>
      <c r="F81" s="69">
        <v>16.1</v>
      </c>
      <c r="G81" s="76">
        <v>2310</v>
      </c>
    </row>
    <row r="82" spans="1:7" ht="15.75" customHeight="1" thickBot="1">
      <c r="A82" s="577"/>
      <c r="B82" s="128" t="s">
        <v>167</v>
      </c>
      <c r="C82" s="70">
        <v>34</v>
      </c>
      <c r="D82" s="70">
        <v>3</v>
      </c>
      <c r="E82" s="70">
        <v>88</v>
      </c>
      <c r="F82" s="70">
        <v>6.3</v>
      </c>
      <c r="G82" s="77">
        <v>2100</v>
      </c>
    </row>
    <row r="83" spans="1:7" ht="15.75" customHeight="1">
      <c r="A83" s="576">
        <v>1999</v>
      </c>
      <c r="B83" s="126" t="s">
        <v>161</v>
      </c>
      <c r="C83" s="88">
        <v>33.9</v>
      </c>
      <c r="D83" s="88">
        <v>13.1</v>
      </c>
      <c r="E83" s="88">
        <v>386</v>
      </c>
      <c r="F83" s="88">
        <v>31</v>
      </c>
      <c r="G83" s="89">
        <v>2365</v>
      </c>
    </row>
    <row r="84" spans="1:7" ht="15.75" customHeight="1">
      <c r="A84" s="592"/>
      <c r="B84" s="127" t="s">
        <v>162</v>
      </c>
      <c r="C84" s="69">
        <v>144.9</v>
      </c>
      <c r="D84" s="69">
        <v>6.5</v>
      </c>
      <c r="E84" s="69">
        <v>45</v>
      </c>
      <c r="F84" s="69">
        <v>20.2</v>
      </c>
      <c r="G84" s="76">
        <v>3100</v>
      </c>
    </row>
    <row r="85" spans="1:7" ht="15.75" customHeight="1">
      <c r="A85" s="592"/>
      <c r="B85" s="127" t="s">
        <v>163</v>
      </c>
      <c r="C85" s="69">
        <v>169.1</v>
      </c>
      <c r="D85" s="69">
        <v>6.2</v>
      </c>
      <c r="E85" s="69">
        <v>36.5</v>
      </c>
      <c r="F85" s="69">
        <v>14.5</v>
      </c>
      <c r="G85" s="76">
        <v>2355</v>
      </c>
    </row>
    <row r="86" spans="1:7" ht="15.75" customHeight="1" thickBot="1">
      <c r="A86" s="577"/>
      <c r="B86" s="128" t="s">
        <v>167</v>
      </c>
      <c r="C86" s="70">
        <v>28</v>
      </c>
      <c r="D86" s="70">
        <v>2.5</v>
      </c>
      <c r="E86" s="70">
        <v>89</v>
      </c>
      <c r="F86" s="70">
        <v>5</v>
      </c>
      <c r="G86" s="77">
        <v>2000</v>
      </c>
    </row>
    <row r="87" spans="1:7" ht="15.75" customHeight="1">
      <c r="A87" s="576">
        <v>2001</v>
      </c>
      <c r="B87" s="126" t="s">
        <v>161</v>
      </c>
      <c r="C87" s="88">
        <v>37</v>
      </c>
      <c r="D87" s="88">
        <v>13.8</v>
      </c>
      <c r="E87" s="88">
        <v>372</v>
      </c>
      <c r="F87" s="88">
        <v>29.7</v>
      </c>
      <c r="G87" s="89">
        <v>2150</v>
      </c>
    </row>
    <row r="88" spans="1:7" ht="15.75" customHeight="1">
      <c r="A88" s="592"/>
      <c r="B88" s="127" t="s">
        <v>162</v>
      </c>
      <c r="C88" s="69">
        <v>120</v>
      </c>
      <c r="D88" s="69">
        <v>5.2</v>
      </c>
      <c r="E88" s="69">
        <v>43</v>
      </c>
      <c r="F88" s="69">
        <v>14.2</v>
      </c>
      <c r="G88" s="76">
        <v>2730</v>
      </c>
    </row>
    <row r="89" spans="1:7" ht="15.75" customHeight="1">
      <c r="A89" s="592"/>
      <c r="B89" s="127" t="s">
        <v>163</v>
      </c>
      <c r="C89" s="69">
        <v>110</v>
      </c>
      <c r="D89" s="69">
        <v>4</v>
      </c>
      <c r="E89" s="69">
        <v>37</v>
      </c>
      <c r="F89" s="69">
        <v>9.2</v>
      </c>
      <c r="G89" s="76">
        <v>2300</v>
      </c>
    </row>
    <row r="90" spans="1:7" ht="15.75" customHeight="1" thickBot="1">
      <c r="A90" s="577"/>
      <c r="B90" s="128" t="s">
        <v>167</v>
      </c>
      <c r="C90" s="70">
        <v>23</v>
      </c>
      <c r="D90" s="70">
        <v>2.2</v>
      </c>
      <c r="E90" s="70">
        <v>95</v>
      </c>
      <c r="F90" s="70">
        <v>5.3</v>
      </c>
      <c r="G90" s="77">
        <v>2410</v>
      </c>
    </row>
    <row r="91" spans="1:7" ht="15.75" customHeight="1">
      <c r="A91" s="576">
        <v>2002</v>
      </c>
      <c r="B91" s="126" t="s">
        <v>161</v>
      </c>
      <c r="C91" s="88">
        <v>39.5</v>
      </c>
      <c r="D91" s="88">
        <v>14.3</v>
      </c>
      <c r="E91" s="209"/>
      <c r="F91" s="88">
        <v>33.6</v>
      </c>
      <c r="G91" s="89">
        <v>23.5</v>
      </c>
    </row>
    <row r="92" spans="1:7" ht="15.75" customHeight="1">
      <c r="A92" s="592"/>
      <c r="B92" s="127" t="s">
        <v>162</v>
      </c>
      <c r="C92" s="69">
        <v>155</v>
      </c>
      <c r="D92" s="69">
        <v>6.5</v>
      </c>
      <c r="E92" s="210"/>
      <c r="F92" s="69">
        <v>18.3</v>
      </c>
      <c r="G92" s="76">
        <v>2820</v>
      </c>
    </row>
    <row r="93" spans="1:7" ht="15.75" customHeight="1">
      <c r="A93" s="592"/>
      <c r="B93" s="127" t="s">
        <v>163</v>
      </c>
      <c r="C93" s="69">
        <v>135</v>
      </c>
      <c r="D93" s="69">
        <v>4.9</v>
      </c>
      <c r="E93" s="210"/>
      <c r="F93" s="69">
        <v>12</v>
      </c>
      <c r="G93" s="76">
        <v>2450</v>
      </c>
    </row>
    <row r="94" spans="1:7" ht="15.75" customHeight="1" thickBot="1">
      <c r="A94" s="577"/>
      <c r="B94" s="128" t="s">
        <v>167</v>
      </c>
      <c r="C94" s="70">
        <v>21</v>
      </c>
      <c r="D94" s="70">
        <v>1.9</v>
      </c>
      <c r="E94" s="211"/>
      <c r="F94" s="70">
        <v>4.2</v>
      </c>
      <c r="G94" s="77">
        <v>2200</v>
      </c>
    </row>
    <row r="95" spans="1:7" ht="15.75" customHeight="1">
      <c r="A95" s="576">
        <v>2003</v>
      </c>
      <c r="B95" s="126" t="s">
        <v>161</v>
      </c>
      <c r="C95" s="88">
        <v>45</v>
      </c>
      <c r="D95" s="88">
        <v>16.4</v>
      </c>
      <c r="E95" s="209"/>
      <c r="F95" s="88">
        <v>41.7</v>
      </c>
      <c r="G95" s="89">
        <v>2540</v>
      </c>
    </row>
    <row r="96" spans="1:7" ht="15.75" customHeight="1">
      <c r="A96" s="592"/>
      <c r="B96" s="127" t="s">
        <v>162</v>
      </c>
      <c r="C96" s="69">
        <v>140</v>
      </c>
      <c r="D96" s="69">
        <v>5.9</v>
      </c>
      <c r="E96" s="210"/>
      <c r="F96" s="69">
        <v>18.2</v>
      </c>
      <c r="G96" s="76">
        <v>3080</v>
      </c>
    </row>
    <row r="97" spans="1:7" ht="15.75" customHeight="1">
      <c r="A97" s="592"/>
      <c r="B97" s="127" t="s">
        <v>163</v>
      </c>
      <c r="C97" s="69">
        <v>146</v>
      </c>
      <c r="D97" s="69">
        <v>5.3</v>
      </c>
      <c r="E97" s="210"/>
      <c r="F97" s="69">
        <v>14.8</v>
      </c>
      <c r="G97" s="76">
        <v>2800</v>
      </c>
    </row>
    <row r="98" spans="1:7" ht="15.75" customHeight="1" thickBot="1">
      <c r="A98" s="577"/>
      <c r="B98" s="128" t="s">
        <v>167</v>
      </c>
      <c r="C98" s="70">
        <v>14</v>
      </c>
      <c r="D98" s="70">
        <v>1.3</v>
      </c>
      <c r="E98" s="211"/>
      <c r="F98" s="70">
        <v>2.7</v>
      </c>
      <c r="G98" s="77">
        <v>2100</v>
      </c>
    </row>
    <row r="99" spans="1:7" ht="15.75" customHeight="1">
      <c r="A99" s="576">
        <v>2004</v>
      </c>
      <c r="B99" s="126" t="s">
        <v>161</v>
      </c>
      <c r="C99" s="88">
        <v>43.5</v>
      </c>
      <c r="D99" s="88">
        <v>16.2</v>
      </c>
      <c r="E99" s="209"/>
      <c r="F99" s="88">
        <v>44.3</v>
      </c>
      <c r="G99" s="89">
        <v>2735</v>
      </c>
    </row>
    <row r="100" spans="1:7" ht="15.75" customHeight="1">
      <c r="A100" s="592"/>
      <c r="B100" s="127" t="s">
        <v>162</v>
      </c>
      <c r="C100" s="69">
        <v>138</v>
      </c>
      <c r="D100" s="69">
        <v>5.8</v>
      </c>
      <c r="E100" s="210"/>
      <c r="F100" s="69">
        <v>20.7</v>
      </c>
      <c r="G100" s="76">
        <v>3575</v>
      </c>
    </row>
    <row r="101" spans="1:7" ht="15.75" customHeight="1">
      <c r="A101" s="592"/>
      <c r="B101" s="127" t="s">
        <v>163</v>
      </c>
      <c r="C101" s="69">
        <v>174.5</v>
      </c>
      <c r="D101" s="69">
        <v>5.9</v>
      </c>
      <c r="E101" s="210"/>
      <c r="F101" s="69">
        <v>17.4</v>
      </c>
      <c r="G101" s="76">
        <v>2950</v>
      </c>
    </row>
    <row r="102" spans="1:7" ht="15.75" customHeight="1" thickBot="1">
      <c r="A102" s="577"/>
      <c r="B102" s="128" t="s">
        <v>167</v>
      </c>
      <c r="C102" s="70">
        <v>12.5</v>
      </c>
      <c r="D102" s="70">
        <v>12</v>
      </c>
      <c r="E102" s="211"/>
      <c r="F102" s="70">
        <v>2.6</v>
      </c>
      <c r="G102" s="77">
        <v>2200</v>
      </c>
    </row>
    <row r="103" spans="1:7" ht="15.75" customHeight="1">
      <c r="A103" s="576">
        <v>2005</v>
      </c>
      <c r="B103" s="126" t="s">
        <v>161</v>
      </c>
      <c r="C103" s="88">
        <v>44.4</v>
      </c>
      <c r="D103" s="88">
        <v>16.5</v>
      </c>
      <c r="E103" s="209"/>
      <c r="F103" s="88">
        <v>48.3</v>
      </c>
      <c r="G103" s="89">
        <v>2925</v>
      </c>
    </row>
    <row r="104" spans="1:7" ht="15.75" customHeight="1">
      <c r="A104" s="592"/>
      <c r="B104" s="127" t="s">
        <v>162</v>
      </c>
      <c r="C104" s="69">
        <v>128.6</v>
      </c>
      <c r="D104" s="69">
        <v>5.4</v>
      </c>
      <c r="E104" s="210"/>
      <c r="F104" s="69">
        <v>18.6</v>
      </c>
      <c r="G104" s="76">
        <v>3450</v>
      </c>
    </row>
    <row r="105" spans="1:7" ht="15.75" customHeight="1">
      <c r="A105" s="592"/>
      <c r="B105" s="127" t="s">
        <v>163</v>
      </c>
      <c r="C105" s="69">
        <v>181.1</v>
      </c>
      <c r="D105" s="69">
        <v>6.6</v>
      </c>
      <c r="E105" s="210"/>
      <c r="F105" s="69">
        <v>18.3</v>
      </c>
      <c r="G105" s="76">
        <v>2765</v>
      </c>
    </row>
    <row r="106" spans="1:7" ht="15.75" customHeight="1" thickBot="1">
      <c r="A106" s="577"/>
      <c r="B106" s="128" t="s">
        <v>167</v>
      </c>
      <c r="C106" s="70">
        <v>11</v>
      </c>
      <c r="D106" s="70">
        <v>1.1</v>
      </c>
      <c r="E106" s="211"/>
      <c r="F106" s="70">
        <v>2.4</v>
      </c>
      <c r="G106" s="77">
        <v>2200</v>
      </c>
    </row>
    <row r="107" spans="1:7" ht="15.75" customHeight="1">
      <c r="A107" s="576">
        <v>2006</v>
      </c>
      <c r="B107" s="126" t="s">
        <v>161</v>
      </c>
      <c r="C107" s="88">
        <v>40.6</v>
      </c>
      <c r="D107" s="88">
        <v>15.1</v>
      </c>
      <c r="E107" s="209"/>
      <c r="F107" s="88">
        <v>49.4</v>
      </c>
      <c r="G107" s="89">
        <v>3272</v>
      </c>
    </row>
    <row r="108" spans="1:7" ht="15.75" customHeight="1">
      <c r="A108" s="592"/>
      <c r="B108" s="127" t="s">
        <v>162</v>
      </c>
      <c r="C108" s="69">
        <v>81.4</v>
      </c>
      <c r="D108" s="69">
        <v>3.5</v>
      </c>
      <c r="E108" s="210"/>
      <c r="F108" s="69">
        <v>13.02</v>
      </c>
      <c r="G108" s="76">
        <v>3720</v>
      </c>
    </row>
    <row r="109" spans="1:7" ht="15.75" customHeight="1">
      <c r="A109" s="592"/>
      <c r="B109" s="127" t="s">
        <v>163</v>
      </c>
      <c r="C109" s="69">
        <v>144.4</v>
      </c>
      <c r="D109" s="69">
        <v>5.2</v>
      </c>
      <c r="E109" s="210"/>
      <c r="F109" s="69">
        <v>19.1</v>
      </c>
      <c r="G109" s="76">
        <v>3675</v>
      </c>
    </row>
    <row r="110" spans="1:7" ht="15.75" customHeight="1" thickBot="1">
      <c r="A110" s="577"/>
      <c r="B110" s="128" t="s">
        <v>167</v>
      </c>
      <c r="C110" s="70">
        <v>10</v>
      </c>
      <c r="D110" s="70">
        <v>1</v>
      </c>
      <c r="E110" s="211"/>
      <c r="F110" s="70">
        <v>2.5</v>
      </c>
      <c r="G110" s="77">
        <v>2500</v>
      </c>
    </row>
    <row r="111" spans="1:7" ht="15.75" customHeight="1">
      <c r="A111" s="576">
        <v>2007</v>
      </c>
      <c r="B111" s="126" t="s">
        <v>161</v>
      </c>
      <c r="C111" s="88">
        <v>40.1</v>
      </c>
      <c r="D111" s="88">
        <v>14.9</v>
      </c>
      <c r="E111" s="209"/>
      <c r="F111" s="88">
        <v>52.5</v>
      </c>
      <c r="G111" s="89">
        <v>3525</v>
      </c>
    </row>
    <row r="112" spans="1:7" ht="15.75" customHeight="1">
      <c r="A112" s="592"/>
      <c r="B112" s="127" t="s">
        <v>162</v>
      </c>
      <c r="C112" s="69">
        <v>153.5</v>
      </c>
      <c r="D112" s="69">
        <v>6.6</v>
      </c>
      <c r="E112" s="210"/>
      <c r="F112" s="69">
        <v>28.9</v>
      </c>
      <c r="G112" s="76">
        <v>4380</v>
      </c>
    </row>
    <row r="113" spans="1:7" ht="15.75" customHeight="1">
      <c r="A113" s="592"/>
      <c r="B113" s="127" t="s">
        <v>163</v>
      </c>
      <c r="C113" s="69">
        <v>227.7</v>
      </c>
      <c r="D113" s="69">
        <v>8.2</v>
      </c>
      <c r="E113" s="210"/>
      <c r="F113" s="69">
        <v>32.8</v>
      </c>
      <c r="G113" s="76">
        <v>4000</v>
      </c>
    </row>
    <row r="114" spans="1:7" ht="15.75" customHeight="1" thickBot="1">
      <c r="A114" s="577"/>
      <c r="B114" s="128" t="s">
        <v>167</v>
      </c>
      <c r="C114" s="70">
        <v>9</v>
      </c>
      <c r="D114" s="70">
        <v>0.9</v>
      </c>
      <c r="E114" s="211"/>
      <c r="F114" s="70">
        <v>2.6</v>
      </c>
      <c r="G114" s="77">
        <v>2890</v>
      </c>
    </row>
    <row r="115" spans="1:7" ht="15.75" customHeight="1">
      <c r="A115" s="576">
        <v>2008</v>
      </c>
      <c r="B115" s="126" t="s">
        <v>161</v>
      </c>
      <c r="C115" s="88">
        <v>50.5</v>
      </c>
      <c r="D115" s="88">
        <v>18.8</v>
      </c>
      <c r="E115" s="209"/>
      <c r="F115" s="88">
        <v>85.9</v>
      </c>
      <c r="G115" s="89">
        <v>4569</v>
      </c>
    </row>
    <row r="116" spans="1:7" ht="15.75" customHeight="1">
      <c r="A116" s="592"/>
      <c r="B116" s="127" t="s">
        <v>162</v>
      </c>
      <c r="C116" s="69">
        <v>176.6</v>
      </c>
      <c r="D116" s="69">
        <v>7.45</v>
      </c>
      <c r="E116" s="210"/>
      <c r="F116" s="69">
        <v>38.2</v>
      </c>
      <c r="G116" s="76">
        <v>5128</v>
      </c>
    </row>
    <row r="117" spans="1:7" ht="15.75" customHeight="1">
      <c r="A117" s="592"/>
      <c r="B117" s="127" t="s">
        <v>163</v>
      </c>
      <c r="C117" s="69">
        <v>183.7</v>
      </c>
      <c r="D117" s="69">
        <v>6.67</v>
      </c>
      <c r="E117" s="210"/>
      <c r="F117" s="69">
        <v>29.8</v>
      </c>
      <c r="G117" s="76">
        <v>4468</v>
      </c>
    </row>
    <row r="118" spans="1:7" ht="15.75" customHeight="1" thickBot="1">
      <c r="A118" s="577"/>
      <c r="B118" s="128" t="s">
        <v>167</v>
      </c>
      <c r="C118" s="70">
        <v>8.5</v>
      </c>
      <c r="D118" s="70">
        <v>0.9</v>
      </c>
      <c r="E118" s="211"/>
      <c r="F118" s="70">
        <v>2.66</v>
      </c>
      <c r="G118" s="77">
        <v>2955</v>
      </c>
    </row>
    <row r="119" spans="1:7" ht="15.75" customHeight="1">
      <c r="A119" s="576">
        <v>2009</v>
      </c>
      <c r="B119" s="126" t="s">
        <v>161</v>
      </c>
      <c r="C119" s="88">
        <v>43.5</v>
      </c>
      <c r="D119" s="88">
        <v>16.2</v>
      </c>
      <c r="E119" s="209"/>
      <c r="F119" s="88">
        <v>73.6</v>
      </c>
      <c r="G119" s="89">
        <v>4543</v>
      </c>
    </row>
    <row r="120" spans="1:7" ht="15.75" customHeight="1">
      <c r="A120" s="592"/>
      <c r="B120" s="127" t="s">
        <v>162</v>
      </c>
      <c r="C120" s="69">
        <v>193.6</v>
      </c>
      <c r="D120" s="69">
        <v>8.17</v>
      </c>
      <c r="E120" s="210"/>
      <c r="F120" s="69">
        <v>45.7</v>
      </c>
      <c r="G120" s="76">
        <v>5594</v>
      </c>
    </row>
    <row r="121" spans="1:7" ht="15.75" customHeight="1">
      <c r="A121" s="592"/>
      <c r="B121" s="127" t="s">
        <v>163</v>
      </c>
      <c r="C121" s="69">
        <v>166.7</v>
      </c>
      <c r="D121" s="69">
        <v>6.05</v>
      </c>
      <c r="E121" s="210"/>
      <c r="F121" s="69">
        <v>29.7</v>
      </c>
      <c r="G121" s="76">
        <v>4909</v>
      </c>
    </row>
    <row r="122" spans="1:7" ht="15.75" customHeight="1" thickBot="1">
      <c r="A122" s="577"/>
      <c r="B122" s="128" t="s">
        <v>167</v>
      </c>
      <c r="C122" s="70">
        <v>8</v>
      </c>
      <c r="D122" s="70">
        <v>0.8</v>
      </c>
      <c r="E122" s="211"/>
      <c r="F122" s="70">
        <v>3.4</v>
      </c>
      <c r="G122" s="77">
        <v>3000</v>
      </c>
    </row>
    <row r="123" spans="1:4" ht="13.5" customHeight="1">
      <c r="A123" s="4" t="s">
        <v>19</v>
      </c>
      <c r="D123" s="11" t="s">
        <v>221</v>
      </c>
    </row>
    <row r="124" spans="1:2" ht="13.5" customHeight="1">
      <c r="A124" s="280"/>
      <c r="B124" s="11" t="s">
        <v>374</v>
      </c>
    </row>
    <row r="138" ht="6.75" customHeight="1"/>
  </sheetData>
  <sheetProtection/>
  <mergeCells count="23">
    <mergeCell ref="A115:A118"/>
    <mergeCell ref="A119:A122"/>
    <mergeCell ref="A103:A106"/>
    <mergeCell ref="A107:A110"/>
    <mergeCell ref="A111:A114"/>
    <mergeCell ref="A79:A82"/>
    <mergeCell ref="A4:A7"/>
    <mergeCell ref="A12:A15"/>
    <mergeCell ref="A8:A11"/>
    <mergeCell ref="A16:A19"/>
    <mergeCell ref="A20:A23"/>
    <mergeCell ref="A48:A50"/>
    <mergeCell ref="A24:A27"/>
    <mergeCell ref="A33:A37"/>
    <mergeCell ref="A38:A42"/>
    <mergeCell ref="A43:A47"/>
    <mergeCell ref="A51:A53"/>
    <mergeCell ref="A83:A86"/>
    <mergeCell ref="A87:A90"/>
    <mergeCell ref="A91:A94"/>
    <mergeCell ref="A95:A98"/>
    <mergeCell ref="A99:A102"/>
    <mergeCell ref="A78:B78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86" customWidth="1"/>
    <col min="2" max="2" width="15.00390625" style="186" customWidth="1"/>
    <col min="3" max="3" width="20.421875" style="186" customWidth="1"/>
    <col min="4" max="7" width="13.57421875" style="186" customWidth="1"/>
    <col min="8" max="16384" width="9.140625" style="186" customWidth="1"/>
  </cols>
  <sheetData>
    <row r="1" spans="1:8" ht="19.5" customHeight="1">
      <c r="A1" s="16" t="s">
        <v>263</v>
      </c>
      <c r="B1" s="16"/>
      <c r="C1" s="16"/>
      <c r="D1" s="16"/>
      <c r="E1" s="16"/>
      <c r="F1" s="16"/>
      <c r="G1" s="16"/>
      <c r="H1" s="16"/>
    </row>
    <row r="2" spans="1:7" ht="6.75" customHeight="1" thickBot="1">
      <c r="A2" s="157"/>
      <c r="B2" s="157"/>
      <c r="C2" s="157"/>
      <c r="D2" s="157"/>
      <c r="E2" s="157"/>
      <c r="F2" s="157"/>
      <c r="G2" s="157"/>
    </row>
    <row r="3" spans="1:7" ht="13.5" customHeight="1" thickBot="1">
      <c r="A3" s="604" t="s">
        <v>164</v>
      </c>
      <c r="B3" s="604"/>
      <c r="C3" s="604"/>
      <c r="D3" s="270" t="s">
        <v>161</v>
      </c>
      <c r="E3" s="270" t="s">
        <v>162</v>
      </c>
      <c r="F3" s="270" t="s">
        <v>163</v>
      </c>
      <c r="G3" s="270" t="s">
        <v>167</v>
      </c>
    </row>
    <row r="4" spans="1:7" ht="12.75">
      <c r="A4" s="576">
        <v>1998</v>
      </c>
      <c r="B4" s="581" t="s">
        <v>164</v>
      </c>
      <c r="C4" s="126" t="s">
        <v>165</v>
      </c>
      <c r="D4" s="88">
        <v>192.4</v>
      </c>
      <c r="E4" s="88">
        <v>162.5</v>
      </c>
      <c r="F4" s="209"/>
      <c r="G4" s="209"/>
    </row>
    <row r="5" spans="1:7" ht="12.75">
      <c r="A5" s="592"/>
      <c r="B5" s="585"/>
      <c r="C5" s="127" t="s">
        <v>334</v>
      </c>
      <c r="D5" s="69">
        <v>99.6</v>
      </c>
      <c r="E5" s="69">
        <v>9.1</v>
      </c>
      <c r="F5" s="210"/>
      <c r="G5" s="210"/>
    </row>
    <row r="6" spans="1:7" ht="12.75">
      <c r="A6" s="592"/>
      <c r="B6" s="585"/>
      <c r="C6" s="127" t="s">
        <v>312</v>
      </c>
      <c r="D6" s="69">
        <v>193</v>
      </c>
      <c r="E6" s="69">
        <v>15.7</v>
      </c>
      <c r="F6" s="210"/>
      <c r="G6" s="210"/>
    </row>
    <row r="7" spans="1:7" ht="25.5">
      <c r="A7" s="592"/>
      <c r="B7" s="585"/>
      <c r="C7" s="127" t="s">
        <v>168</v>
      </c>
      <c r="D7" s="76">
        <v>1937</v>
      </c>
      <c r="E7" s="76">
        <v>1725</v>
      </c>
      <c r="F7" s="214"/>
      <c r="G7" s="214"/>
    </row>
    <row r="8" spans="1:7" ht="12.75">
      <c r="A8" s="592"/>
      <c r="B8" s="591" t="s">
        <v>169</v>
      </c>
      <c r="C8" s="127" t="s">
        <v>334</v>
      </c>
      <c r="D8" s="164">
        <v>12.3</v>
      </c>
      <c r="E8" s="164">
        <v>0.3</v>
      </c>
      <c r="F8" s="213"/>
      <c r="G8" s="164">
        <v>0.1</v>
      </c>
    </row>
    <row r="9" spans="1:7" ht="12.75">
      <c r="A9" s="592"/>
      <c r="B9" s="592"/>
      <c r="C9" s="127" t="s">
        <v>312</v>
      </c>
      <c r="D9" s="69">
        <v>46.5</v>
      </c>
      <c r="E9" s="69">
        <v>1</v>
      </c>
      <c r="F9" s="210"/>
      <c r="G9" s="69">
        <v>1</v>
      </c>
    </row>
    <row r="10" spans="1:7" ht="26.25" thickBot="1">
      <c r="A10" s="577"/>
      <c r="B10" s="577"/>
      <c r="C10" s="127" t="s">
        <v>168</v>
      </c>
      <c r="D10" s="77">
        <v>3780</v>
      </c>
      <c r="E10" s="77">
        <v>4000</v>
      </c>
      <c r="F10" s="212"/>
      <c r="G10" s="77">
        <v>10000</v>
      </c>
    </row>
    <row r="11" spans="1:7" ht="12.75">
      <c r="A11" s="576">
        <v>1999</v>
      </c>
      <c r="B11" s="581" t="s">
        <v>164</v>
      </c>
      <c r="C11" s="126" t="s">
        <v>165</v>
      </c>
      <c r="D11" s="88">
        <v>218.5</v>
      </c>
      <c r="E11" s="88">
        <v>126.7</v>
      </c>
      <c r="F11" s="209"/>
      <c r="G11" s="209"/>
    </row>
    <row r="12" spans="1:7" ht="12.75">
      <c r="A12" s="592"/>
      <c r="B12" s="585"/>
      <c r="C12" s="127" t="s">
        <v>334</v>
      </c>
      <c r="D12" s="69">
        <v>114.1</v>
      </c>
      <c r="E12" s="69">
        <v>7.1</v>
      </c>
      <c r="F12" s="210"/>
      <c r="G12" s="210"/>
    </row>
    <row r="13" spans="1:7" ht="12.75">
      <c r="A13" s="592"/>
      <c r="B13" s="585"/>
      <c r="C13" s="127" t="s">
        <v>312</v>
      </c>
      <c r="D13" s="69">
        <v>180</v>
      </c>
      <c r="E13" s="69">
        <v>9.7</v>
      </c>
      <c r="F13" s="210"/>
      <c r="G13" s="210"/>
    </row>
    <row r="14" spans="1:7" ht="25.5">
      <c r="A14" s="592"/>
      <c r="B14" s="585"/>
      <c r="C14" s="127" t="s">
        <v>168</v>
      </c>
      <c r="D14" s="76">
        <v>1579</v>
      </c>
      <c r="E14" s="76">
        <v>1367</v>
      </c>
      <c r="F14" s="214"/>
      <c r="G14" s="214"/>
    </row>
    <row r="15" spans="1:7" ht="12.75">
      <c r="A15" s="592"/>
      <c r="B15" s="591" t="s">
        <v>169</v>
      </c>
      <c r="C15" s="127" t="s">
        <v>334</v>
      </c>
      <c r="D15" s="164">
        <v>10.4</v>
      </c>
      <c r="E15" s="164">
        <v>0.3</v>
      </c>
      <c r="F15" s="213"/>
      <c r="G15" s="164">
        <v>0.1</v>
      </c>
    </row>
    <row r="16" spans="1:7" ht="12.75">
      <c r="A16" s="592"/>
      <c r="B16" s="592"/>
      <c r="C16" s="127" t="s">
        <v>312</v>
      </c>
      <c r="D16" s="69">
        <v>38.7</v>
      </c>
      <c r="E16" s="69">
        <v>1.1</v>
      </c>
      <c r="F16" s="210"/>
      <c r="G16" s="69">
        <v>1.1</v>
      </c>
    </row>
    <row r="17" spans="1:7" ht="26.25" thickBot="1">
      <c r="A17" s="577"/>
      <c r="B17" s="577"/>
      <c r="C17" s="127" t="s">
        <v>168</v>
      </c>
      <c r="D17" s="77">
        <v>3721</v>
      </c>
      <c r="E17" s="77">
        <v>3666</v>
      </c>
      <c r="F17" s="212"/>
      <c r="G17" s="77">
        <v>11000</v>
      </c>
    </row>
    <row r="18" spans="1:7" ht="12.75">
      <c r="A18" s="576">
        <v>2000</v>
      </c>
      <c r="B18" s="581" t="s">
        <v>164</v>
      </c>
      <c r="C18" s="126" t="s">
        <v>165</v>
      </c>
      <c r="D18" s="88">
        <v>199.4</v>
      </c>
      <c r="E18" s="88">
        <v>129.3</v>
      </c>
      <c r="F18" s="209"/>
      <c r="G18" s="209"/>
    </row>
    <row r="19" spans="1:7" ht="12.75">
      <c r="A19" s="592"/>
      <c r="B19" s="585"/>
      <c r="C19" s="127" t="s">
        <v>334</v>
      </c>
      <c r="D19" s="69">
        <v>111</v>
      </c>
      <c r="E19" s="69">
        <v>7.5</v>
      </c>
      <c r="F19" s="69">
        <v>0.002</v>
      </c>
      <c r="G19" s="210"/>
    </row>
    <row r="20" spans="1:7" ht="12.75">
      <c r="A20" s="592"/>
      <c r="B20" s="585"/>
      <c r="C20" s="127" t="s">
        <v>312</v>
      </c>
      <c r="D20" s="69">
        <v>175.5</v>
      </c>
      <c r="E20" s="69">
        <v>10.5</v>
      </c>
      <c r="F20" s="69">
        <v>0.006</v>
      </c>
      <c r="G20" s="210"/>
    </row>
    <row r="21" spans="1:7" ht="25.5">
      <c r="A21" s="592"/>
      <c r="B21" s="585"/>
      <c r="C21" s="127" t="s">
        <v>168</v>
      </c>
      <c r="D21" s="76">
        <v>1581</v>
      </c>
      <c r="E21" s="76">
        <v>1400</v>
      </c>
      <c r="F21" s="76">
        <v>3000</v>
      </c>
      <c r="G21" s="214"/>
    </row>
    <row r="22" spans="1:7" ht="12.75">
      <c r="A22" s="592"/>
      <c r="B22" s="592" t="s">
        <v>169</v>
      </c>
      <c r="C22" s="127" t="s">
        <v>334</v>
      </c>
      <c r="D22" s="69">
        <v>11.8</v>
      </c>
      <c r="E22" s="69">
        <v>0.62</v>
      </c>
      <c r="F22" s="210"/>
      <c r="G22" s="69">
        <v>0.172</v>
      </c>
    </row>
    <row r="23" spans="1:7" ht="12.75">
      <c r="A23" s="592"/>
      <c r="B23" s="592"/>
      <c r="C23" s="127" t="s">
        <v>312</v>
      </c>
      <c r="D23" s="69">
        <v>42</v>
      </c>
      <c r="E23" s="69">
        <v>1.79</v>
      </c>
      <c r="F23" s="210"/>
      <c r="G23" s="69">
        <v>0.998</v>
      </c>
    </row>
    <row r="24" spans="1:7" ht="26.25" thickBot="1">
      <c r="A24" s="577"/>
      <c r="B24" s="577"/>
      <c r="C24" s="127" t="s">
        <v>168</v>
      </c>
      <c r="D24" s="77">
        <v>3560</v>
      </c>
      <c r="E24" s="77">
        <v>2887</v>
      </c>
      <c r="F24" s="212"/>
      <c r="G24" s="77">
        <v>5802</v>
      </c>
    </row>
    <row r="25" spans="1:7" ht="12.75">
      <c r="A25" s="576">
        <v>2001</v>
      </c>
      <c r="B25" s="581" t="s">
        <v>164</v>
      </c>
      <c r="C25" s="126" t="s">
        <v>165</v>
      </c>
      <c r="D25" s="88">
        <v>173</v>
      </c>
      <c r="E25" s="88">
        <v>653</v>
      </c>
      <c r="F25" s="88">
        <v>58</v>
      </c>
      <c r="G25" s="209"/>
    </row>
    <row r="26" spans="1:7" ht="12.75">
      <c r="A26" s="592"/>
      <c r="B26" s="585"/>
      <c r="C26" s="127" t="s">
        <v>334</v>
      </c>
      <c r="D26" s="69">
        <v>98</v>
      </c>
      <c r="E26" s="69">
        <v>34.1</v>
      </c>
      <c r="F26" s="69">
        <v>2.4</v>
      </c>
      <c r="G26" s="210"/>
    </row>
    <row r="27" spans="1:7" ht="12.75">
      <c r="A27" s="592"/>
      <c r="B27" s="585"/>
      <c r="C27" s="127" t="s">
        <v>312</v>
      </c>
      <c r="D27" s="69">
        <v>153.8</v>
      </c>
      <c r="E27" s="69">
        <v>71.1</v>
      </c>
      <c r="F27" s="69">
        <v>4.1</v>
      </c>
      <c r="G27" s="210"/>
    </row>
    <row r="28" spans="1:7" ht="25.5">
      <c r="A28" s="592"/>
      <c r="B28" s="585"/>
      <c r="C28" s="127" t="s">
        <v>168</v>
      </c>
      <c r="D28" s="76">
        <v>1569</v>
      </c>
      <c r="E28" s="76">
        <v>2085</v>
      </c>
      <c r="F28" s="76">
        <v>1708.3</v>
      </c>
      <c r="G28" s="214"/>
    </row>
    <row r="29" spans="1:7" ht="12.75">
      <c r="A29" s="592"/>
      <c r="B29" s="591" t="s">
        <v>169</v>
      </c>
      <c r="C29" s="127" t="s">
        <v>334</v>
      </c>
      <c r="D29" s="164">
        <v>7.8</v>
      </c>
      <c r="E29" s="164">
        <v>0.51</v>
      </c>
      <c r="F29" s="213"/>
      <c r="G29" s="164">
        <v>0.07</v>
      </c>
    </row>
    <row r="30" spans="1:7" ht="12.75">
      <c r="A30" s="592"/>
      <c r="B30" s="592"/>
      <c r="C30" s="127" t="s">
        <v>312</v>
      </c>
      <c r="D30" s="69">
        <v>24.9</v>
      </c>
      <c r="E30" s="69">
        <v>1.9</v>
      </c>
      <c r="F30" s="210"/>
      <c r="G30" s="69">
        <v>0.6</v>
      </c>
    </row>
    <row r="31" spans="1:7" ht="26.25" thickBot="1">
      <c r="A31" s="577"/>
      <c r="B31" s="577"/>
      <c r="C31" s="127" t="s">
        <v>168</v>
      </c>
      <c r="D31" s="77">
        <v>3192</v>
      </c>
      <c r="E31" s="77">
        <v>3725</v>
      </c>
      <c r="F31" s="212"/>
      <c r="G31" s="77">
        <v>8571</v>
      </c>
    </row>
    <row r="32" spans="1:7" ht="12.75">
      <c r="A32" s="576">
        <v>2002</v>
      </c>
      <c r="B32" s="581" t="s">
        <v>164</v>
      </c>
      <c r="C32" s="126" t="s">
        <v>165</v>
      </c>
      <c r="D32" s="88">
        <v>220</v>
      </c>
      <c r="E32" s="88">
        <v>381</v>
      </c>
      <c r="F32" s="88">
        <v>18</v>
      </c>
      <c r="G32" s="209"/>
    </row>
    <row r="33" spans="1:7" ht="12.75">
      <c r="A33" s="592"/>
      <c r="B33" s="585"/>
      <c r="C33" s="127" t="s">
        <v>334</v>
      </c>
      <c r="D33" s="69">
        <v>121.8</v>
      </c>
      <c r="E33" s="69">
        <v>24.6</v>
      </c>
      <c r="F33" s="69">
        <v>1.2</v>
      </c>
      <c r="G33" s="210"/>
    </row>
    <row r="34" spans="1:7" ht="12.75">
      <c r="A34" s="592"/>
      <c r="B34" s="585"/>
      <c r="C34" s="127" t="s">
        <v>312</v>
      </c>
      <c r="D34" s="69">
        <v>185.3</v>
      </c>
      <c r="E34" s="69">
        <v>60.7</v>
      </c>
      <c r="F34" s="69">
        <v>2.2</v>
      </c>
      <c r="G34" s="210"/>
    </row>
    <row r="35" spans="1:7" ht="25.5">
      <c r="A35" s="592"/>
      <c r="B35" s="585"/>
      <c r="C35" s="127" t="s">
        <v>168</v>
      </c>
      <c r="D35" s="76">
        <v>1521</v>
      </c>
      <c r="E35" s="76">
        <v>2467</v>
      </c>
      <c r="F35" s="76">
        <v>1833</v>
      </c>
      <c r="G35" s="214"/>
    </row>
    <row r="36" spans="1:7" ht="12.75">
      <c r="A36" s="592"/>
      <c r="B36" s="591" t="s">
        <v>169</v>
      </c>
      <c r="C36" s="127" t="s">
        <v>334</v>
      </c>
      <c r="D36" s="164">
        <v>12.7</v>
      </c>
      <c r="E36" s="164">
        <v>0.65</v>
      </c>
      <c r="F36" s="213"/>
      <c r="G36" s="164">
        <v>0.13</v>
      </c>
    </row>
    <row r="37" spans="1:7" ht="12.75">
      <c r="A37" s="592"/>
      <c r="B37" s="592"/>
      <c r="C37" s="127" t="s">
        <v>312</v>
      </c>
      <c r="D37" s="69">
        <v>38.7</v>
      </c>
      <c r="E37" s="69">
        <v>2.5</v>
      </c>
      <c r="F37" s="210"/>
      <c r="G37" s="69">
        <v>0.8</v>
      </c>
    </row>
    <row r="38" spans="1:7" ht="26.25" thickBot="1">
      <c r="A38" s="577"/>
      <c r="B38" s="577"/>
      <c r="C38" s="127" t="s">
        <v>168</v>
      </c>
      <c r="D38" s="77">
        <v>3047</v>
      </c>
      <c r="E38" s="77">
        <v>3846</v>
      </c>
      <c r="F38" s="212"/>
      <c r="G38" s="77">
        <v>6154</v>
      </c>
    </row>
    <row r="39" spans="1:7" ht="12.75">
      <c r="A39" s="576">
        <v>2003</v>
      </c>
      <c r="B39" s="581" t="s">
        <v>164</v>
      </c>
      <c r="C39" s="126" t="s">
        <v>165</v>
      </c>
      <c r="D39" s="88">
        <v>237</v>
      </c>
      <c r="E39" s="88">
        <v>574</v>
      </c>
      <c r="F39" s="88">
        <v>15</v>
      </c>
      <c r="G39" s="209"/>
    </row>
    <row r="40" spans="1:7" ht="12.75">
      <c r="A40" s="592"/>
      <c r="B40" s="585"/>
      <c r="C40" s="127" t="s">
        <v>334</v>
      </c>
      <c r="D40" s="69">
        <v>114.3</v>
      </c>
      <c r="E40" s="69">
        <v>24.6</v>
      </c>
      <c r="F40" s="69">
        <v>0.08</v>
      </c>
      <c r="G40" s="210"/>
    </row>
    <row r="41" spans="1:7" ht="12.75">
      <c r="A41" s="592"/>
      <c r="B41" s="585"/>
      <c r="C41" s="127" t="s">
        <v>312</v>
      </c>
      <c r="D41" s="69">
        <v>195.5</v>
      </c>
      <c r="E41" s="69">
        <v>92.2</v>
      </c>
      <c r="F41" s="69">
        <v>0.16</v>
      </c>
      <c r="G41" s="210"/>
    </row>
    <row r="42" spans="1:7" ht="25.5">
      <c r="A42" s="592"/>
      <c r="B42" s="585"/>
      <c r="C42" s="127" t="s">
        <v>168</v>
      </c>
      <c r="D42" s="76">
        <v>1710</v>
      </c>
      <c r="E42" s="76">
        <v>3748</v>
      </c>
      <c r="F42" s="76">
        <v>2133</v>
      </c>
      <c r="G42" s="214"/>
    </row>
    <row r="43" spans="1:7" ht="12.75">
      <c r="A43" s="592"/>
      <c r="B43" s="591" t="s">
        <v>169</v>
      </c>
      <c r="C43" s="127" t="s">
        <v>334</v>
      </c>
      <c r="D43" s="164">
        <v>18.7</v>
      </c>
      <c r="E43" s="164">
        <v>0.43</v>
      </c>
      <c r="F43" s="213"/>
      <c r="G43" s="164">
        <v>0.08</v>
      </c>
    </row>
    <row r="44" spans="1:7" ht="12.75">
      <c r="A44" s="592"/>
      <c r="B44" s="592"/>
      <c r="C44" s="127" t="s">
        <v>312</v>
      </c>
      <c r="D44" s="69">
        <v>53.6</v>
      </c>
      <c r="E44" s="69">
        <v>1.6</v>
      </c>
      <c r="F44" s="210"/>
      <c r="G44" s="69">
        <v>0.75</v>
      </c>
    </row>
    <row r="45" spans="1:7" ht="26.25" thickBot="1">
      <c r="A45" s="577"/>
      <c r="B45" s="577"/>
      <c r="C45" s="128" t="s">
        <v>168</v>
      </c>
      <c r="D45" s="77">
        <v>2866</v>
      </c>
      <c r="E45" s="77">
        <v>3720</v>
      </c>
      <c r="F45" s="212"/>
      <c r="G45" s="77">
        <v>9375</v>
      </c>
    </row>
    <row r="46" spans="1:7" ht="13.5" customHeight="1">
      <c r="A46" s="4" t="s">
        <v>19</v>
      </c>
      <c r="B46" s="157"/>
      <c r="C46" s="157"/>
      <c r="D46" s="157"/>
      <c r="F46" s="11" t="s">
        <v>221</v>
      </c>
      <c r="G46" s="157"/>
    </row>
    <row r="47" spans="1:7" ht="13.5" customHeight="1">
      <c r="A47" s="280"/>
      <c r="B47" s="11" t="s">
        <v>374</v>
      </c>
      <c r="C47" s="157"/>
      <c r="D47" s="157"/>
      <c r="E47" s="157"/>
      <c r="F47" s="157"/>
      <c r="G47" s="157"/>
    </row>
    <row r="48" spans="1:7" ht="13.5" customHeight="1">
      <c r="A48" s="280"/>
      <c r="B48" s="11"/>
      <c r="C48" s="157"/>
      <c r="D48" s="157"/>
      <c r="E48" s="157"/>
      <c r="F48" s="157"/>
      <c r="G48" s="157"/>
    </row>
    <row r="49" spans="1:7" s="477" customFormat="1" ht="19.5" customHeight="1">
      <c r="A49" s="95" t="s">
        <v>264</v>
      </c>
      <c r="B49" s="95"/>
      <c r="C49" s="95"/>
      <c r="D49" s="95"/>
      <c r="E49" s="95"/>
      <c r="F49" s="95"/>
      <c r="G49" s="95"/>
    </row>
    <row r="50" spans="1:7" ht="6.75" customHeight="1" thickBot="1">
      <c r="A50" s="11"/>
      <c r="B50" s="157"/>
      <c r="C50" s="157"/>
      <c r="D50" s="157"/>
      <c r="E50" s="157"/>
      <c r="F50" s="157"/>
      <c r="G50" s="157"/>
    </row>
    <row r="51" spans="1:7" ht="13.5" customHeight="1" thickBot="1">
      <c r="A51" s="604" t="s">
        <v>164</v>
      </c>
      <c r="B51" s="604"/>
      <c r="C51" s="604"/>
      <c r="D51" s="27" t="s">
        <v>161</v>
      </c>
      <c r="E51" s="27" t="s">
        <v>162</v>
      </c>
      <c r="F51" s="27" t="s">
        <v>163</v>
      </c>
      <c r="G51" s="27" t="s">
        <v>167</v>
      </c>
    </row>
    <row r="52" spans="1:7" ht="12.75">
      <c r="A52" s="576">
        <v>2004</v>
      </c>
      <c r="B52" s="581" t="s">
        <v>164</v>
      </c>
      <c r="C52" s="126" t="s">
        <v>165</v>
      </c>
      <c r="D52" s="88">
        <v>202</v>
      </c>
      <c r="E52" s="88">
        <v>400</v>
      </c>
      <c r="F52" s="88">
        <v>3.4</v>
      </c>
      <c r="G52" s="209"/>
    </row>
    <row r="53" spans="1:7" ht="12.75">
      <c r="A53" s="592"/>
      <c r="B53" s="585"/>
      <c r="C53" s="127" t="s">
        <v>334</v>
      </c>
      <c r="D53" s="69">
        <v>106.6</v>
      </c>
      <c r="E53" s="69">
        <v>21.2</v>
      </c>
      <c r="F53" s="69">
        <v>0.18</v>
      </c>
      <c r="G53" s="210"/>
    </row>
    <row r="54" spans="1:7" ht="12.75">
      <c r="A54" s="592"/>
      <c r="B54" s="585"/>
      <c r="C54" s="127" t="s">
        <v>312</v>
      </c>
      <c r="D54" s="69">
        <v>208.9</v>
      </c>
      <c r="E54" s="69">
        <v>68.5</v>
      </c>
      <c r="F54" s="69">
        <v>0.29</v>
      </c>
      <c r="G54" s="210"/>
    </row>
    <row r="55" spans="1:7" ht="25.5">
      <c r="A55" s="592"/>
      <c r="B55" s="585"/>
      <c r="C55" s="127" t="s">
        <v>168</v>
      </c>
      <c r="D55" s="76">
        <v>1960</v>
      </c>
      <c r="E55" s="76">
        <v>3231</v>
      </c>
      <c r="F55" s="76">
        <v>1611</v>
      </c>
      <c r="G55" s="214"/>
    </row>
    <row r="56" spans="1:7" ht="12.75">
      <c r="A56" s="592"/>
      <c r="B56" s="591" t="s">
        <v>169</v>
      </c>
      <c r="C56" s="127" t="s">
        <v>334</v>
      </c>
      <c r="D56" s="164">
        <v>18.9</v>
      </c>
      <c r="E56" s="164">
        <v>0.64</v>
      </c>
      <c r="F56" s="213"/>
      <c r="G56" s="164">
        <v>0.12</v>
      </c>
    </row>
    <row r="57" spans="1:7" ht="12.75">
      <c r="A57" s="592"/>
      <c r="B57" s="592"/>
      <c r="C57" s="127" t="s">
        <v>312</v>
      </c>
      <c r="D57" s="69">
        <v>67.2</v>
      </c>
      <c r="E57" s="69">
        <v>2.3</v>
      </c>
      <c r="F57" s="210"/>
      <c r="G57" s="69">
        <v>1.06</v>
      </c>
    </row>
    <row r="58" spans="1:7" ht="26.25" thickBot="1">
      <c r="A58" s="577"/>
      <c r="B58" s="577"/>
      <c r="C58" s="128" t="s">
        <v>168</v>
      </c>
      <c r="D58" s="77">
        <v>3555</v>
      </c>
      <c r="E58" s="77">
        <v>3594</v>
      </c>
      <c r="F58" s="212"/>
      <c r="G58" s="77">
        <v>9080</v>
      </c>
    </row>
    <row r="59" spans="1:7" ht="13.5" thickBot="1">
      <c r="A59" s="610">
        <v>2005</v>
      </c>
      <c r="B59" s="581" t="s">
        <v>164</v>
      </c>
      <c r="C59" s="126" t="s">
        <v>165</v>
      </c>
      <c r="D59" s="88">
        <v>165</v>
      </c>
      <c r="E59" s="88">
        <v>166</v>
      </c>
      <c r="F59" s="88">
        <v>3.4</v>
      </c>
      <c r="G59" s="209"/>
    </row>
    <row r="60" spans="1:7" ht="13.5" thickBot="1">
      <c r="A60" s="595"/>
      <c r="B60" s="585"/>
      <c r="C60" s="127" t="s">
        <v>334</v>
      </c>
      <c r="D60" s="69">
        <v>86.9</v>
      </c>
      <c r="E60" s="69">
        <v>8.8</v>
      </c>
      <c r="F60" s="69">
        <v>0.18</v>
      </c>
      <c r="G60" s="210"/>
    </row>
    <row r="61" spans="1:7" ht="13.5" thickBot="1">
      <c r="A61" s="595"/>
      <c r="B61" s="585"/>
      <c r="C61" s="127" t="s">
        <v>312</v>
      </c>
      <c r="D61" s="69">
        <v>195.1</v>
      </c>
      <c r="E61" s="69">
        <v>23.8</v>
      </c>
      <c r="F61" s="69">
        <v>0.3</v>
      </c>
      <c r="G61" s="210"/>
    </row>
    <row r="62" spans="1:7" ht="26.25" thickBot="1">
      <c r="A62" s="595"/>
      <c r="B62" s="585"/>
      <c r="C62" s="127" t="s">
        <v>168</v>
      </c>
      <c r="D62" s="76">
        <v>2245</v>
      </c>
      <c r="E62" s="76">
        <v>2705</v>
      </c>
      <c r="F62" s="76">
        <v>1667</v>
      </c>
      <c r="G62" s="214"/>
    </row>
    <row r="63" spans="1:7" ht="13.5" thickBot="1">
      <c r="A63" s="595"/>
      <c r="B63" s="610" t="s">
        <v>169</v>
      </c>
      <c r="C63" s="127" t="s">
        <v>334</v>
      </c>
      <c r="D63" s="164">
        <v>21.7</v>
      </c>
      <c r="E63" s="164">
        <v>0.9</v>
      </c>
      <c r="F63" s="213"/>
      <c r="G63" s="164">
        <v>0.08</v>
      </c>
    </row>
    <row r="64" spans="1:7" ht="13.5" thickBot="1">
      <c r="A64" s="595"/>
      <c r="B64" s="595"/>
      <c r="C64" s="127" t="s">
        <v>312</v>
      </c>
      <c r="D64" s="69">
        <v>86.4</v>
      </c>
      <c r="E64" s="69">
        <v>2.9</v>
      </c>
      <c r="F64" s="210"/>
      <c r="G64" s="69">
        <v>0.8</v>
      </c>
    </row>
    <row r="65" spans="1:7" ht="26.25" thickBot="1">
      <c r="A65" s="604"/>
      <c r="B65" s="595"/>
      <c r="C65" s="128" t="s">
        <v>168</v>
      </c>
      <c r="D65" s="77">
        <v>3982</v>
      </c>
      <c r="E65" s="77">
        <v>3222</v>
      </c>
      <c r="F65" s="212"/>
      <c r="G65" s="77">
        <v>10746</v>
      </c>
    </row>
    <row r="66" spans="1:7" ht="12.75">
      <c r="A66" s="576">
        <v>2006</v>
      </c>
      <c r="B66" s="581" t="s">
        <v>164</v>
      </c>
      <c r="C66" s="126" t="s">
        <v>165</v>
      </c>
      <c r="D66" s="156">
        <v>176.8</v>
      </c>
      <c r="E66" s="103">
        <v>188.7</v>
      </c>
      <c r="F66" s="103">
        <v>2.08</v>
      </c>
      <c r="G66" s="283"/>
    </row>
    <row r="67" spans="1:7" ht="12.75">
      <c r="A67" s="592"/>
      <c r="B67" s="585"/>
      <c r="C67" s="127" t="s">
        <v>334</v>
      </c>
      <c r="D67" s="140">
        <v>93</v>
      </c>
      <c r="E67" s="104">
        <v>10</v>
      </c>
      <c r="F67" s="140">
        <v>0.11</v>
      </c>
      <c r="G67" s="210"/>
    </row>
    <row r="68" spans="1:7" ht="12.75">
      <c r="A68" s="592"/>
      <c r="B68" s="585"/>
      <c r="C68" s="127" t="s">
        <v>312</v>
      </c>
      <c r="D68" s="140">
        <v>206.6</v>
      </c>
      <c r="E68" s="104">
        <v>26.3</v>
      </c>
      <c r="F68" s="140">
        <v>0.22</v>
      </c>
      <c r="G68" s="210"/>
    </row>
    <row r="69" spans="1:7" ht="25.5">
      <c r="A69" s="592"/>
      <c r="B69" s="585"/>
      <c r="C69" s="127" t="s">
        <v>168</v>
      </c>
      <c r="D69" s="80">
        <v>2222</v>
      </c>
      <c r="E69" s="258">
        <v>2630</v>
      </c>
      <c r="F69" s="80">
        <v>2091</v>
      </c>
      <c r="G69" s="214"/>
    </row>
    <row r="70" spans="1:7" ht="12.75">
      <c r="A70" s="592"/>
      <c r="B70" s="591" t="s">
        <v>169</v>
      </c>
      <c r="C70" s="127" t="s">
        <v>334</v>
      </c>
      <c r="D70" s="164">
        <v>25.6</v>
      </c>
      <c r="E70" s="164">
        <v>0.4</v>
      </c>
      <c r="F70" s="213"/>
      <c r="G70" s="164">
        <v>0.12</v>
      </c>
    </row>
    <row r="71" spans="1:7" ht="12.75">
      <c r="A71" s="592"/>
      <c r="B71" s="592"/>
      <c r="C71" s="127" t="s">
        <v>312</v>
      </c>
      <c r="D71" s="69">
        <v>105.9</v>
      </c>
      <c r="E71" s="69">
        <v>1.6</v>
      </c>
      <c r="F71" s="210"/>
      <c r="G71" s="69">
        <v>1.19</v>
      </c>
    </row>
    <row r="72" spans="1:7" ht="26.25" thickBot="1">
      <c r="A72" s="577"/>
      <c r="B72" s="577"/>
      <c r="C72" s="128" t="s">
        <v>168</v>
      </c>
      <c r="D72" s="77">
        <v>4137</v>
      </c>
      <c r="E72" s="77">
        <v>4000</v>
      </c>
      <c r="F72" s="212"/>
      <c r="G72" s="77">
        <v>9917</v>
      </c>
    </row>
    <row r="73" spans="1:7" ht="12.75">
      <c r="A73" s="576">
        <v>2007</v>
      </c>
      <c r="B73" s="581" t="s">
        <v>164</v>
      </c>
      <c r="C73" s="126" t="s">
        <v>165</v>
      </c>
      <c r="D73" s="156">
        <v>202.4</v>
      </c>
      <c r="E73" s="103">
        <v>400</v>
      </c>
      <c r="F73" s="103">
        <v>3.4</v>
      </c>
      <c r="G73" s="283"/>
    </row>
    <row r="74" spans="1:7" ht="12.75">
      <c r="A74" s="592"/>
      <c r="B74" s="585"/>
      <c r="C74" s="127" t="s">
        <v>334</v>
      </c>
      <c r="D74" s="140">
        <v>106.6</v>
      </c>
      <c r="E74" s="104">
        <v>21.2</v>
      </c>
      <c r="F74" s="140">
        <v>0.18</v>
      </c>
      <c r="G74" s="210"/>
    </row>
    <row r="75" spans="1:7" ht="12.75">
      <c r="A75" s="592"/>
      <c r="B75" s="585"/>
      <c r="C75" s="127" t="s">
        <v>312</v>
      </c>
      <c r="D75" s="140">
        <v>208.9</v>
      </c>
      <c r="E75" s="104">
        <v>68.5</v>
      </c>
      <c r="F75" s="140">
        <v>0.29</v>
      </c>
      <c r="G75" s="210"/>
    </row>
    <row r="76" spans="1:7" ht="25.5">
      <c r="A76" s="592"/>
      <c r="B76" s="585"/>
      <c r="C76" s="127" t="s">
        <v>168</v>
      </c>
      <c r="D76" s="80">
        <v>1960</v>
      </c>
      <c r="E76" s="258">
        <v>3231</v>
      </c>
      <c r="F76" s="80">
        <v>1611</v>
      </c>
      <c r="G76" s="214"/>
    </row>
    <row r="77" spans="1:7" ht="12.75">
      <c r="A77" s="592"/>
      <c r="B77" s="591" t="s">
        <v>169</v>
      </c>
      <c r="C77" s="127" t="s">
        <v>334</v>
      </c>
      <c r="D77" s="164">
        <v>18.9</v>
      </c>
      <c r="E77" s="164">
        <v>0.64</v>
      </c>
      <c r="F77" s="213"/>
      <c r="G77" s="164">
        <v>0.12</v>
      </c>
    </row>
    <row r="78" spans="1:7" ht="12.75">
      <c r="A78" s="592"/>
      <c r="B78" s="592"/>
      <c r="C78" s="127" t="s">
        <v>312</v>
      </c>
      <c r="D78" s="69">
        <v>67.2</v>
      </c>
      <c r="E78" s="69">
        <v>2.3</v>
      </c>
      <c r="F78" s="210"/>
      <c r="G78" s="69">
        <v>1.06</v>
      </c>
    </row>
    <row r="79" spans="1:7" ht="26.25" thickBot="1">
      <c r="A79" s="577"/>
      <c r="B79" s="577"/>
      <c r="C79" s="128" t="s">
        <v>168</v>
      </c>
      <c r="D79" s="77">
        <v>3555</v>
      </c>
      <c r="E79" s="77">
        <v>3594</v>
      </c>
      <c r="F79" s="212"/>
      <c r="G79" s="212"/>
    </row>
    <row r="80" spans="1:7" ht="12.75">
      <c r="A80" s="576">
        <v>2008</v>
      </c>
      <c r="B80" s="581" t="s">
        <v>164</v>
      </c>
      <c r="C80" s="126" t="s">
        <v>165</v>
      </c>
      <c r="D80" s="156">
        <v>118.7</v>
      </c>
      <c r="E80" s="103">
        <v>119.1</v>
      </c>
      <c r="F80" s="103">
        <v>1.9</v>
      </c>
      <c r="G80" s="283"/>
    </row>
    <row r="81" spans="1:7" ht="12.75">
      <c r="A81" s="592"/>
      <c r="B81" s="585"/>
      <c r="C81" s="127" t="s">
        <v>334</v>
      </c>
      <c r="D81" s="140">
        <v>62.5</v>
      </c>
      <c r="E81" s="104">
        <v>6.3</v>
      </c>
      <c r="F81" s="140">
        <v>0.09</v>
      </c>
      <c r="G81" s="210"/>
    </row>
    <row r="82" spans="1:7" ht="12.75">
      <c r="A82" s="592"/>
      <c r="B82" s="585"/>
      <c r="C82" s="127" t="s">
        <v>312</v>
      </c>
      <c r="D82" s="140">
        <v>227.3</v>
      </c>
      <c r="E82" s="104">
        <v>23.1</v>
      </c>
      <c r="F82" s="140">
        <v>0.17</v>
      </c>
      <c r="G82" s="210"/>
    </row>
    <row r="83" spans="1:7" ht="25.5">
      <c r="A83" s="592"/>
      <c r="B83" s="585"/>
      <c r="C83" s="127" t="s">
        <v>168</v>
      </c>
      <c r="D83" s="80">
        <v>3637</v>
      </c>
      <c r="E83" s="258">
        <v>3667</v>
      </c>
      <c r="F83" s="80">
        <v>1889</v>
      </c>
      <c r="G83" s="214"/>
    </row>
    <row r="84" spans="1:7" ht="12.75">
      <c r="A84" s="592"/>
      <c r="B84" s="591" t="s">
        <v>169</v>
      </c>
      <c r="C84" s="127" t="s">
        <v>334</v>
      </c>
      <c r="D84" s="164">
        <v>31.3</v>
      </c>
      <c r="E84" s="164">
        <v>0.45</v>
      </c>
      <c r="F84" s="213"/>
      <c r="G84" s="164">
        <v>0.2</v>
      </c>
    </row>
    <row r="85" spans="1:7" ht="12.75">
      <c r="A85" s="592"/>
      <c r="B85" s="592"/>
      <c r="C85" s="127" t="s">
        <v>312</v>
      </c>
      <c r="D85" s="69">
        <v>190.3</v>
      </c>
      <c r="E85" s="69">
        <v>1.68</v>
      </c>
      <c r="F85" s="210"/>
      <c r="G85" s="69">
        <v>1.5</v>
      </c>
    </row>
    <row r="86" spans="1:7" ht="26.25" thickBot="1">
      <c r="A86" s="577"/>
      <c r="B86" s="577"/>
      <c r="C86" s="128" t="s">
        <v>168</v>
      </c>
      <c r="D86" s="77">
        <v>6080</v>
      </c>
      <c r="E86" s="77">
        <v>3733</v>
      </c>
      <c r="F86" s="212"/>
      <c r="G86" s="77">
        <v>7500</v>
      </c>
    </row>
    <row r="87" spans="1:7" ht="12.75">
      <c r="A87" s="576">
        <v>2009</v>
      </c>
      <c r="B87" s="581" t="s">
        <v>164</v>
      </c>
      <c r="C87" s="126" t="s">
        <v>165</v>
      </c>
      <c r="D87" s="156">
        <v>175.7</v>
      </c>
      <c r="E87" s="103">
        <v>293</v>
      </c>
      <c r="F87" s="103">
        <v>0.38</v>
      </c>
      <c r="G87" s="283"/>
    </row>
    <row r="88" spans="1:7" ht="12.75">
      <c r="A88" s="592"/>
      <c r="B88" s="585"/>
      <c r="C88" s="127" t="s">
        <v>334</v>
      </c>
      <c r="D88" s="140">
        <v>92.5</v>
      </c>
      <c r="E88" s="104">
        <v>15.5</v>
      </c>
      <c r="F88" s="140">
        <v>0.02</v>
      </c>
      <c r="G88" s="210"/>
    </row>
    <row r="89" spans="1:7" ht="12.75">
      <c r="A89" s="592"/>
      <c r="B89" s="585"/>
      <c r="C89" s="127" t="s">
        <v>312</v>
      </c>
      <c r="D89" s="140">
        <v>313.4</v>
      </c>
      <c r="E89" s="104">
        <v>69.4</v>
      </c>
      <c r="F89" s="140">
        <v>0.12</v>
      </c>
      <c r="G89" s="210"/>
    </row>
    <row r="90" spans="1:7" ht="25.5">
      <c r="A90" s="592"/>
      <c r="B90" s="585"/>
      <c r="C90" s="127" t="s">
        <v>168</v>
      </c>
      <c r="D90" s="80">
        <v>3388</v>
      </c>
      <c r="E90" s="258">
        <v>4477</v>
      </c>
      <c r="F90" s="80">
        <v>6000</v>
      </c>
      <c r="G90" s="214"/>
    </row>
    <row r="91" spans="1:7" ht="12.75">
      <c r="A91" s="592"/>
      <c r="B91" s="591" t="s">
        <v>169</v>
      </c>
      <c r="C91" s="127" t="s">
        <v>334</v>
      </c>
      <c r="D91" s="164">
        <v>41.8</v>
      </c>
      <c r="E91" s="164">
        <v>0.5</v>
      </c>
      <c r="F91" s="213"/>
      <c r="G91" s="164">
        <v>0.16</v>
      </c>
    </row>
    <row r="92" spans="1:7" ht="12.75">
      <c r="A92" s="592"/>
      <c r="B92" s="592"/>
      <c r="C92" s="127" t="s">
        <v>312</v>
      </c>
      <c r="D92" s="69">
        <v>234.3</v>
      </c>
      <c r="E92" s="69">
        <v>3.2</v>
      </c>
      <c r="F92" s="210"/>
      <c r="G92" s="69">
        <v>1.42</v>
      </c>
    </row>
    <row r="93" spans="1:7" ht="26.25" thickBot="1">
      <c r="A93" s="577"/>
      <c r="B93" s="577"/>
      <c r="C93" s="128" t="s">
        <v>168</v>
      </c>
      <c r="D93" s="77">
        <v>5605</v>
      </c>
      <c r="E93" s="77">
        <v>6400</v>
      </c>
      <c r="F93" s="212"/>
      <c r="G93" s="212">
        <v>8875</v>
      </c>
    </row>
    <row r="94" spans="1:7" ht="13.5" customHeight="1">
      <c r="A94" s="4" t="s">
        <v>19</v>
      </c>
      <c r="B94" s="157"/>
      <c r="C94" s="157"/>
      <c r="D94" s="157"/>
      <c r="E94" s="157"/>
      <c r="F94" s="11" t="s">
        <v>221</v>
      </c>
      <c r="G94" s="157"/>
    </row>
    <row r="95" spans="1:7" ht="13.5" customHeight="1">
      <c r="A95" s="280"/>
      <c r="B95" s="11" t="s">
        <v>374</v>
      </c>
      <c r="C95" s="157"/>
      <c r="D95" s="157"/>
      <c r="E95" s="157"/>
      <c r="F95" s="157"/>
      <c r="G95" s="157"/>
    </row>
    <row r="96" spans="1:7" ht="12.75">
      <c r="A96" s="157"/>
      <c r="B96" s="157"/>
      <c r="C96" s="157"/>
      <c r="D96" s="157"/>
      <c r="E96" s="157"/>
      <c r="F96" s="157"/>
      <c r="G96" s="157"/>
    </row>
    <row r="97" ht="12.75">
      <c r="G97" s="157"/>
    </row>
    <row r="98" ht="12.75">
      <c r="G98" s="157"/>
    </row>
    <row r="99" ht="12.75">
      <c r="G99" s="157"/>
    </row>
    <row r="100" ht="12.75">
      <c r="G100" s="157"/>
    </row>
    <row r="101" ht="12.75">
      <c r="G101" s="157"/>
    </row>
    <row r="102" ht="12.75">
      <c r="G102" s="157"/>
    </row>
    <row r="103" ht="12.75">
      <c r="G103" s="157"/>
    </row>
    <row r="104" ht="12.75">
      <c r="G104" s="157"/>
    </row>
    <row r="105" spans="1:7" ht="12.75">
      <c r="A105" s="157"/>
      <c r="B105" s="157"/>
      <c r="C105" s="157"/>
      <c r="D105" s="157"/>
      <c r="E105" s="157"/>
      <c r="F105" s="157"/>
      <c r="G105" s="157"/>
    </row>
    <row r="106" spans="1:7" ht="12.75">
      <c r="A106" s="157"/>
      <c r="B106" s="157"/>
      <c r="C106" s="157"/>
      <c r="D106" s="157"/>
      <c r="E106" s="157"/>
      <c r="F106" s="157"/>
      <c r="G106" s="157"/>
    </row>
    <row r="107" spans="1:7" ht="12.75">
      <c r="A107" s="157"/>
      <c r="B107" s="157"/>
      <c r="C107" s="157"/>
      <c r="D107" s="157"/>
      <c r="E107" s="157"/>
      <c r="F107" s="157"/>
      <c r="G107" s="157"/>
    </row>
    <row r="108" spans="1:7" ht="12.75">
      <c r="A108" s="157"/>
      <c r="B108" s="157"/>
      <c r="C108" s="157"/>
      <c r="D108" s="157"/>
      <c r="E108" s="157"/>
      <c r="F108" s="157"/>
      <c r="G108" s="157"/>
    </row>
    <row r="109" spans="1:7" ht="12.75">
      <c r="A109" s="157"/>
      <c r="B109" s="157"/>
      <c r="C109" s="157"/>
      <c r="D109" s="157"/>
      <c r="E109" s="157"/>
      <c r="F109" s="157"/>
      <c r="G109" s="157"/>
    </row>
    <row r="110" spans="1:7" ht="12.75">
      <c r="A110" s="157"/>
      <c r="B110" s="157"/>
      <c r="C110" s="157"/>
      <c r="D110" s="157"/>
      <c r="E110" s="157"/>
      <c r="F110" s="157"/>
      <c r="G110" s="157"/>
    </row>
    <row r="111" spans="1:7" ht="12.75">
      <c r="A111" s="157"/>
      <c r="B111" s="157"/>
      <c r="C111" s="157"/>
      <c r="D111" s="157"/>
      <c r="E111" s="157"/>
      <c r="F111" s="157"/>
      <c r="G111" s="157"/>
    </row>
    <row r="112" spans="1:7" ht="12.75">
      <c r="A112" s="157"/>
      <c r="B112" s="157"/>
      <c r="C112" s="157"/>
      <c r="D112" s="157"/>
      <c r="E112" s="157"/>
      <c r="F112" s="157"/>
      <c r="G112" s="157"/>
    </row>
    <row r="113" spans="1:7" ht="12.75">
      <c r="A113" s="157"/>
      <c r="B113" s="157"/>
      <c r="C113" s="157"/>
      <c r="D113" s="157"/>
      <c r="E113" s="157"/>
      <c r="F113" s="157"/>
      <c r="G113" s="157"/>
    </row>
    <row r="114" spans="1:7" ht="12.75">
      <c r="A114" s="157"/>
      <c r="B114" s="157"/>
      <c r="C114" s="157"/>
      <c r="D114" s="157"/>
      <c r="E114" s="157"/>
      <c r="F114" s="157"/>
      <c r="G114" s="157"/>
    </row>
    <row r="115" spans="1:7" ht="12.75">
      <c r="A115" s="157"/>
      <c r="B115" s="157"/>
      <c r="C115" s="157"/>
      <c r="D115" s="157"/>
      <c r="E115" s="157"/>
      <c r="F115" s="157"/>
      <c r="G115" s="157"/>
    </row>
  </sheetData>
  <sheetProtection/>
  <mergeCells count="38">
    <mergeCell ref="A80:A86"/>
    <mergeCell ref="B80:B83"/>
    <mergeCell ref="B84:B86"/>
    <mergeCell ref="A87:A93"/>
    <mergeCell ref="B87:B90"/>
    <mergeCell ref="B91:B93"/>
    <mergeCell ref="B22:B24"/>
    <mergeCell ref="A52:A58"/>
    <mergeCell ref="B52:B55"/>
    <mergeCell ref="A18:A24"/>
    <mergeCell ref="B18:B21"/>
    <mergeCell ref="B56:B58"/>
    <mergeCell ref="A32:A38"/>
    <mergeCell ref="B32:B35"/>
    <mergeCell ref="A51:C51"/>
    <mergeCell ref="A25:A31"/>
    <mergeCell ref="A3:C3"/>
    <mergeCell ref="A4:A10"/>
    <mergeCell ref="B4:B7"/>
    <mergeCell ref="B8:B10"/>
    <mergeCell ref="A11:A17"/>
    <mergeCell ref="B11:B14"/>
    <mergeCell ref="B15:B17"/>
    <mergeCell ref="B25:B28"/>
    <mergeCell ref="B29:B31"/>
    <mergeCell ref="B70:B72"/>
    <mergeCell ref="B36:B38"/>
    <mergeCell ref="A39:A45"/>
    <mergeCell ref="B39:B42"/>
    <mergeCell ref="B43:B45"/>
    <mergeCell ref="A73:A79"/>
    <mergeCell ref="B73:B76"/>
    <mergeCell ref="B77:B79"/>
    <mergeCell ref="A59:A65"/>
    <mergeCell ref="B59:B62"/>
    <mergeCell ref="B63:B65"/>
    <mergeCell ref="A66:A72"/>
    <mergeCell ref="B66:B6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157" customWidth="1"/>
    <col min="2" max="7" width="12.7109375" style="157" customWidth="1"/>
    <col min="8" max="16384" width="9.140625" style="514" customWidth="1"/>
  </cols>
  <sheetData>
    <row r="1" spans="1:7" ht="19.5" customHeight="1">
      <c r="A1" s="16" t="s">
        <v>234</v>
      </c>
      <c r="B1" s="16"/>
      <c r="C1" s="16"/>
      <c r="D1" s="16"/>
      <c r="E1" s="16"/>
      <c r="F1" s="16"/>
      <c r="G1" s="16"/>
    </row>
    <row r="2" ht="6.75" customHeight="1" thickBot="1"/>
    <row r="3" spans="1:5" ht="13.5" customHeight="1" thickBot="1">
      <c r="A3" s="19" t="s">
        <v>355</v>
      </c>
      <c r="B3" s="268" t="s">
        <v>170</v>
      </c>
      <c r="C3" s="268" t="s">
        <v>162</v>
      </c>
      <c r="D3" s="268" t="s">
        <v>163</v>
      </c>
      <c r="E3" s="268" t="s">
        <v>161</v>
      </c>
    </row>
    <row r="4" spans="1:5" ht="15.75" customHeight="1">
      <c r="A4" s="126">
        <v>1998</v>
      </c>
      <c r="B4" s="154">
        <v>1968</v>
      </c>
      <c r="C4" s="154">
        <v>162390</v>
      </c>
      <c r="D4" s="154">
        <v>733</v>
      </c>
      <c r="E4" s="154">
        <v>183541</v>
      </c>
    </row>
    <row r="5" spans="1:5" ht="15.75" customHeight="1">
      <c r="A5" s="127">
        <v>1999</v>
      </c>
      <c r="B5" s="170"/>
      <c r="C5" s="78">
        <v>151882</v>
      </c>
      <c r="D5" s="170"/>
      <c r="E5" s="78">
        <v>210948</v>
      </c>
    </row>
    <row r="6" spans="1:5" ht="15.75" customHeight="1">
      <c r="A6" s="127">
        <v>2000</v>
      </c>
      <c r="B6" s="78">
        <v>4756</v>
      </c>
      <c r="C6" s="78">
        <v>129261</v>
      </c>
      <c r="D6" s="78">
        <v>155</v>
      </c>
      <c r="E6" s="78">
        <v>199389</v>
      </c>
    </row>
    <row r="7" spans="1:5" ht="15.75" customHeight="1">
      <c r="A7" s="127">
        <v>2001</v>
      </c>
      <c r="B7" s="78">
        <v>3139</v>
      </c>
      <c r="C7" s="78">
        <v>653000</v>
      </c>
      <c r="D7" s="78">
        <v>58000</v>
      </c>
      <c r="E7" s="78">
        <v>173000</v>
      </c>
    </row>
    <row r="8" spans="1:5" ht="15.75" customHeight="1">
      <c r="A8" s="127">
        <v>2002</v>
      </c>
      <c r="B8" s="78">
        <v>5312</v>
      </c>
      <c r="C8" s="78">
        <v>381765</v>
      </c>
      <c r="D8" s="78">
        <v>18185</v>
      </c>
      <c r="E8" s="78">
        <v>220425</v>
      </c>
    </row>
    <row r="9" spans="1:5" ht="15.75" customHeight="1">
      <c r="A9" s="127">
        <v>2003</v>
      </c>
      <c r="B9" s="78">
        <v>6500</v>
      </c>
      <c r="C9" s="170"/>
      <c r="D9" s="170"/>
      <c r="E9" s="170"/>
    </row>
    <row r="10" spans="1:5" ht="15.75" customHeight="1">
      <c r="A10" s="127">
        <v>2004</v>
      </c>
      <c r="B10" s="78">
        <v>2460</v>
      </c>
      <c r="C10" s="170"/>
      <c r="D10" s="170"/>
      <c r="E10" s="170"/>
    </row>
    <row r="11" spans="1:5" ht="15.75" customHeight="1" thickBot="1">
      <c r="A11" s="128">
        <v>2005</v>
      </c>
      <c r="B11" s="79">
        <v>2530</v>
      </c>
      <c r="C11" s="171"/>
      <c r="D11" s="171"/>
      <c r="E11" s="171"/>
    </row>
    <row r="12" spans="1:4" ht="13.5" customHeight="1">
      <c r="A12" s="4" t="s">
        <v>19</v>
      </c>
      <c r="D12" s="11" t="s">
        <v>221</v>
      </c>
    </row>
    <row r="13" spans="1:2" ht="12.75">
      <c r="A13" s="280"/>
      <c r="B13" s="11" t="s">
        <v>374</v>
      </c>
    </row>
    <row r="14" spans="1:2" ht="12.75">
      <c r="A14" s="242"/>
      <c r="B14" s="11"/>
    </row>
    <row r="15" spans="1:7" ht="19.5" customHeight="1">
      <c r="A15" s="601" t="s">
        <v>265</v>
      </c>
      <c r="B15" s="601"/>
      <c r="C15" s="601"/>
      <c r="D15" s="601"/>
      <c r="E15" s="601"/>
      <c r="F15" s="601"/>
      <c r="G15" s="601"/>
    </row>
    <row r="16" ht="6.75" customHeight="1" thickBot="1"/>
    <row r="17" spans="1:7" ht="13.5" customHeight="1" thickBot="1">
      <c r="A17" s="595" t="s">
        <v>356</v>
      </c>
      <c r="B17" s="595"/>
      <c r="C17" s="379" t="s">
        <v>2</v>
      </c>
      <c r="D17" s="379" t="s">
        <v>7</v>
      </c>
      <c r="E17" s="379" t="s">
        <v>171</v>
      </c>
      <c r="F17" s="379" t="s">
        <v>172</v>
      </c>
      <c r="G17" s="268" t="s">
        <v>5</v>
      </c>
    </row>
    <row r="18" spans="1:7" ht="15.75" customHeight="1">
      <c r="A18" s="576" t="s">
        <v>161</v>
      </c>
      <c r="B18" s="126">
        <v>1998</v>
      </c>
      <c r="C18" s="90">
        <v>21658</v>
      </c>
      <c r="D18" s="90">
        <v>13511</v>
      </c>
      <c r="E18" s="90">
        <v>11302</v>
      </c>
      <c r="F18" s="90">
        <v>10000</v>
      </c>
      <c r="G18" s="31">
        <f>SUM(C18:F18)</f>
        <v>56471</v>
      </c>
    </row>
    <row r="19" spans="1:7" ht="15.75" customHeight="1" thickBot="1">
      <c r="A19" s="577"/>
      <c r="B19" s="128">
        <v>1999</v>
      </c>
      <c r="C19" s="168">
        <v>27687</v>
      </c>
      <c r="D19" s="168">
        <v>15592</v>
      </c>
      <c r="E19" s="168">
        <v>14888</v>
      </c>
      <c r="F19" s="168">
        <v>11000</v>
      </c>
      <c r="G19" s="33">
        <f>SUM(C19:F19)</f>
        <v>69167</v>
      </c>
    </row>
    <row r="20" spans="1:7" ht="15.75" customHeight="1">
      <c r="A20" s="591" t="s">
        <v>162</v>
      </c>
      <c r="B20" s="148">
        <v>1998</v>
      </c>
      <c r="C20" s="81">
        <v>90881</v>
      </c>
      <c r="D20" s="81">
        <v>26170</v>
      </c>
      <c r="E20" s="81">
        <v>11747</v>
      </c>
      <c r="F20" s="81">
        <v>9000</v>
      </c>
      <c r="G20" s="31">
        <f>SUM(C20:F20)</f>
        <v>137798</v>
      </c>
    </row>
    <row r="21" spans="1:7" ht="15.75" customHeight="1" thickBot="1">
      <c r="A21" s="577"/>
      <c r="B21" s="128">
        <v>1999</v>
      </c>
      <c r="C21" s="168">
        <v>111418</v>
      </c>
      <c r="D21" s="168">
        <v>27211</v>
      </c>
      <c r="E21" s="168">
        <v>14013</v>
      </c>
      <c r="F21" s="168">
        <v>10500</v>
      </c>
      <c r="G21" s="33">
        <f>SUM(C21:F21)</f>
        <v>163142</v>
      </c>
    </row>
    <row r="22" spans="1:4" ht="13.5" customHeight="1">
      <c r="A22" s="4" t="s">
        <v>19</v>
      </c>
      <c r="D22" s="11" t="s">
        <v>221</v>
      </c>
    </row>
    <row r="23" ht="13.5" customHeight="1"/>
    <row r="24" spans="1:7" ht="19.5" customHeight="1">
      <c r="A24" s="601" t="s">
        <v>235</v>
      </c>
      <c r="B24" s="601"/>
      <c r="C24" s="601"/>
      <c r="D24" s="601"/>
      <c r="E24" s="601"/>
      <c r="F24" s="601"/>
      <c r="G24" s="601"/>
    </row>
    <row r="25" ht="6.75" customHeight="1" thickBot="1"/>
    <row r="26" spans="1:6" ht="63.75" customHeight="1" thickBot="1">
      <c r="A26" s="595" t="s">
        <v>155</v>
      </c>
      <c r="B26" s="595"/>
      <c r="C26" s="275" t="s">
        <v>418</v>
      </c>
      <c r="D26" s="275" t="s">
        <v>414</v>
      </c>
      <c r="E26" s="275" t="s">
        <v>415</v>
      </c>
      <c r="F26" s="275" t="s">
        <v>439</v>
      </c>
    </row>
    <row r="27" spans="1:6" ht="15.75" customHeight="1">
      <c r="A27" s="581">
        <v>2006</v>
      </c>
      <c r="B27" s="126" t="s">
        <v>161</v>
      </c>
      <c r="C27" s="93">
        <v>7.6</v>
      </c>
      <c r="D27" s="93">
        <v>72.1</v>
      </c>
      <c r="E27" s="119">
        <f aca="true" t="shared" si="0" ref="E27:E36">SUM(C27:D27)</f>
        <v>79.69999999999999</v>
      </c>
      <c r="F27" s="221">
        <f aca="true" t="shared" si="1" ref="F27:F36">C27*100/E27</f>
        <v>9.535759096612297</v>
      </c>
    </row>
    <row r="28" spans="1:6" ht="15.75" customHeight="1">
      <c r="A28" s="585"/>
      <c r="B28" s="127" t="s">
        <v>162</v>
      </c>
      <c r="C28" s="72">
        <v>1.8</v>
      </c>
      <c r="D28" s="72">
        <v>5.4</v>
      </c>
      <c r="E28" s="172">
        <f t="shared" si="0"/>
        <v>7.2</v>
      </c>
      <c r="F28" s="173">
        <f t="shared" si="1"/>
        <v>25</v>
      </c>
    </row>
    <row r="29" spans="1:6" ht="15.75" customHeight="1">
      <c r="A29" s="585"/>
      <c r="B29" s="127" t="s">
        <v>163</v>
      </c>
      <c r="C29" s="72">
        <v>2.6</v>
      </c>
      <c r="D29" s="72">
        <v>0.05</v>
      </c>
      <c r="E29" s="172">
        <f t="shared" si="0"/>
        <v>2.65</v>
      </c>
      <c r="F29" s="173">
        <f t="shared" si="1"/>
        <v>98.11320754716982</v>
      </c>
    </row>
    <row r="30" spans="1:6" ht="15.75" customHeight="1">
      <c r="A30" s="585"/>
      <c r="B30" s="127" t="s">
        <v>167</v>
      </c>
      <c r="C30" s="72">
        <v>0.5</v>
      </c>
      <c r="D30" s="72">
        <v>0.12</v>
      </c>
      <c r="E30" s="172">
        <f t="shared" si="0"/>
        <v>0.62</v>
      </c>
      <c r="F30" s="173">
        <f t="shared" si="1"/>
        <v>80.64516129032258</v>
      </c>
    </row>
    <row r="31" spans="1:6" ht="15.75" customHeight="1" thickBot="1">
      <c r="A31" s="582"/>
      <c r="B31" s="128" t="s">
        <v>5</v>
      </c>
      <c r="C31" s="174">
        <f>SUM(C27:C30)</f>
        <v>12.5</v>
      </c>
      <c r="D31" s="174">
        <f>SUM(D27:D30)</f>
        <v>77.67</v>
      </c>
      <c r="E31" s="174">
        <f t="shared" si="0"/>
        <v>90.17</v>
      </c>
      <c r="F31" s="175">
        <f t="shared" si="1"/>
        <v>13.86270378174559</v>
      </c>
    </row>
    <row r="32" spans="1:6" ht="15.75" customHeight="1">
      <c r="A32" s="590">
        <v>2007</v>
      </c>
      <c r="B32" s="148" t="s">
        <v>161</v>
      </c>
      <c r="C32" s="71">
        <v>7.5</v>
      </c>
      <c r="D32" s="71">
        <v>72.2</v>
      </c>
      <c r="E32" s="176">
        <f t="shared" si="0"/>
        <v>79.7</v>
      </c>
      <c r="F32" s="177">
        <f t="shared" si="1"/>
        <v>9.410288582183187</v>
      </c>
    </row>
    <row r="33" spans="1:6" ht="15.75" customHeight="1">
      <c r="A33" s="585"/>
      <c r="B33" s="127" t="s">
        <v>162</v>
      </c>
      <c r="C33" s="72">
        <v>3.3</v>
      </c>
      <c r="D33" s="72">
        <v>11.2</v>
      </c>
      <c r="E33" s="172">
        <f t="shared" si="0"/>
        <v>14.5</v>
      </c>
      <c r="F33" s="173">
        <f t="shared" si="1"/>
        <v>22.75862068965517</v>
      </c>
    </row>
    <row r="34" spans="1:6" ht="15.75" customHeight="1">
      <c r="A34" s="585"/>
      <c r="B34" s="127" t="s">
        <v>163</v>
      </c>
      <c r="C34" s="72">
        <v>4.1</v>
      </c>
      <c r="D34" s="72">
        <v>0.1</v>
      </c>
      <c r="E34" s="172">
        <f t="shared" si="0"/>
        <v>4.199999999999999</v>
      </c>
      <c r="F34" s="173">
        <f t="shared" si="1"/>
        <v>97.61904761904762</v>
      </c>
    </row>
    <row r="35" spans="1:6" ht="15.75" customHeight="1">
      <c r="A35" s="585"/>
      <c r="B35" s="127" t="s">
        <v>167</v>
      </c>
      <c r="C35" s="72">
        <v>0.9</v>
      </c>
      <c r="D35" s="72">
        <v>0.1</v>
      </c>
      <c r="E35" s="173">
        <f t="shared" si="0"/>
        <v>1</v>
      </c>
      <c r="F35" s="173">
        <f t="shared" si="1"/>
        <v>90</v>
      </c>
    </row>
    <row r="36" spans="1:6" ht="15.75" customHeight="1" thickBot="1">
      <c r="A36" s="582"/>
      <c r="B36" s="128" t="s">
        <v>5</v>
      </c>
      <c r="C36" s="174">
        <f>SUM(C32:C35)</f>
        <v>15.8</v>
      </c>
      <c r="D36" s="174">
        <f>SUM(D32:D35)</f>
        <v>83.6</v>
      </c>
      <c r="E36" s="174">
        <f t="shared" si="0"/>
        <v>99.39999999999999</v>
      </c>
      <c r="F36" s="175">
        <f t="shared" si="1"/>
        <v>15.895372233400403</v>
      </c>
    </row>
    <row r="37" spans="1:6" ht="15.75" customHeight="1">
      <c r="A37" s="590">
        <v>2009</v>
      </c>
      <c r="B37" s="148" t="s">
        <v>161</v>
      </c>
      <c r="C37" s="71">
        <v>8.1</v>
      </c>
      <c r="D37" s="71">
        <v>88.05</v>
      </c>
      <c r="E37" s="176">
        <f>SUM(C37:D37)</f>
        <v>96.14999999999999</v>
      </c>
      <c r="F37" s="177">
        <f>C37*100/E37</f>
        <v>8.42433697347894</v>
      </c>
    </row>
    <row r="38" spans="1:6" ht="15.75" customHeight="1">
      <c r="A38" s="585"/>
      <c r="B38" s="127" t="s">
        <v>162</v>
      </c>
      <c r="C38" s="72">
        <v>4.1</v>
      </c>
      <c r="D38" s="72">
        <v>8.25</v>
      </c>
      <c r="E38" s="172">
        <f>SUM(C38:D38)</f>
        <v>12.35</v>
      </c>
      <c r="F38" s="173">
        <f>C38*100/E38</f>
        <v>33.19838056680162</v>
      </c>
    </row>
    <row r="39" spans="1:6" ht="15.75" customHeight="1">
      <c r="A39" s="585"/>
      <c r="B39" s="127" t="s">
        <v>163</v>
      </c>
      <c r="C39" s="72">
        <v>3</v>
      </c>
      <c r="D39" s="72">
        <v>0.01</v>
      </c>
      <c r="E39" s="172">
        <f>SUM(C39:D39)</f>
        <v>3.01</v>
      </c>
      <c r="F39" s="173">
        <f>C39*100/E39</f>
        <v>99.66777408637874</v>
      </c>
    </row>
    <row r="40" spans="1:6" ht="15.75" customHeight="1">
      <c r="A40" s="585"/>
      <c r="B40" s="127" t="s">
        <v>167</v>
      </c>
      <c r="C40" s="72">
        <v>0.8</v>
      </c>
      <c r="D40" s="72">
        <v>0.2</v>
      </c>
      <c r="E40" s="173">
        <f>SUM(C40:D40)</f>
        <v>1</v>
      </c>
      <c r="F40" s="173">
        <f>C40*100/E40</f>
        <v>80</v>
      </c>
    </row>
    <row r="41" spans="1:6" ht="15.75" customHeight="1" thickBot="1">
      <c r="A41" s="582"/>
      <c r="B41" s="128" t="s">
        <v>5</v>
      </c>
      <c r="C41" s="174">
        <f>SUM(C37:C40)</f>
        <v>16</v>
      </c>
      <c r="D41" s="174">
        <f>SUM(D37:D40)</f>
        <v>96.51</v>
      </c>
      <c r="E41" s="174">
        <f>SUM(C41:D41)</f>
        <v>112.51</v>
      </c>
      <c r="F41" s="175">
        <f>C41*100/E41</f>
        <v>14.220958137054483</v>
      </c>
    </row>
    <row r="42" spans="1:4" ht="13.5" customHeight="1">
      <c r="A42" s="4" t="s">
        <v>19</v>
      </c>
      <c r="D42" s="11" t="s">
        <v>221</v>
      </c>
    </row>
    <row r="58" spans="1:7" ht="18.75">
      <c r="A58" s="601" t="s">
        <v>236</v>
      </c>
      <c r="B58" s="601"/>
      <c r="C58" s="601"/>
      <c r="D58" s="601"/>
      <c r="E58" s="601"/>
      <c r="F58" s="601"/>
      <c r="G58" s="601"/>
    </row>
    <row r="59" ht="6.75" customHeight="1" thickBot="1"/>
    <row r="60" spans="1:7" ht="39.75" customHeight="1" thickBot="1">
      <c r="A60" s="595" t="s">
        <v>229</v>
      </c>
      <c r="B60" s="595"/>
      <c r="C60" s="275" t="s">
        <v>173</v>
      </c>
      <c r="D60" s="275" t="s">
        <v>175</v>
      </c>
      <c r="E60" s="275" t="s">
        <v>174</v>
      </c>
      <c r="F60" s="275" t="s">
        <v>6</v>
      </c>
      <c r="G60" s="275" t="s">
        <v>133</v>
      </c>
    </row>
    <row r="61" spans="1:7" ht="15.75" customHeight="1">
      <c r="A61" s="604" t="s">
        <v>357</v>
      </c>
      <c r="B61" s="126">
        <v>1998</v>
      </c>
      <c r="C61" s="83">
        <v>59</v>
      </c>
      <c r="D61" s="83">
        <v>0.9</v>
      </c>
      <c r="E61" s="83">
        <v>0.4</v>
      </c>
      <c r="F61" s="187"/>
      <c r="G61" s="83">
        <v>670</v>
      </c>
    </row>
    <row r="62" spans="1:7" ht="15.75" customHeight="1">
      <c r="A62" s="609"/>
      <c r="B62" s="127">
        <v>1999</v>
      </c>
      <c r="C62" s="74">
        <v>60.7</v>
      </c>
      <c r="D62" s="74">
        <v>0.9</v>
      </c>
      <c r="E62" s="74">
        <v>0.5</v>
      </c>
      <c r="F62" s="215"/>
      <c r="G62" s="74">
        <v>720</v>
      </c>
    </row>
    <row r="63" spans="1:7" ht="15.75" customHeight="1">
      <c r="A63" s="609"/>
      <c r="B63" s="127">
        <v>2000</v>
      </c>
      <c r="C63" s="74">
        <v>62</v>
      </c>
      <c r="D63" s="74">
        <v>1.1</v>
      </c>
      <c r="E63" s="74">
        <v>3.2</v>
      </c>
      <c r="F63" s="74">
        <v>0.019</v>
      </c>
      <c r="G63" s="74">
        <v>720</v>
      </c>
    </row>
    <row r="64" spans="1:7" ht="15.75" customHeight="1">
      <c r="A64" s="609"/>
      <c r="B64" s="127">
        <v>2001</v>
      </c>
      <c r="C64" s="74">
        <v>64</v>
      </c>
      <c r="D64" s="74">
        <v>1.2</v>
      </c>
      <c r="E64" s="74">
        <v>3.3</v>
      </c>
      <c r="F64" s="74">
        <v>0.029</v>
      </c>
      <c r="G64" s="74">
        <v>740</v>
      </c>
    </row>
    <row r="65" spans="1:7" ht="15.75" customHeight="1">
      <c r="A65" s="609"/>
      <c r="B65" s="127">
        <v>2002</v>
      </c>
      <c r="C65" s="74">
        <v>67</v>
      </c>
      <c r="D65" s="74">
        <v>1</v>
      </c>
      <c r="E65" s="74">
        <v>3.4</v>
      </c>
      <c r="F65" s="74">
        <v>0.018</v>
      </c>
      <c r="G65" s="74">
        <v>770</v>
      </c>
    </row>
    <row r="66" spans="1:7" ht="15.75" customHeight="1">
      <c r="A66" s="609"/>
      <c r="B66" s="127">
        <v>2003</v>
      </c>
      <c r="C66" s="74">
        <v>69</v>
      </c>
      <c r="D66" s="74">
        <v>0.7</v>
      </c>
      <c r="E66" s="74">
        <v>3.5</v>
      </c>
      <c r="F66" s="74">
        <v>0.017</v>
      </c>
      <c r="G66" s="74">
        <v>775</v>
      </c>
    </row>
    <row r="67" spans="1:7" ht="15.75" customHeight="1">
      <c r="A67" s="609"/>
      <c r="B67" s="127">
        <v>2004</v>
      </c>
      <c r="C67" s="74">
        <v>76</v>
      </c>
      <c r="D67" s="74">
        <v>0.7</v>
      </c>
      <c r="E67" s="74">
        <v>3.6</v>
      </c>
      <c r="F67" s="74">
        <v>0.02</v>
      </c>
      <c r="G67" s="74">
        <v>755</v>
      </c>
    </row>
    <row r="68" spans="1:7" ht="15.75" customHeight="1">
      <c r="A68" s="609"/>
      <c r="B68" s="127">
        <v>2005</v>
      </c>
      <c r="C68" s="74">
        <v>72</v>
      </c>
      <c r="D68" s="74">
        <v>0.7</v>
      </c>
      <c r="E68" s="74">
        <v>3.7</v>
      </c>
      <c r="F68" s="74">
        <v>0.03</v>
      </c>
      <c r="G68" s="74">
        <v>758</v>
      </c>
    </row>
    <row r="69" spans="1:7" ht="15.75" customHeight="1">
      <c r="A69" s="609"/>
      <c r="B69" s="127">
        <v>2006</v>
      </c>
      <c r="C69" s="74">
        <v>77.7</v>
      </c>
      <c r="D69" s="74">
        <v>0.6</v>
      </c>
      <c r="E69" s="74">
        <v>3.6</v>
      </c>
      <c r="F69" s="74">
        <v>0.03</v>
      </c>
      <c r="G69" s="74">
        <v>670</v>
      </c>
    </row>
    <row r="70" spans="1:7" ht="15.75" customHeight="1">
      <c r="A70" s="609"/>
      <c r="B70" s="127">
        <v>2007</v>
      </c>
      <c r="C70" s="74">
        <v>79.5</v>
      </c>
      <c r="D70" s="74">
        <v>0.7</v>
      </c>
      <c r="E70" s="74">
        <v>3.7</v>
      </c>
      <c r="F70" s="74">
        <v>0.04</v>
      </c>
      <c r="G70" s="74">
        <v>762</v>
      </c>
    </row>
    <row r="71" spans="1:7" ht="15.75" customHeight="1">
      <c r="A71" s="609"/>
      <c r="B71" s="148">
        <v>2008</v>
      </c>
      <c r="C71" s="511">
        <v>75</v>
      </c>
      <c r="D71" s="511">
        <v>0.7</v>
      </c>
      <c r="E71" s="511">
        <v>3.7</v>
      </c>
      <c r="F71" s="511">
        <v>0.04</v>
      </c>
      <c r="G71" s="511">
        <v>785</v>
      </c>
    </row>
    <row r="72" spans="1:7" ht="15.75" customHeight="1" thickBot="1">
      <c r="A72" s="610"/>
      <c r="B72" s="128">
        <v>2009</v>
      </c>
      <c r="C72" s="511">
        <v>72</v>
      </c>
      <c r="D72" s="511">
        <v>0.7</v>
      </c>
      <c r="E72" s="511">
        <v>3.7</v>
      </c>
      <c r="F72" s="511">
        <v>0.03</v>
      </c>
      <c r="G72" s="511">
        <v>784</v>
      </c>
    </row>
    <row r="73" spans="1:7" ht="15.75" customHeight="1">
      <c r="A73" s="604" t="s">
        <v>352</v>
      </c>
      <c r="B73" s="126">
        <v>1998</v>
      </c>
      <c r="C73" s="83">
        <v>85.6</v>
      </c>
      <c r="D73" s="83">
        <v>1.3</v>
      </c>
      <c r="E73" s="83">
        <v>0.6</v>
      </c>
      <c r="F73" s="187"/>
      <c r="G73" s="187"/>
    </row>
    <row r="74" spans="1:7" ht="15.75" customHeight="1">
      <c r="A74" s="609"/>
      <c r="B74" s="127">
        <v>1999</v>
      </c>
      <c r="C74" s="74">
        <v>88</v>
      </c>
      <c r="D74" s="74">
        <v>1.3</v>
      </c>
      <c r="E74" s="74">
        <v>0.8</v>
      </c>
      <c r="F74" s="215"/>
      <c r="G74" s="215"/>
    </row>
    <row r="75" spans="1:7" ht="15.75" customHeight="1">
      <c r="A75" s="609"/>
      <c r="B75" s="127">
        <v>2000</v>
      </c>
      <c r="C75" s="74">
        <v>105</v>
      </c>
      <c r="D75" s="74">
        <v>1.7</v>
      </c>
      <c r="E75" s="74">
        <v>6.4</v>
      </c>
      <c r="F75" s="74">
        <v>0.14</v>
      </c>
      <c r="G75" s="215"/>
    </row>
    <row r="76" spans="1:7" ht="15.75" customHeight="1">
      <c r="A76" s="609"/>
      <c r="B76" s="127">
        <v>2001</v>
      </c>
      <c r="C76" s="74">
        <v>109</v>
      </c>
      <c r="D76" s="74">
        <v>1.8</v>
      </c>
      <c r="E76" s="74">
        <v>6.6</v>
      </c>
      <c r="F76" s="74">
        <v>0.22</v>
      </c>
      <c r="G76" s="215"/>
    </row>
    <row r="77" spans="1:7" ht="15.75" customHeight="1">
      <c r="A77" s="609"/>
      <c r="B77" s="127">
        <v>2002</v>
      </c>
      <c r="C77" s="74">
        <v>116.2</v>
      </c>
      <c r="D77" s="74">
        <v>1.5</v>
      </c>
      <c r="E77" s="74">
        <v>6.8</v>
      </c>
      <c r="F77" s="74">
        <v>0.14</v>
      </c>
      <c r="G77" s="215"/>
    </row>
    <row r="78" spans="1:7" ht="15.75" customHeight="1">
      <c r="A78" s="609"/>
      <c r="B78" s="127">
        <v>2003</v>
      </c>
      <c r="C78" s="74">
        <v>119.4</v>
      </c>
      <c r="D78" s="74">
        <v>1.1</v>
      </c>
      <c r="E78" s="74">
        <v>6.7</v>
      </c>
      <c r="F78" s="74">
        <v>0.13</v>
      </c>
      <c r="G78" s="215"/>
    </row>
    <row r="79" spans="1:7" ht="15.75" customHeight="1">
      <c r="A79" s="609"/>
      <c r="B79" s="127">
        <v>2004</v>
      </c>
      <c r="C79" s="74">
        <v>129.2</v>
      </c>
      <c r="D79" s="74">
        <v>1.1</v>
      </c>
      <c r="E79" s="74">
        <v>6.8</v>
      </c>
      <c r="F79" s="74">
        <v>0.15</v>
      </c>
      <c r="G79" s="215"/>
    </row>
    <row r="80" spans="1:7" ht="15.75" customHeight="1">
      <c r="A80" s="609"/>
      <c r="B80" s="127">
        <v>2005</v>
      </c>
      <c r="C80" s="74">
        <v>122.4</v>
      </c>
      <c r="D80" s="74">
        <v>1.1</v>
      </c>
      <c r="E80" s="74">
        <v>6.9</v>
      </c>
      <c r="F80" s="74">
        <v>0.23</v>
      </c>
      <c r="G80" s="215"/>
    </row>
    <row r="81" spans="1:7" ht="15.75" customHeight="1">
      <c r="A81" s="609"/>
      <c r="B81" s="127">
        <v>2006</v>
      </c>
      <c r="C81" s="74">
        <v>132.1</v>
      </c>
      <c r="D81" s="74">
        <v>0.9</v>
      </c>
      <c r="E81" s="74">
        <v>7</v>
      </c>
      <c r="F81" s="74">
        <v>2.23</v>
      </c>
      <c r="G81" s="215"/>
    </row>
    <row r="82" spans="1:7" ht="15.75" customHeight="1">
      <c r="A82" s="609"/>
      <c r="B82" s="127">
        <v>2007</v>
      </c>
      <c r="C82" s="74">
        <v>135.2</v>
      </c>
      <c r="D82" s="74">
        <v>1.1</v>
      </c>
      <c r="E82" s="74">
        <v>7.1</v>
      </c>
      <c r="F82" s="74">
        <v>0.3</v>
      </c>
      <c r="G82" s="215"/>
    </row>
    <row r="83" spans="1:7" ht="15.75" customHeight="1">
      <c r="A83" s="609"/>
      <c r="B83" s="148">
        <v>2008</v>
      </c>
      <c r="C83" s="511">
        <v>127.5</v>
      </c>
      <c r="D83" s="511">
        <v>1.1</v>
      </c>
      <c r="E83" s="511">
        <v>7</v>
      </c>
      <c r="F83" s="511">
        <v>0.31</v>
      </c>
      <c r="G83" s="512"/>
    </row>
    <row r="84" spans="1:7" ht="15.75" customHeight="1" thickBot="1">
      <c r="A84" s="610"/>
      <c r="B84" s="128">
        <v>2009</v>
      </c>
      <c r="C84" s="513">
        <v>122.4</v>
      </c>
      <c r="D84" s="513">
        <v>1.1</v>
      </c>
      <c r="E84" s="513">
        <v>7</v>
      </c>
      <c r="F84" s="513">
        <v>0.23</v>
      </c>
      <c r="G84" s="516"/>
    </row>
    <row r="85" spans="1:7" ht="15.75" customHeight="1">
      <c r="A85" s="604" t="s">
        <v>358</v>
      </c>
      <c r="B85" s="148">
        <v>1998</v>
      </c>
      <c r="C85" s="73">
        <v>192.6</v>
      </c>
      <c r="D85" s="73">
        <v>3.4</v>
      </c>
      <c r="E85" s="73">
        <v>0.3</v>
      </c>
      <c r="F85" s="188"/>
      <c r="G85" s="73">
        <v>48.3</v>
      </c>
    </row>
    <row r="86" spans="1:7" ht="15.75" customHeight="1">
      <c r="A86" s="609"/>
      <c r="B86" s="127">
        <v>1999</v>
      </c>
      <c r="C86" s="74">
        <v>198</v>
      </c>
      <c r="D86" s="74">
        <v>3.5</v>
      </c>
      <c r="E86" s="74">
        <v>0.4</v>
      </c>
      <c r="F86" s="215"/>
      <c r="G86" s="74">
        <v>49</v>
      </c>
    </row>
    <row r="87" spans="1:7" ht="15.75" customHeight="1">
      <c r="A87" s="609"/>
      <c r="B87" s="127">
        <v>2000</v>
      </c>
      <c r="C87" s="74">
        <v>200</v>
      </c>
      <c r="D87" s="74">
        <v>4.6</v>
      </c>
      <c r="E87" s="74">
        <v>6.4</v>
      </c>
      <c r="F87" s="74">
        <v>0.3</v>
      </c>
      <c r="G87" s="74">
        <v>52</v>
      </c>
    </row>
    <row r="88" spans="1:7" ht="15.75" customHeight="1">
      <c r="A88" s="609"/>
      <c r="B88" s="127">
        <v>2001</v>
      </c>
      <c r="C88" s="74">
        <v>207</v>
      </c>
      <c r="D88" s="74">
        <v>4.9</v>
      </c>
      <c r="E88" s="74">
        <v>6.6</v>
      </c>
      <c r="F88" s="74">
        <v>0.48</v>
      </c>
      <c r="G88" s="74">
        <v>53.3</v>
      </c>
    </row>
    <row r="89" spans="1:7" ht="15.75" customHeight="1">
      <c r="A89" s="609"/>
      <c r="B89" s="127">
        <v>2002</v>
      </c>
      <c r="C89" s="74">
        <v>194.1</v>
      </c>
      <c r="D89" s="74">
        <v>4.1</v>
      </c>
      <c r="E89" s="74">
        <v>5.7</v>
      </c>
      <c r="F89" s="74">
        <v>0.33</v>
      </c>
      <c r="G89" s="74">
        <v>49.3</v>
      </c>
    </row>
    <row r="90" spans="1:7" ht="15.75" customHeight="1">
      <c r="A90" s="609"/>
      <c r="B90" s="127">
        <v>2003</v>
      </c>
      <c r="C90" s="74">
        <v>180.3</v>
      </c>
      <c r="D90" s="74">
        <v>5.2</v>
      </c>
      <c r="E90" s="74">
        <v>2.8</v>
      </c>
      <c r="F90" s="74">
        <v>0.29</v>
      </c>
      <c r="G90" s="74">
        <v>55.8</v>
      </c>
    </row>
    <row r="91" spans="1:7" ht="15.75" customHeight="1">
      <c r="A91" s="609"/>
      <c r="B91" s="127">
        <v>2004</v>
      </c>
      <c r="C91" s="74">
        <v>196.4</v>
      </c>
      <c r="D91" s="74">
        <v>5.3</v>
      </c>
      <c r="E91" s="74">
        <v>2.8</v>
      </c>
      <c r="F91" s="74">
        <v>0.4</v>
      </c>
      <c r="G91" s="74">
        <v>61.9</v>
      </c>
    </row>
    <row r="92" spans="1:7" ht="15.75" customHeight="1">
      <c r="A92" s="609"/>
      <c r="B92" s="127">
        <v>2005</v>
      </c>
      <c r="C92" s="74">
        <v>177.5</v>
      </c>
      <c r="D92" s="74">
        <v>2.5</v>
      </c>
      <c r="E92" s="74">
        <v>4.9</v>
      </c>
      <c r="F92" s="74">
        <v>0.6</v>
      </c>
      <c r="G92" s="74">
        <v>56.9</v>
      </c>
    </row>
    <row r="93" spans="1:7" ht="15.75" customHeight="1">
      <c r="A93" s="609"/>
      <c r="B93" s="127">
        <v>2006</v>
      </c>
      <c r="C93" s="74">
        <v>219.9</v>
      </c>
      <c r="D93" s="74">
        <v>2.4</v>
      </c>
      <c r="E93" s="74">
        <v>7.7</v>
      </c>
      <c r="F93" s="74">
        <v>0.7</v>
      </c>
      <c r="G93" s="74">
        <v>77.1</v>
      </c>
    </row>
    <row r="94" spans="1:7" ht="15.75" customHeight="1">
      <c r="A94" s="609"/>
      <c r="B94" s="127">
        <v>2007</v>
      </c>
      <c r="C94" s="74">
        <v>259.3</v>
      </c>
      <c r="D94" s="74">
        <v>3</v>
      </c>
      <c r="E94" s="74">
        <v>8.5</v>
      </c>
      <c r="F94" s="515">
        <v>1</v>
      </c>
      <c r="G94" s="74">
        <v>125.7</v>
      </c>
    </row>
    <row r="95" spans="1:7" ht="15.75" customHeight="1">
      <c r="A95" s="609"/>
      <c r="B95" s="148">
        <v>2008</v>
      </c>
      <c r="C95" s="511">
        <v>357</v>
      </c>
      <c r="D95" s="511">
        <v>3.6</v>
      </c>
      <c r="E95" s="511">
        <v>8.7</v>
      </c>
      <c r="F95" s="511">
        <v>0.9</v>
      </c>
      <c r="G95" s="511">
        <v>141.3</v>
      </c>
    </row>
    <row r="96" spans="1:7" ht="15.75" customHeight="1" thickBot="1">
      <c r="A96" s="609"/>
      <c r="B96" s="128">
        <v>2009</v>
      </c>
      <c r="C96" s="513">
        <v>367.2</v>
      </c>
      <c r="D96" s="513">
        <v>3.8</v>
      </c>
      <c r="E96" s="513">
        <v>8.6</v>
      </c>
      <c r="F96" s="517">
        <v>0.8</v>
      </c>
      <c r="G96" s="513">
        <v>156.8</v>
      </c>
    </row>
    <row r="97" spans="1:4" ht="13.5" customHeight="1">
      <c r="A97" s="4" t="s">
        <v>19</v>
      </c>
      <c r="D97" s="11" t="s">
        <v>221</v>
      </c>
    </row>
    <row r="98" spans="1:2" ht="12.75">
      <c r="A98" s="280"/>
      <c r="B98" s="11" t="s">
        <v>374</v>
      </c>
    </row>
  </sheetData>
  <sheetProtection/>
  <mergeCells count="14">
    <mergeCell ref="A32:A36"/>
    <mergeCell ref="A37:A41"/>
    <mergeCell ref="A61:A72"/>
    <mergeCell ref="A73:A84"/>
    <mergeCell ref="A15:G15"/>
    <mergeCell ref="A24:G24"/>
    <mergeCell ref="A58:G58"/>
    <mergeCell ref="A60:B60"/>
    <mergeCell ref="A85:A96"/>
    <mergeCell ref="A17:B17"/>
    <mergeCell ref="A18:A19"/>
    <mergeCell ref="A20:A21"/>
    <mergeCell ref="A26:B26"/>
    <mergeCell ref="A27:A3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57421875" style="186" customWidth="1"/>
    <col min="2" max="8" width="11.7109375" style="186" customWidth="1"/>
    <col min="9" max="9" width="11.7109375" style="219" customWidth="1"/>
    <col min="10" max="11" width="11.7109375" style="186" customWidth="1"/>
    <col min="12" max="12" width="11.7109375" style="219" customWidth="1"/>
    <col min="13" max="16384" width="9.140625" style="186" customWidth="1"/>
  </cols>
  <sheetData>
    <row r="1" spans="1:12" s="2" customFormat="1" ht="19.5" customHeight="1">
      <c r="A1" s="16" t="s">
        <v>237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6.75" customHeight="1" thickBot="1">
      <c r="A2" s="15"/>
      <c r="I2" s="120"/>
      <c r="L2" s="120"/>
    </row>
    <row r="3" spans="1:6" ht="15" customHeight="1" thickBot="1">
      <c r="A3" s="382" t="s">
        <v>176</v>
      </c>
      <c r="B3" s="268">
        <v>2005</v>
      </c>
      <c r="C3" s="268">
        <v>2006</v>
      </c>
      <c r="D3" s="268">
        <v>2007</v>
      </c>
      <c r="E3" s="268">
        <v>2008</v>
      </c>
      <c r="F3" s="268">
        <v>2009</v>
      </c>
    </row>
    <row r="4" spans="1:6" ht="15" customHeight="1">
      <c r="A4" s="383" t="s">
        <v>177</v>
      </c>
      <c r="B4" s="90">
        <v>132</v>
      </c>
      <c r="C4" s="90">
        <v>118.8</v>
      </c>
      <c r="D4" s="90">
        <v>115</v>
      </c>
      <c r="E4" s="90">
        <v>124</v>
      </c>
      <c r="F4" s="90">
        <v>134</v>
      </c>
    </row>
    <row r="5" spans="1:6" ht="15" customHeight="1">
      <c r="A5" s="384" t="s">
        <v>416</v>
      </c>
      <c r="B5" s="80">
        <v>1095</v>
      </c>
      <c r="C5" s="80">
        <v>810</v>
      </c>
      <c r="D5" s="80">
        <v>965</v>
      </c>
      <c r="E5" s="80">
        <v>806</v>
      </c>
      <c r="F5" s="80">
        <v>1045</v>
      </c>
    </row>
    <row r="6" spans="1:6" ht="15" customHeight="1">
      <c r="A6" s="384" t="s">
        <v>417</v>
      </c>
      <c r="B6" s="80">
        <v>8.3</v>
      </c>
      <c r="C6" s="80">
        <v>6.8</v>
      </c>
      <c r="D6" s="80">
        <v>8.4</v>
      </c>
      <c r="E6" s="518">
        <v>6.5</v>
      </c>
      <c r="F6" s="518">
        <v>7.8</v>
      </c>
    </row>
    <row r="7" spans="1:6" ht="15" customHeight="1">
      <c r="A7" s="384" t="s">
        <v>150</v>
      </c>
      <c r="B7" s="80">
        <v>25</v>
      </c>
      <c r="C7" s="80">
        <v>18</v>
      </c>
      <c r="D7" s="80">
        <v>22</v>
      </c>
      <c r="E7" s="80">
        <v>21.36</v>
      </c>
      <c r="F7" s="80">
        <v>28.53</v>
      </c>
    </row>
    <row r="8" spans="1:6" ht="15" customHeight="1" thickBot="1">
      <c r="A8" s="385" t="s">
        <v>178</v>
      </c>
      <c r="B8" s="264">
        <v>22870</v>
      </c>
      <c r="C8" s="264">
        <v>22222</v>
      </c>
      <c r="D8" s="264">
        <v>22800</v>
      </c>
      <c r="E8" s="264">
        <v>26501</v>
      </c>
      <c r="F8" s="264">
        <v>27301</v>
      </c>
    </row>
    <row r="9" spans="1:6" ht="15" customHeight="1">
      <c r="A9" s="383" t="s">
        <v>302</v>
      </c>
      <c r="B9" s="90">
        <v>99</v>
      </c>
      <c r="C9" s="90">
        <v>99</v>
      </c>
      <c r="D9" s="90">
        <v>161</v>
      </c>
      <c r="E9" s="519"/>
      <c r="F9" s="519"/>
    </row>
    <row r="10" spans="1:6" ht="15" customHeight="1" thickBot="1">
      <c r="A10" s="386" t="s">
        <v>303</v>
      </c>
      <c r="B10" s="168">
        <v>8</v>
      </c>
      <c r="C10" s="168">
        <v>5</v>
      </c>
      <c r="D10" s="168">
        <v>17</v>
      </c>
      <c r="E10" s="212"/>
      <c r="F10" s="212"/>
    </row>
    <row r="11" spans="1:6" ht="15" customHeight="1" thickBot="1">
      <c r="A11" s="75" t="s">
        <v>304</v>
      </c>
      <c r="B11" s="34">
        <f>B10-B9</f>
        <v>-91</v>
      </c>
      <c r="C11" s="34">
        <f>C10-C9</f>
        <v>-94</v>
      </c>
      <c r="D11" s="34">
        <f>D10-D9</f>
        <v>-144</v>
      </c>
      <c r="E11" s="373"/>
      <c r="F11" s="373"/>
    </row>
    <row r="12" spans="1:6" ht="15" customHeight="1">
      <c r="A12" s="387" t="s">
        <v>151</v>
      </c>
      <c r="B12" s="265">
        <v>0.8</v>
      </c>
      <c r="C12" s="265">
        <v>0.8</v>
      </c>
      <c r="D12" s="265">
        <v>1.4</v>
      </c>
      <c r="E12" s="520"/>
      <c r="F12" s="520"/>
    </row>
    <row r="13" spans="1:6" ht="15" customHeight="1" thickBot="1">
      <c r="A13" s="385" t="s">
        <v>152</v>
      </c>
      <c r="B13" s="266">
        <v>0.07</v>
      </c>
      <c r="C13" s="266">
        <v>0.05</v>
      </c>
      <c r="D13" s="266">
        <v>0.25</v>
      </c>
      <c r="E13" s="521"/>
      <c r="F13" s="521"/>
    </row>
    <row r="14" spans="1:6" ht="30" customHeight="1" thickBot="1">
      <c r="A14" s="75" t="s">
        <v>299</v>
      </c>
      <c r="B14" s="345">
        <f>B13-B12</f>
        <v>-0.73</v>
      </c>
      <c r="C14" s="345">
        <f>C13-C12</f>
        <v>-0.75</v>
      </c>
      <c r="D14" s="345">
        <f>D13-D12</f>
        <v>-1.15</v>
      </c>
      <c r="E14" s="429"/>
      <c r="F14" s="429"/>
    </row>
    <row r="15" spans="1:12" s="2" customFormat="1" ht="13.5" customHeight="1">
      <c r="A15" s="4" t="s">
        <v>19</v>
      </c>
      <c r="C15" s="11" t="s">
        <v>221</v>
      </c>
      <c r="I15" s="120"/>
      <c r="L15" s="120"/>
    </row>
    <row r="16" spans="9:12" s="2" customFormat="1" ht="13.5" customHeight="1">
      <c r="I16" s="120"/>
      <c r="L16" s="120"/>
    </row>
    <row r="17" spans="1:12" ht="19.5" customHeight="1">
      <c r="A17" s="16" t="s">
        <v>298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ht="6.75" customHeight="1" thickBot="1"/>
    <row r="19" spans="1:5" ht="25.5" customHeight="1" thickBot="1">
      <c r="A19" s="19" t="s">
        <v>369</v>
      </c>
      <c r="B19" s="378" t="s">
        <v>179</v>
      </c>
      <c r="C19" s="275" t="s">
        <v>440</v>
      </c>
      <c r="D19" s="275" t="s">
        <v>157</v>
      </c>
      <c r="E19" s="275" t="s">
        <v>5</v>
      </c>
    </row>
    <row r="20" spans="1:5" ht="15.75" customHeight="1">
      <c r="A20" s="591">
        <v>2008</v>
      </c>
      <c r="B20" s="148" t="s">
        <v>305</v>
      </c>
      <c r="C20" s="522">
        <v>1.6</v>
      </c>
      <c r="D20" s="522">
        <v>7.5</v>
      </c>
      <c r="E20" s="169">
        <f>SUM(C20:D20)</f>
        <v>9.1</v>
      </c>
    </row>
    <row r="21" spans="1:5" ht="15.75" customHeight="1">
      <c r="A21" s="592"/>
      <c r="B21" s="127" t="s">
        <v>137</v>
      </c>
      <c r="C21" s="58">
        <v>7.2</v>
      </c>
      <c r="D21" s="58">
        <v>60</v>
      </c>
      <c r="E21" s="146">
        <f>SUM(C21:D21)</f>
        <v>67.2</v>
      </c>
    </row>
    <row r="22" spans="1:5" ht="15.75" customHeight="1">
      <c r="A22" s="592">
        <v>2009</v>
      </c>
      <c r="B22" s="127" t="s">
        <v>305</v>
      </c>
      <c r="C22" s="58">
        <v>1.7</v>
      </c>
      <c r="D22" s="58">
        <v>7.6</v>
      </c>
      <c r="E22" s="146">
        <f>SUM(C22:D22)</f>
        <v>9.299999999999999</v>
      </c>
    </row>
    <row r="23" spans="1:5" ht="15.75" customHeight="1" thickBot="1">
      <c r="A23" s="577"/>
      <c r="B23" s="128" t="s">
        <v>137</v>
      </c>
      <c r="C23" s="107">
        <v>8.5</v>
      </c>
      <c r="D23" s="107">
        <v>64.6</v>
      </c>
      <c r="E23" s="147">
        <f>SUM(C23:D23)</f>
        <v>73.1</v>
      </c>
    </row>
    <row r="24" spans="1:12" s="2" customFormat="1" ht="13.5" customHeight="1">
      <c r="A24" s="4" t="s">
        <v>19</v>
      </c>
      <c r="D24" s="11" t="s">
        <v>221</v>
      </c>
      <c r="I24" s="120"/>
      <c r="L24" s="120"/>
    </row>
  </sheetData>
  <sheetProtection/>
  <mergeCells count="2">
    <mergeCell ref="A20:A21"/>
    <mergeCell ref="A22:A2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R29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0.7109375" style="186" customWidth="1"/>
    <col min="2" max="8" width="12.421875" style="186" customWidth="1"/>
    <col min="9" max="16384" width="9.140625" style="186" customWidth="1"/>
  </cols>
  <sheetData>
    <row r="1" spans="1:18" s="3" customFormat="1" ht="19.5" customHeight="1">
      <c r="A1" s="16" t="s">
        <v>359</v>
      </c>
      <c r="B1" s="16"/>
      <c r="C1" s="16"/>
      <c r="D1" s="16"/>
      <c r="E1" s="16"/>
      <c r="F1" s="16"/>
      <c r="G1" s="16"/>
      <c r="H1" s="16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8" ht="13.5" customHeight="1" thickBot="1">
      <c r="A3" s="19" t="s">
        <v>369</v>
      </c>
      <c r="B3" s="19" t="s">
        <v>142</v>
      </c>
      <c r="C3" s="275" t="s">
        <v>55</v>
      </c>
      <c r="D3" s="275" t="s">
        <v>135</v>
      </c>
      <c r="E3" s="275" t="s">
        <v>56</v>
      </c>
      <c r="F3" s="275" t="s">
        <v>207</v>
      </c>
      <c r="G3" s="275" t="s">
        <v>184</v>
      </c>
      <c r="H3" s="275" t="s">
        <v>52</v>
      </c>
    </row>
    <row r="4" spans="1:8" ht="15.75" customHeight="1">
      <c r="A4" s="581">
        <v>1998</v>
      </c>
      <c r="B4" s="126" t="s">
        <v>182</v>
      </c>
      <c r="C4" s="340">
        <v>39</v>
      </c>
      <c r="D4" s="340">
        <v>1</v>
      </c>
      <c r="E4" s="340">
        <v>11.5</v>
      </c>
      <c r="F4" s="323"/>
      <c r="G4" s="340">
        <v>0.4</v>
      </c>
      <c r="H4" s="334">
        <f aca="true" t="shared" si="0" ref="H4:H23">SUM(C4:G4)</f>
        <v>51.9</v>
      </c>
    </row>
    <row r="5" spans="1:8" ht="15.75" customHeight="1" thickBot="1">
      <c r="A5" s="582"/>
      <c r="B5" s="128" t="s">
        <v>305</v>
      </c>
      <c r="C5" s="326">
        <v>80.6</v>
      </c>
      <c r="D5" s="326">
        <v>5</v>
      </c>
      <c r="E5" s="326">
        <v>15</v>
      </c>
      <c r="F5" s="327"/>
      <c r="G5" s="326">
        <v>4.9</v>
      </c>
      <c r="H5" s="336">
        <f t="shared" si="0"/>
        <v>105.5</v>
      </c>
    </row>
    <row r="6" spans="1:8" ht="15.75" customHeight="1">
      <c r="A6" s="590">
        <v>1999</v>
      </c>
      <c r="B6" s="148" t="s">
        <v>182</v>
      </c>
      <c r="C6" s="341">
        <v>38.8</v>
      </c>
      <c r="D6" s="341">
        <v>0.7</v>
      </c>
      <c r="E6" s="341">
        <v>12.6</v>
      </c>
      <c r="F6" s="342"/>
      <c r="G6" s="341">
        <v>0.1</v>
      </c>
      <c r="H6" s="337">
        <f t="shared" si="0"/>
        <v>52.2</v>
      </c>
    </row>
    <row r="7" spans="1:8" ht="15.75" customHeight="1" thickBot="1">
      <c r="A7" s="611"/>
      <c r="B7" s="165" t="s">
        <v>305</v>
      </c>
      <c r="C7" s="354">
        <v>73</v>
      </c>
      <c r="D7" s="354">
        <v>4</v>
      </c>
      <c r="E7" s="354">
        <v>13.9</v>
      </c>
      <c r="F7" s="355"/>
      <c r="G7" s="354">
        <v>2.9</v>
      </c>
      <c r="H7" s="346">
        <f t="shared" si="0"/>
        <v>93.80000000000001</v>
      </c>
    </row>
    <row r="8" spans="1:8" ht="15.75" customHeight="1">
      <c r="A8" s="581">
        <v>2000</v>
      </c>
      <c r="B8" s="126" t="s">
        <v>182</v>
      </c>
      <c r="C8" s="340">
        <v>40.045</v>
      </c>
      <c r="D8" s="340">
        <v>0.876</v>
      </c>
      <c r="E8" s="340">
        <v>8.689</v>
      </c>
      <c r="F8" s="323"/>
      <c r="G8" s="340">
        <v>0.648</v>
      </c>
      <c r="H8" s="334">
        <f t="shared" si="0"/>
        <v>50.258</v>
      </c>
    </row>
    <row r="9" spans="1:8" ht="15.75" customHeight="1" thickBot="1">
      <c r="A9" s="582"/>
      <c r="B9" s="128" t="s">
        <v>305</v>
      </c>
      <c r="C9" s="326">
        <v>129.6</v>
      </c>
      <c r="D9" s="326">
        <v>3.5</v>
      </c>
      <c r="E9" s="326">
        <v>9.4</v>
      </c>
      <c r="F9" s="327"/>
      <c r="G9" s="326">
        <v>7.6</v>
      </c>
      <c r="H9" s="336">
        <f t="shared" si="0"/>
        <v>150.1</v>
      </c>
    </row>
    <row r="10" spans="1:8" ht="15.75" customHeight="1">
      <c r="A10" s="590">
        <v>2001</v>
      </c>
      <c r="B10" s="148" t="s">
        <v>182</v>
      </c>
      <c r="C10" s="341">
        <v>43.606</v>
      </c>
      <c r="D10" s="341">
        <v>0.879</v>
      </c>
      <c r="E10" s="341">
        <v>7.04</v>
      </c>
      <c r="F10" s="342"/>
      <c r="G10" s="341">
        <v>0.529</v>
      </c>
      <c r="H10" s="337">
        <f t="shared" si="0"/>
        <v>52.054</v>
      </c>
    </row>
    <row r="11" spans="1:8" ht="15.75" customHeight="1" thickBot="1">
      <c r="A11" s="611"/>
      <c r="B11" s="165" t="s">
        <v>305</v>
      </c>
      <c r="C11" s="354">
        <v>156</v>
      </c>
      <c r="D11" s="354">
        <v>3.8</v>
      </c>
      <c r="E11" s="354">
        <v>8.1</v>
      </c>
      <c r="F11" s="355"/>
      <c r="G11" s="354">
        <v>4.1</v>
      </c>
      <c r="H11" s="346">
        <f t="shared" si="0"/>
        <v>172</v>
      </c>
    </row>
    <row r="12" spans="1:8" ht="15.75" customHeight="1">
      <c r="A12" s="581">
        <v>2002</v>
      </c>
      <c r="B12" s="126" t="s">
        <v>182</v>
      </c>
      <c r="C12" s="340">
        <v>43.507</v>
      </c>
      <c r="D12" s="340">
        <v>0.845</v>
      </c>
      <c r="E12" s="340">
        <v>11.502</v>
      </c>
      <c r="F12" s="323"/>
      <c r="G12" s="340">
        <v>0.171</v>
      </c>
      <c r="H12" s="334">
        <f t="shared" si="0"/>
        <v>56.025</v>
      </c>
    </row>
    <row r="13" spans="1:8" ht="15.75" customHeight="1" thickBot="1">
      <c r="A13" s="582"/>
      <c r="B13" s="128" t="s">
        <v>305</v>
      </c>
      <c r="C13" s="326">
        <v>119</v>
      </c>
      <c r="D13" s="326">
        <v>2.7</v>
      </c>
      <c r="E13" s="326">
        <v>17.1</v>
      </c>
      <c r="F13" s="326">
        <v>125.5</v>
      </c>
      <c r="G13" s="326">
        <v>126.1</v>
      </c>
      <c r="H13" s="336">
        <f t="shared" si="0"/>
        <v>390.4</v>
      </c>
    </row>
    <row r="14" spans="1:8" ht="15.75" customHeight="1">
      <c r="A14" s="590">
        <v>2003</v>
      </c>
      <c r="B14" s="148" t="s">
        <v>182</v>
      </c>
      <c r="C14" s="341">
        <v>45.808</v>
      </c>
      <c r="D14" s="341">
        <v>0.93</v>
      </c>
      <c r="E14" s="341">
        <v>13.911</v>
      </c>
      <c r="F14" s="342"/>
      <c r="G14" s="341">
        <v>0.061</v>
      </c>
      <c r="H14" s="337">
        <f t="shared" si="0"/>
        <v>60.71</v>
      </c>
    </row>
    <row r="15" spans="1:8" ht="15.75" customHeight="1" thickBot="1">
      <c r="A15" s="611"/>
      <c r="B15" s="165" t="s">
        <v>305</v>
      </c>
      <c r="C15" s="354">
        <v>116.3</v>
      </c>
      <c r="D15" s="354">
        <v>3.3</v>
      </c>
      <c r="E15" s="354">
        <v>25</v>
      </c>
      <c r="F15" s="354">
        <v>182</v>
      </c>
      <c r="G15" s="354">
        <v>0.2</v>
      </c>
      <c r="H15" s="346">
        <f t="shared" si="0"/>
        <v>326.8</v>
      </c>
    </row>
    <row r="16" spans="1:8" ht="15.75" customHeight="1">
      <c r="A16" s="581">
        <v>2004</v>
      </c>
      <c r="B16" s="126" t="s">
        <v>182</v>
      </c>
      <c r="C16" s="340">
        <v>46.615</v>
      </c>
      <c r="D16" s="340">
        <v>0.551</v>
      </c>
      <c r="E16" s="340">
        <v>12.586</v>
      </c>
      <c r="F16" s="323"/>
      <c r="G16" s="340">
        <v>0.208</v>
      </c>
      <c r="H16" s="334">
        <f t="shared" si="0"/>
        <v>59.96</v>
      </c>
    </row>
    <row r="17" spans="1:8" ht="15.75" customHeight="1" thickBot="1">
      <c r="A17" s="582"/>
      <c r="B17" s="128" t="s">
        <v>305</v>
      </c>
      <c r="C17" s="326">
        <v>136.8</v>
      </c>
      <c r="D17" s="326">
        <v>3.3</v>
      </c>
      <c r="E17" s="326">
        <v>23.8</v>
      </c>
      <c r="F17" s="326">
        <v>231.2</v>
      </c>
      <c r="G17" s="326">
        <v>1.2</v>
      </c>
      <c r="H17" s="336">
        <f t="shared" si="0"/>
        <v>396.3</v>
      </c>
    </row>
    <row r="18" spans="1:8" ht="15.75" customHeight="1">
      <c r="A18" s="590">
        <v>2005</v>
      </c>
      <c r="B18" s="148" t="s">
        <v>182</v>
      </c>
      <c r="C18" s="341">
        <v>49.543</v>
      </c>
      <c r="D18" s="341">
        <v>0.95</v>
      </c>
      <c r="E18" s="341">
        <v>14.524</v>
      </c>
      <c r="F18" s="342"/>
      <c r="G18" s="341">
        <v>0.152</v>
      </c>
      <c r="H18" s="337">
        <f t="shared" si="0"/>
        <v>65.169</v>
      </c>
    </row>
    <row r="19" spans="1:8" ht="15.75" customHeight="1" thickBot="1">
      <c r="A19" s="611"/>
      <c r="B19" s="165" t="s">
        <v>305</v>
      </c>
      <c r="C19" s="354">
        <v>143.7</v>
      </c>
      <c r="D19" s="354">
        <v>0.9</v>
      </c>
      <c r="E19" s="354">
        <v>29</v>
      </c>
      <c r="F19" s="354">
        <v>220</v>
      </c>
      <c r="G19" s="354">
        <v>0.7</v>
      </c>
      <c r="H19" s="346">
        <f t="shared" si="0"/>
        <v>394.3</v>
      </c>
    </row>
    <row r="20" spans="1:8" ht="15.75" customHeight="1">
      <c r="A20" s="581">
        <v>2006</v>
      </c>
      <c r="B20" s="126" t="s">
        <v>182</v>
      </c>
      <c r="C20" s="529">
        <v>52.9</v>
      </c>
      <c r="D20" s="529">
        <v>1.05</v>
      </c>
      <c r="E20" s="529">
        <v>15.9</v>
      </c>
      <c r="F20" s="530">
        <v>0</v>
      </c>
      <c r="G20" s="529">
        <v>0.218</v>
      </c>
      <c r="H20" s="334">
        <f t="shared" si="0"/>
        <v>70.068</v>
      </c>
    </row>
    <row r="21" spans="1:8" ht="15.75" customHeight="1" thickBot="1">
      <c r="A21" s="582"/>
      <c r="B21" s="128" t="s">
        <v>305</v>
      </c>
      <c r="C21" s="326">
        <v>153.4</v>
      </c>
      <c r="D21" s="326">
        <v>3.1</v>
      </c>
      <c r="E21" s="326">
        <v>31.8</v>
      </c>
      <c r="F21" s="326">
        <v>240</v>
      </c>
      <c r="G21" s="326">
        <v>1.2</v>
      </c>
      <c r="H21" s="336">
        <f t="shared" si="0"/>
        <v>429.5</v>
      </c>
    </row>
    <row r="22" spans="1:8" ht="15.75" customHeight="1">
      <c r="A22" s="590">
        <v>2007</v>
      </c>
      <c r="B22" s="126" t="s">
        <v>182</v>
      </c>
      <c r="C22" s="531">
        <v>52.8</v>
      </c>
      <c r="D22" s="531">
        <v>0.9</v>
      </c>
      <c r="E22" s="531">
        <v>15.75</v>
      </c>
      <c r="F22" s="532">
        <v>0</v>
      </c>
      <c r="G22" s="531">
        <v>0.184</v>
      </c>
      <c r="H22" s="334">
        <f t="shared" si="0"/>
        <v>69.63399999999999</v>
      </c>
    </row>
    <row r="23" spans="1:8" ht="15.75" customHeight="1" thickBot="1">
      <c r="A23" s="582"/>
      <c r="B23" s="128" t="s">
        <v>305</v>
      </c>
      <c r="C23" s="326">
        <v>116.2</v>
      </c>
      <c r="D23" s="326">
        <v>3.1</v>
      </c>
      <c r="E23" s="326">
        <v>33.1</v>
      </c>
      <c r="F23" s="326">
        <v>238</v>
      </c>
      <c r="G23" s="326">
        <v>1.1</v>
      </c>
      <c r="H23" s="336">
        <f t="shared" si="0"/>
        <v>391.5</v>
      </c>
    </row>
    <row r="24" spans="1:8" ht="15.75" customHeight="1">
      <c r="A24" s="581">
        <v>2008</v>
      </c>
      <c r="B24" s="126" t="s">
        <v>182</v>
      </c>
      <c r="C24" s="529">
        <v>42.3</v>
      </c>
      <c r="D24" s="529">
        <v>1.038</v>
      </c>
      <c r="E24" s="529">
        <v>13.5</v>
      </c>
      <c r="F24" s="530">
        <v>0</v>
      </c>
      <c r="G24" s="529">
        <v>0.134</v>
      </c>
      <c r="H24" s="334">
        <f>SUM(C24:G24)</f>
        <v>56.971999999999994</v>
      </c>
    </row>
    <row r="25" spans="1:8" ht="15.75" customHeight="1" thickBot="1">
      <c r="A25" s="582"/>
      <c r="B25" s="128" t="s">
        <v>305</v>
      </c>
      <c r="C25" s="523">
        <v>105.7</v>
      </c>
      <c r="D25" s="524">
        <v>3.6</v>
      </c>
      <c r="E25" s="524">
        <v>23.6</v>
      </c>
      <c r="F25" s="524">
        <v>250</v>
      </c>
      <c r="G25" s="524">
        <v>0.6</v>
      </c>
      <c r="H25" s="336">
        <f>SUM(C25:G25)</f>
        <v>383.5</v>
      </c>
    </row>
    <row r="26" spans="1:8" ht="15.75" customHeight="1">
      <c r="A26" s="590">
        <v>2009</v>
      </c>
      <c r="B26" s="126" t="s">
        <v>182</v>
      </c>
      <c r="C26" s="531">
        <v>39.8</v>
      </c>
      <c r="D26" s="531">
        <v>1.298</v>
      </c>
      <c r="E26" s="531">
        <v>14.4</v>
      </c>
      <c r="F26" s="532">
        <v>0</v>
      </c>
      <c r="G26" s="531">
        <v>0.148</v>
      </c>
      <c r="H26" s="334">
        <f>SUM(C26:G26)</f>
        <v>55.646</v>
      </c>
    </row>
    <row r="27" spans="1:8" ht="15.75" customHeight="1" thickBot="1">
      <c r="A27" s="582"/>
      <c r="B27" s="128" t="s">
        <v>305</v>
      </c>
      <c r="C27" s="523">
        <v>111.4</v>
      </c>
      <c r="D27" s="524">
        <v>4.7</v>
      </c>
      <c r="E27" s="524">
        <v>29.7</v>
      </c>
      <c r="F27" s="524">
        <v>270</v>
      </c>
      <c r="G27" s="524">
        <v>0.7</v>
      </c>
      <c r="H27" s="336">
        <f>SUM(C27:G27)</f>
        <v>416.5</v>
      </c>
    </row>
    <row r="28" spans="1:9" s="2" customFormat="1" ht="13.5" customHeight="1">
      <c r="A28" s="4" t="s">
        <v>19</v>
      </c>
      <c r="G28" s="11" t="s">
        <v>221</v>
      </c>
      <c r="I28" s="120"/>
    </row>
    <row r="29" spans="1:2" ht="12.75">
      <c r="A29" s="280"/>
      <c r="B29" s="11" t="s">
        <v>374</v>
      </c>
    </row>
  </sheetData>
  <sheetProtection/>
  <mergeCells count="12">
    <mergeCell ref="A24:A25"/>
    <mergeCell ref="A26:A27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W2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1" width="8.7109375" style="186" customWidth="1"/>
    <col min="12" max="16384" width="9.140625" style="186" customWidth="1"/>
  </cols>
  <sheetData>
    <row r="1" spans="1:23" s="3" customFormat="1" ht="19.5" customHeight="1">
      <c r="A1" s="16" t="s">
        <v>360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1" s="157" customFormat="1" ht="30" customHeight="1" thickBot="1">
      <c r="A3" s="19" t="s">
        <v>369</v>
      </c>
      <c r="B3" s="19" t="s">
        <v>142</v>
      </c>
      <c r="C3" s="268" t="s">
        <v>185</v>
      </c>
      <c r="D3" s="268" t="s">
        <v>185</v>
      </c>
      <c r="E3" s="268" t="s">
        <v>63</v>
      </c>
      <c r="F3" s="268" t="s">
        <v>186</v>
      </c>
      <c r="G3" s="268" t="s">
        <v>187</v>
      </c>
      <c r="H3" s="268" t="s">
        <v>188</v>
      </c>
      <c r="I3" s="268" t="s">
        <v>189</v>
      </c>
      <c r="J3" s="268" t="s">
        <v>184</v>
      </c>
      <c r="K3" s="268" t="s">
        <v>60</v>
      </c>
    </row>
    <row r="4" spans="1:11" s="157" customFormat="1" ht="15.75" customHeight="1">
      <c r="A4" s="581">
        <v>1998</v>
      </c>
      <c r="B4" s="126" t="s">
        <v>182</v>
      </c>
      <c r="C4" s="294">
        <v>0.2</v>
      </c>
      <c r="D4" s="294">
        <v>0.4</v>
      </c>
      <c r="E4" s="294">
        <v>1.6</v>
      </c>
      <c r="F4" s="294">
        <v>2.4</v>
      </c>
      <c r="G4" s="294">
        <v>0.6</v>
      </c>
      <c r="H4" s="294">
        <v>2.5</v>
      </c>
      <c r="I4" s="294">
        <v>1.6</v>
      </c>
      <c r="J4" s="294">
        <v>0.4</v>
      </c>
      <c r="K4" s="288">
        <f aca="true" t="shared" si="0" ref="K4:K23">SUM(C4:J4)</f>
        <v>9.7</v>
      </c>
    </row>
    <row r="5" spans="1:11" s="157" customFormat="1" ht="26.25" thickBot="1">
      <c r="A5" s="582"/>
      <c r="B5" s="128" t="s">
        <v>305</v>
      </c>
      <c r="C5" s="295">
        <v>0.4</v>
      </c>
      <c r="D5" s="295">
        <v>1</v>
      </c>
      <c r="E5" s="295">
        <v>1.6</v>
      </c>
      <c r="F5" s="295">
        <v>4.1</v>
      </c>
      <c r="G5" s="295">
        <v>8.5</v>
      </c>
      <c r="H5" s="295">
        <v>27.4</v>
      </c>
      <c r="I5" s="295">
        <v>16.6</v>
      </c>
      <c r="J5" s="295">
        <v>0.8</v>
      </c>
      <c r="K5" s="289">
        <f t="shared" si="0"/>
        <v>60.4</v>
      </c>
    </row>
    <row r="6" spans="1:11" s="157" customFormat="1" ht="15.75" customHeight="1">
      <c r="A6" s="590">
        <v>1999</v>
      </c>
      <c r="B6" s="148" t="s">
        <v>182</v>
      </c>
      <c r="C6" s="308">
        <v>0.2</v>
      </c>
      <c r="D6" s="308">
        <v>0.2</v>
      </c>
      <c r="E6" s="308">
        <v>1.4</v>
      </c>
      <c r="F6" s="308">
        <v>2.3</v>
      </c>
      <c r="G6" s="308">
        <v>0.6</v>
      </c>
      <c r="H6" s="308">
        <v>2.2</v>
      </c>
      <c r="I6" s="308">
        <v>1.1</v>
      </c>
      <c r="J6" s="308">
        <v>0.5</v>
      </c>
      <c r="K6" s="347">
        <f t="shared" si="0"/>
        <v>8.5</v>
      </c>
    </row>
    <row r="7" spans="1:11" s="157" customFormat="1" ht="26.25" thickBot="1">
      <c r="A7" s="611"/>
      <c r="B7" s="165" t="s">
        <v>305</v>
      </c>
      <c r="C7" s="348">
        <v>0.5</v>
      </c>
      <c r="D7" s="348">
        <v>0.3</v>
      </c>
      <c r="E7" s="348">
        <v>1.4</v>
      </c>
      <c r="F7" s="348">
        <v>3.2</v>
      </c>
      <c r="G7" s="348">
        <v>8.7</v>
      </c>
      <c r="H7" s="348">
        <v>26.6</v>
      </c>
      <c r="I7" s="348">
        <v>13.2</v>
      </c>
      <c r="J7" s="348">
        <v>0.9</v>
      </c>
      <c r="K7" s="349">
        <f t="shared" si="0"/>
        <v>54.800000000000004</v>
      </c>
    </row>
    <row r="8" spans="1:11" s="157" customFormat="1" ht="15.75" customHeight="1">
      <c r="A8" s="581">
        <v>2000</v>
      </c>
      <c r="B8" s="126" t="s">
        <v>182</v>
      </c>
      <c r="C8" s="294">
        <v>0.063</v>
      </c>
      <c r="D8" s="294">
        <v>0.139</v>
      </c>
      <c r="E8" s="294">
        <v>0.685</v>
      </c>
      <c r="F8" s="294">
        <v>2.573</v>
      </c>
      <c r="G8" s="294">
        <v>0.338</v>
      </c>
      <c r="H8" s="294">
        <v>2.759</v>
      </c>
      <c r="I8" s="294">
        <v>1.068</v>
      </c>
      <c r="J8" s="294">
        <v>0.089</v>
      </c>
      <c r="K8" s="288">
        <f t="shared" si="0"/>
        <v>7.714</v>
      </c>
    </row>
    <row r="9" spans="1:11" s="157" customFormat="1" ht="26.25" thickBot="1">
      <c r="A9" s="582"/>
      <c r="B9" s="128" t="s">
        <v>305</v>
      </c>
      <c r="C9" s="295">
        <v>0.1</v>
      </c>
      <c r="D9" s="295">
        <v>1.5</v>
      </c>
      <c r="E9" s="295">
        <v>0.8</v>
      </c>
      <c r="F9" s="295">
        <v>2.2</v>
      </c>
      <c r="G9" s="295">
        <v>4.4</v>
      </c>
      <c r="H9" s="295">
        <v>45.9</v>
      </c>
      <c r="I9" s="295">
        <v>9</v>
      </c>
      <c r="J9" s="295">
        <v>1.1</v>
      </c>
      <c r="K9" s="289">
        <f t="shared" si="0"/>
        <v>65</v>
      </c>
    </row>
    <row r="10" spans="1:20" s="157" customFormat="1" ht="15.75" customHeight="1">
      <c r="A10" s="590">
        <v>2001</v>
      </c>
      <c r="B10" s="148" t="s">
        <v>182</v>
      </c>
      <c r="C10" s="308">
        <v>0.06</v>
      </c>
      <c r="D10" s="308">
        <v>0.138</v>
      </c>
      <c r="E10" s="308">
        <v>0.45</v>
      </c>
      <c r="F10" s="308">
        <v>1.95</v>
      </c>
      <c r="G10" s="308">
        <v>0.31</v>
      </c>
      <c r="H10" s="308">
        <v>2.468</v>
      </c>
      <c r="I10" s="308">
        <v>1.19</v>
      </c>
      <c r="J10" s="308">
        <v>0.089</v>
      </c>
      <c r="K10" s="347">
        <f t="shared" si="0"/>
        <v>6.654999999999999</v>
      </c>
      <c r="N10" s="183"/>
      <c r="O10" s="183"/>
      <c r="P10" s="183"/>
      <c r="Q10" s="183"/>
      <c r="R10" s="183"/>
      <c r="S10" s="183"/>
      <c r="T10" s="527"/>
    </row>
    <row r="11" spans="1:11" s="157" customFormat="1" ht="26.25" thickBot="1">
      <c r="A11" s="611"/>
      <c r="B11" s="165" t="s">
        <v>305</v>
      </c>
      <c r="C11" s="348">
        <v>0.1</v>
      </c>
      <c r="D11" s="348">
        <v>1</v>
      </c>
      <c r="E11" s="348">
        <v>0.5</v>
      </c>
      <c r="F11" s="348">
        <v>1.9</v>
      </c>
      <c r="G11" s="348">
        <v>4.4</v>
      </c>
      <c r="H11" s="348">
        <v>41.6</v>
      </c>
      <c r="I11" s="348">
        <v>10.6</v>
      </c>
      <c r="J11" s="348">
        <v>1.2</v>
      </c>
      <c r="K11" s="349">
        <f t="shared" si="0"/>
        <v>61.300000000000004</v>
      </c>
    </row>
    <row r="12" spans="1:20" s="157" customFormat="1" ht="15.75" customHeight="1">
      <c r="A12" s="581">
        <v>2002</v>
      </c>
      <c r="B12" s="126" t="s">
        <v>182</v>
      </c>
      <c r="C12" s="294">
        <v>0.413</v>
      </c>
      <c r="D12" s="309"/>
      <c r="E12" s="294">
        <v>1.6</v>
      </c>
      <c r="F12" s="294">
        <v>2.921</v>
      </c>
      <c r="G12" s="294">
        <v>0.566</v>
      </c>
      <c r="H12" s="294">
        <v>2.548</v>
      </c>
      <c r="I12" s="294">
        <v>1.346</v>
      </c>
      <c r="J12" s="294">
        <v>0.429</v>
      </c>
      <c r="K12" s="350"/>
      <c r="N12" s="463"/>
      <c r="O12" s="463"/>
      <c r="P12" s="463"/>
      <c r="Q12" s="463"/>
      <c r="R12" s="463"/>
      <c r="S12" s="463"/>
      <c r="T12" s="463"/>
    </row>
    <row r="13" spans="1:11" s="157" customFormat="1" ht="15.75" customHeight="1" thickBot="1">
      <c r="A13" s="582"/>
      <c r="B13" s="128" t="s">
        <v>305</v>
      </c>
      <c r="C13" s="295">
        <v>1</v>
      </c>
      <c r="D13" s="190"/>
      <c r="E13" s="295">
        <v>1.8</v>
      </c>
      <c r="F13" s="295">
        <v>3.2</v>
      </c>
      <c r="G13" s="295">
        <v>4.5</v>
      </c>
      <c r="H13" s="295">
        <v>29</v>
      </c>
      <c r="I13" s="295">
        <v>13.6</v>
      </c>
      <c r="J13" s="295">
        <v>0.4</v>
      </c>
      <c r="K13" s="191"/>
    </row>
    <row r="14" spans="1:11" s="157" customFormat="1" ht="15.75" customHeight="1">
      <c r="A14" s="590">
        <v>2003</v>
      </c>
      <c r="B14" s="148" t="s">
        <v>182</v>
      </c>
      <c r="C14" s="308">
        <v>0.188</v>
      </c>
      <c r="D14" s="308">
        <v>0.37</v>
      </c>
      <c r="E14" s="308">
        <v>1.117</v>
      </c>
      <c r="F14" s="308">
        <v>1.989</v>
      </c>
      <c r="G14" s="308">
        <v>0.578</v>
      </c>
      <c r="H14" s="308">
        <v>1.861</v>
      </c>
      <c r="I14" s="308">
        <v>1.653</v>
      </c>
      <c r="J14" s="308">
        <v>0.39</v>
      </c>
      <c r="K14" s="347">
        <f t="shared" si="0"/>
        <v>8.146</v>
      </c>
    </row>
    <row r="15" spans="1:11" s="157" customFormat="1" ht="26.25" thickBot="1">
      <c r="A15" s="611"/>
      <c r="B15" s="165" t="s">
        <v>305</v>
      </c>
      <c r="C15" s="348">
        <v>0.3</v>
      </c>
      <c r="D15" s="348">
        <v>0.8</v>
      </c>
      <c r="E15" s="348">
        <v>1.5</v>
      </c>
      <c r="F15" s="348">
        <v>1.9</v>
      </c>
      <c r="G15" s="348">
        <v>5.4</v>
      </c>
      <c r="H15" s="348">
        <v>20.7</v>
      </c>
      <c r="I15" s="348">
        <v>16.1</v>
      </c>
      <c r="J15" s="348">
        <v>3.3</v>
      </c>
      <c r="K15" s="349">
        <f t="shared" si="0"/>
        <v>50</v>
      </c>
    </row>
    <row r="16" spans="1:11" s="157" customFormat="1" ht="15.75" customHeight="1">
      <c r="A16" s="581">
        <v>2004</v>
      </c>
      <c r="B16" s="126" t="s">
        <v>182</v>
      </c>
      <c r="C16" s="294">
        <v>0.204</v>
      </c>
      <c r="D16" s="294">
        <v>0.275</v>
      </c>
      <c r="E16" s="294">
        <v>0.712</v>
      </c>
      <c r="F16" s="294">
        <v>1.81</v>
      </c>
      <c r="G16" s="294">
        <v>0.828</v>
      </c>
      <c r="H16" s="294">
        <v>1.762</v>
      </c>
      <c r="I16" s="294">
        <v>1.874</v>
      </c>
      <c r="J16" s="294">
        <v>0.051</v>
      </c>
      <c r="K16" s="288">
        <f t="shared" si="0"/>
        <v>7.516</v>
      </c>
    </row>
    <row r="17" spans="1:11" s="157" customFormat="1" ht="26.25" thickBot="1">
      <c r="A17" s="582"/>
      <c r="B17" s="165" t="s">
        <v>305</v>
      </c>
      <c r="C17" s="295">
        <v>0.4</v>
      </c>
      <c r="D17" s="295">
        <v>0.3</v>
      </c>
      <c r="E17" s="295">
        <v>0.6</v>
      </c>
      <c r="F17" s="295">
        <v>1.5</v>
      </c>
      <c r="G17" s="295">
        <v>4.6</v>
      </c>
      <c r="H17" s="295">
        <v>18.3</v>
      </c>
      <c r="I17" s="295">
        <v>14.4</v>
      </c>
      <c r="J17" s="295">
        <v>0.1</v>
      </c>
      <c r="K17" s="289">
        <f t="shared" si="0"/>
        <v>40.2</v>
      </c>
    </row>
    <row r="18" spans="1:11" s="157" customFormat="1" ht="15.75" customHeight="1">
      <c r="A18" s="590">
        <v>2005</v>
      </c>
      <c r="B18" s="126" t="s">
        <v>182</v>
      </c>
      <c r="C18" s="308">
        <v>0.17</v>
      </c>
      <c r="D18" s="308">
        <v>0.297</v>
      </c>
      <c r="E18" s="308">
        <v>0.788</v>
      </c>
      <c r="F18" s="308">
        <v>1.9</v>
      </c>
      <c r="G18" s="308">
        <v>0.765</v>
      </c>
      <c r="H18" s="308">
        <v>1.26</v>
      </c>
      <c r="I18" s="308">
        <v>1.95</v>
      </c>
      <c r="J18" s="308">
        <v>0.018</v>
      </c>
      <c r="K18" s="347">
        <f t="shared" si="0"/>
        <v>7.148</v>
      </c>
    </row>
    <row r="19" spans="1:11" s="157" customFormat="1" ht="26.25" thickBot="1">
      <c r="A19" s="611"/>
      <c r="B19" s="128" t="s">
        <v>305</v>
      </c>
      <c r="C19" s="348">
        <v>0.2</v>
      </c>
      <c r="D19" s="348">
        <v>0.4</v>
      </c>
      <c r="E19" s="348">
        <v>0.8</v>
      </c>
      <c r="F19" s="348">
        <v>1.3</v>
      </c>
      <c r="G19" s="348">
        <v>4.6</v>
      </c>
      <c r="H19" s="348">
        <v>12.6</v>
      </c>
      <c r="I19" s="348">
        <v>15.6</v>
      </c>
      <c r="J19" s="351"/>
      <c r="K19" s="430"/>
    </row>
    <row r="20" spans="1:11" s="157" customFormat="1" ht="15.75" customHeight="1">
      <c r="A20" s="581">
        <v>2006</v>
      </c>
      <c r="B20" s="126" t="s">
        <v>182</v>
      </c>
      <c r="C20" s="294">
        <f>173/1000</f>
        <v>0.173</v>
      </c>
      <c r="D20" s="294">
        <v>0.18</v>
      </c>
      <c r="E20" s="294">
        <v>0.764</v>
      </c>
      <c r="F20" s="294">
        <v>2.03</v>
      </c>
      <c r="G20" s="294">
        <v>0.9</v>
      </c>
      <c r="H20" s="294">
        <v>1.37</v>
      </c>
      <c r="I20" s="294">
        <v>1.7</v>
      </c>
      <c r="J20" s="294">
        <v>0.045</v>
      </c>
      <c r="K20" s="288">
        <f t="shared" si="0"/>
        <v>7.162</v>
      </c>
    </row>
    <row r="21" spans="1:11" s="157" customFormat="1" ht="26.25" thickBot="1">
      <c r="A21" s="582"/>
      <c r="B21" s="128" t="s">
        <v>305</v>
      </c>
      <c r="C21" s="295">
        <v>0.2</v>
      </c>
      <c r="D21" s="295">
        <v>0.3</v>
      </c>
      <c r="E21" s="295">
        <v>0.6</v>
      </c>
      <c r="F21" s="295">
        <v>1.2</v>
      </c>
      <c r="G21" s="295">
        <v>2.9</v>
      </c>
      <c r="H21" s="295">
        <v>12.7</v>
      </c>
      <c r="I21" s="295">
        <v>12.1</v>
      </c>
      <c r="J21" s="352">
        <v>0.1</v>
      </c>
      <c r="K21" s="289">
        <f t="shared" si="0"/>
        <v>30.1</v>
      </c>
    </row>
    <row r="22" spans="1:11" s="157" customFormat="1" ht="15.75" customHeight="1">
      <c r="A22" s="590">
        <v>2007</v>
      </c>
      <c r="B22" s="126" t="s">
        <v>182</v>
      </c>
      <c r="C22" s="308">
        <f>167/1000</f>
        <v>0.167</v>
      </c>
      <c r="D22" s="308">
        <v>0.175</v>
      </c>
      <c r="E22" s="308">
        <v>0.762</v>
      </c>
      <c r="F22" s="308">
        <v>1.8</v>
      </c>
      <c r="G22" s="308">
        <v>0.88</v>
      </c>
      <c r="H22" s="308">
        <v>1.42</v>
      </c>
      <c r="I22" s="308">
        <v>1.845</v>
      </c>
      <c r="J22" s="353">
        <v>0.001</v>
      </c>
      <c r="K22" s="347">
        <f t="shared" si="0"/>
        <v>7.05</v>
      </c>
    </row>
    <row r="23" spans="1:11" s="157" customFormat="1" ht="26.25" thickBot="1">
      <c r="A23" s="582"/>
      <c r="B23" s="128" t="s">
        <v>305</v>
      </c>
      <c r="C23" s="295">
        <v>0.2</v>
      </c>
      <c r="D23" s="295">
        <v>0.2</v>
      </c>
      <c r="E23" s="295">
        <v>1.4</v>
      </c>
      <c r="F23" s="295">
        <v>1.4</v>
      </c>
      <c r="G23" s="295">
        <v>5.2</v>
      </c>
      <c r="H23" s="295">
        <v>14.2</v>
      </c>
      <c r="I23" s="295">
        <v>14.8</v>
      </c>
      <c r="J23" s="352">
        <v>0.1</v>
      </c>
      <c r="K23" s="289">
        <f t="shared" si="0"/>
        <v>37.50000000000001</v>
      </c>
    </row>
    <row r="24" spans="1:11" s="157" customFormat="1" ht="15.75" customHeight="1">
      <c r="A24" s="581">
        <v>2008</v>
      </c>
      <c r="B24" s="126" t="s">
        <v>182</v>
      </c>
      <c r="C24" s="294">
        <f>110/1000</f>
        <v>0.11</v>
      </c>
      <c r="D24" s="294">
        <v>0.12</v>
      </c>
      <c r="E24" s="294">
        <v>0.634</v>
      </c>
      <c r="F24" s="294">
        <v>1.675</v>
      </c>
      <c r="G24" s="294">
        <v>0.72</v>
      </c>
      <c r="H24" s="294">
        <v>1.282</v>
      </c>
      <c r="I24" s="294">
        <v>1.241</v>
      </c>
      <c r="J24" s="294">
        <v>0.003</v>
      </c>
      <c r="K24" s="288">
        <f>SUM(C24:J24)</f>
        <v>5.785</v>
      </c>
    </row>
    <row r="25" spans="1:11" s="157" customFormat="1" ht="26.25" thickBot="1">
      <c r="A25" s="582"/>
      <c r="B25" s="128" t="s">
        <v>305</v>
      </c>
      <c r="C25" s="525">
        <v>0.1</v>
      </c>
      <c r="D25" s="525">
        <v>0.1</v>
      </c>
      <c r="E25" s="525">
        <v>1.1</v>
      </c>
      <c r="F25" s="525">
        <v>1.3</v>
      </c>
      <c r="G25" s="525">
        <v>3.2</v>
      </c>
      <c r="H25" s="525">
        <v>14.2</v>
      </c>
      <c r="I25" s="525">
        <v>9.2</v>
      </c>
      <c r="J25" s="526">
        <v>0.1</v>
      </c>
      <c r="K25" s="289">
        <f>SUM(C25:J25)</f>
        <v>29.3</v>
      </c>
    </row>
    <row r="26" spans="1:11" s="157" customFormat="1" ht="15.75" customHeight="1">
      <c r="A26" s="590">
        <v>2009</v>
      </c>
      <c r="B26" s="126" t="s">
        <v>182</v>
      </c>
      <c r="C26" s="308">
        <f>139/1000</f>
        <v>0.139</v>
      </c>
      <c r="D26" s="308">
        <v>0.135</v>
      </c>
      <c r="E26" s="308">
        <v>0.803</v>
      </c>
      <c r="F26" s="308">
        <v>1.55</v>
      </c>
      <c r="G26" s="308">
        <v>0.82</v>
      </c>
      <c r="H26" s="308">
        <v>1.361</v>
      </c>
      <c r="I26" s="308">
        <v>1.32</v>
      </c>
      <c r="J26" s="353">
        <v>0.008</v>
      </c>
      <c r="K26" s="347">
        <f>SUM(C26:J26)</f>
        <v>6.136</v>
      </c>
    </row>
    <row r="27" spans="1:11" s="157" customFormat="1" ht="26.25" thickBot="1">
      <c r="A27" s="582"/>
      <c r="B27" s="128" t="s">
        <v>305</v>
      </c>
      <c r="C27" s="525">
        <v>0.2</v>
      </c>
      <c r="D27" s="525">
        <v>0.16</v>
      </c>
      <c r="E27" s="525">
        <v>1.6</v>
      </c>
      <c r="F27" s="525">
        <v>1.2</v>
      </c>
      <c r="G27" s="525">
        <v>4.9</v>
      </c>
      <c r="H27" s="525">
        <v>15.9</v>
      </c>
      <c r="I27" s="525">
        <v>10.8</v>
      </c>
      <c r="J27" s="526">
        <v>0.1</v>
      </c>
      <c r="K27" s="289">
        <f>SUM(C27:J27)</f>
        <v>34.86000000000001</v>
      </c>
    </row>
    <row r="28" spans="1:12" s="2" customFormat="1" ht="13.5" customHeight="1">
      <c r="A28" s="4" t="s">
        <v>19</v>
      </c>
      <c r="G28" s="11" t="s">
        <v>221</v>
      </c>
      <c r="I28" s="120"/>
      <c r="L28" s="120"/>
    </row>
    <row r="29" spans="1:2" ht="12.75">
      <c r="A29" s="280"/>
      <c r="B29" s="11" t="s">
        <v>374</v>
      </c>
    </row>
  </sheetData>
  <sheetProtection/>
  <mergeCells count="12">
    <mergeCell ref="A24:A25"/>
    <mergeCell ref="A26:A27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242" customWidth="1"/>
    <col min="2" max="3" width="5.421875" style="242" customWidth="1"/>
    <col min="4" max="4" width="6.140625" style="242" bestFit="1" customWidth="1"/>
    <col min="5" max="6" width="6.8515625" style="242" bestFit="1" customWidth="1"/>
    <col min="7" max="7" width="5.421875" style="242" bestFit="1" customWidth="1"/>
    <col min="8" max="8" width="5.140625" style="242" bestFit="1" customWidth="1"/>
    <col min="9" max="9" width="6.8515625" style="242" bestFit="1" customWidth="1"/>
    <col min="10" max="10" width="5.7109375" style="242" bestFit="1" customWidth="1"/>
    <col min="11" max="11" width="6.28125" style="242" customWidth="1"/>
    <col min="12" max="12" width="7.28125" style="242" customWidth="1"/>
    <col min="13" max="13" width="8.140625" style="242" bestFit="1" customWidth="1"/>
    <col min="14" max="16384" width="9.140625" style="242" customWidth="1"/>
  </cols>
  <sheetData>
    <row r="1" spans="1:13" ht="18.75">
      <c r="A1" s="274" t="s">
        <v>209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ht="6.75" customHeight="1" thickBot="1">
      <c r="A2" s="11"/>
    </row>
    <row r="3" spans="2:13" ht="13.5" thickBot="1">
      <c r="B3" s="574" t="s">
        <v>421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</row>
    <row r="4" spans="1:13" ht="63.75" thickBot="1">
      <c r="A4" s="278" t="s">
        <v>309</v>
      </c>
      <c r="B4" s="475" t="s">
        <v>10</v>
      </c>
      <c r="C4" s="475" t="s">
        <v>403</v>
      </c>
      <c r="D4" s="475" t="s">
        <v>404</v>
      </c>
      <c r="E4" s="476" t="s">
        <v>405</v>
      </c>
      <c r="F4" s="476" t="s">
        <v>370</v>
      </c>
      <c r="G4" s="476" t="s">
        <v>406</v>
      </c>
      <c r="H4" s="476" t="s">
        <v>407</v>
      </c>
      <c r="I4" s="476" t="s">
        <v>408</v>
      </c>
      <c r="J4" s="476" t="s">
        <v>17</v>
      </c>
      <c r="K4" s="476" t="s">
        <v>409</v>
      </c>
      <c r="L4" s="476" t="s">
        <v>410</v>
      </c>
      <c r="M4" s="476" t="s">
        <v>411</v>
      </c>
    </row>
    <row r="5" spans="1:13" ht="12.75">
      <c r="A5" s="458" t="s">
        <v>3</v>
      </c>
      <c r="B5" s="459">
        <v>14</v>
      </c>
      <c r="C5" s="459">
        <v>6</v>
      </c>
      <c r="D5" s="460">
        <v>63</v>
      </c>
      <c r="E5" s="461">
        <v>426</v>
      </c>
      <c r="F5" s="459">
        <v>0</v>
      </c>
      <c r="G5" s="459">
        <v>140</v>
      </c>
      <c r="H5" s="459">
        <v>0</v>
      </c>
      <c r="I5" s="459">
        <v>0</v>
      </c>
      <c r="J5" s="459">
        <v>0</v>
      </c>
      <c r="K5" s="459">
        <v>0</v>
      </c>
      <c r="L5" s="460">
        <v>0</v>
      </c>
      <c r="M5" s="459">
        <v>70895</v>
      </c>
    </row>
    <row r="6" spans="1:13" ht="12.75">
      <c r="A6" s="29" t="s">
        <v>8</v>
      </c>
      <c r="B6" s="245">
        <v>14</v>
      </c>
      <c r="C6" s="245">
        <v>10</v>
      </c>
      <c r="D6" s="246">
        <v>4.9</v>
      </c>
      <c r="E6" s="247">
        <v>1286</v>
      </c>
      <c r="F6" s="245">
        <v>0</v>
      </c>
      <c r="G6" s="245">
        <v>60</v>
      </c>
      <c r="H6" s="245">
        <v>0</v>
      </c>
      <c r="I6" s="245">
        <v>0</v>
      </c>
      <c r="J6" s="245">
        <v>0</v>
      </c>
      <c r="K6" s="245">
        <v>345</v>
      </c>
      <c r="L6" s="246">
        <v>0</v>
      </c>
      <c r="M6" s="245">
        <v>69910</v>
      </c>
    </row>
    <row r="7" spans="1:13" ht="12.75">
      <c r="A7" s="29" t="s">
        <v>11</v>
      </c>
      <c r="B7" s="245">
        <v>4</v>
      </c>
      <c r="C7" s="245">
        <v>3</v>
      </c>
      <c r="D7" s="246">
        <v>24.8</v>
      </c>
      <c r="E7" s="245">
        <v>0</v>
      </c>
      <c r="F7" s="245">
        <v>0</v>
      </c>
      <c r="G7" s="245">
        <v>0</v>
      </c>
      <c r="H7" s="245">
        <v>0</v>
      </c>
      <c r="I7" s="245">
        <v>0</v>
      </c>
      <c r="J7" s="245">
        <v>320</v>
      </c>
      <c r="K7" s="245">
        <v>0</v>
      </c>
      <c r="L7" s="246">
        <v>0</v>
      </c>
      <c r="M7" s="245">
        <v>16880</v>
      </c>
    </row>
    <row r="8" spans="1:13" ht="12.75">
      <c r="A8" s="29" t="s">
        <v>12</v>
      </c>
      <c r="B8" s="245">
        <v>10</v>
      </c>
      <c r="C8" s="245">
        <v>9</v>
      </c>
      <c r="D8" s="246">
        <v>51.5</v>
      </c>
      <c r="E8" s="245">
        <v>0</v>
      </c>
      <c r="F8" s="245">
        <v>0</v>
      </c>
      <c r="G8" s="245">
        <v>100</v>
      </c>
      <c r="H8" s="245">
        <v>0</v>
      </c>
      <c r="I8" s="245">
        <v>4000</v>
      </c>
      <c r="J8" s="245">
        <v>160</v>
      </c>
      <c r="K8" s="245">
        <v>280</v>
      </c>
      <c r="L8" s="246">
        <v>0</v>
      </c>
      <c r="M8" s="245">
        <v>48075</v>
      </c>
    </row>
    <row r="9" spans="1:13" ht="12.75">
      <c r="A9" s="29" t="s">
        <v>13</v>
      </c>
      <c r="B9" s="245">
        <v>16</v>
      </c>
      <c r="C9" s="245">
        <v>6</v>
      </c>
      <c r="D9" s="246">
        <v>56.8</v>
      </c>
      <c r="E9" s="247">
        <v>0</v>
      </c>
      <c r="F9" s="245">
        <v>0</v>
      </c>
      <c r="G9" s="245">
        <v>348</v>
      </c>
      <c r="H9" s="245">
        <v>0</v>
      </c>
      <c r="I9" s="245">
        <v>0</v>
      </c>
      <c r="J9" s="245">
        <v>0</v>
      </c>
      <c r="K9" s="245">
        <v>0</v>
      </c>
      <c r="L9" s="246">
        <v>0</v>
      </c>
      <c r="M9" s="245">
        <v>69293</v>
      </c>
    </row>
    <row r="10" spans="1:13" ht="12.75">
      <c r="A10" s="29" t="s">
        <v>14</v>
      </c>
      <c r="B10" s="245">
        <v>3</v>
      </c>
      <c r="C10" s="245">
        <v>3</v>
      </c>
      <c r="D10" s="246">
        <v>3.4</v>
      </c>
      <c r="E10" s="248">
        <v>186</v>
      </c>
      <c r="F10" s="245">
        <v>0</v>
      </c>
      <c r="G10" s="245">
        <v>70</v>
      </c>
      <c r="H10" s="245">
        <v>0</v>
      </c>
      <c r="I10" s="245">
        <v>2600</v>
      </c>
      <c r="J10" s="245">
        <v>96</v>
      </c>
      <c r="K10" s="245">
        <v>120</v>
      </c>
      <c r="L10" s="246">
        <v>1.4</v>
      </c>
      <c r="M10" s="245">
        <v>19821</v>
      </c>
    </row>
    <row r="11" spans="1:13" ht="12.75">
      <c r="A11" s="29" t="s">
        <v>15</v>
      </c>
      <c r="B11" s="245">
        <v>14</v>
      </c>
      <c r="C11" s="245">
        <v>9</v>
      </c>
      <c r="D11" s="246">
        <v>19</v>
      </c>
      <c r="E11" s="248">
        <v>1730</v>
      </c>
      <c r="F11" s="245">
        <v>0</v>
      </c>
      <c r="G11" s="245">
        <v>755</v>
      </c>
      <c r="H11" s="245">
        <v>0</v>
      </c>
      <c r="I11" s="245">
        <v>0</v>
      </c>
      <c r="J11" s="245">
        <v>0</v>
      </c>
      <c r="K11" s="245">
        <v>195</v>
      </c>
      <c r="L11" s="246">
        <v>4.4</v>
      </c>
      <c r="M11" s="245">
        <v>115088</v>
      </c>
    </row>
    <row r="12" spans="1:13" ht="13.5" thickBot="1">
      <c r="A12" s="102" t="s">
        <v>16</v>
      </c>
      <c r="B12" s="249">
        <v>8</v>
      </c>
      <c r="C12" s="249">
        <v>7</v>
      </c>
      <c r="D12" s="250">
        <v>28.6</v>
      </c>
      <c r="E12" s="251">
        <v>1250</v>
      </c>
      <c r="F12" s="249">
        <v>0</v>
      </c>
      <c r="G12" s="249">
        <v>24</v>
      </c>
      <c r="H12" s="249">
        <v>0</v>
      </c>
      <c r="I12" s="249">
        <v>0</v>
      </c>
      <c r="J12" s="249">
        <v>0</v>
      </c>
      <c r="K12" s="249">
        <v>710</v>
      </c>
      <c r="L12" s="250">
        <v>0</v>
      </c>
      <c r="M12" s="249">
        <v>46170</v>
      </c>
    </row>
    <row r="13" spans="1:13" ht="13.5" thickBot="1">
      <c r="A13" s="28" t="s">
        <v>5</v>
      </c>
      <c r="B13" s="252">
        <f aca="true" t="shared" si="0" ref="B13:M13">SUM(B5:B12)</f>
        <v>83</v>
      </c>
      <c r="C13" s="252">
        <f t="shared" si="0"/>
        <v>53</v>
      </c>
      <c r="D13" s="253">
        <f t="shared" si="0"/>
        <v>252</v>
      </c>
      <c r="E13" s="254">
        <f t="shared" si="0"/>
        <v>4878</v>
      </c>
      <c r="F13" s="252">
        <f t="shared" si="0"/>
        <v>0</v>
      </c>
      <c r="G13" s="252">
        <f t="shared" si="0"/>
        <v>1497</v>
      </c>
      <c r="H13" s="252">
        <f t="shared" si="0"/>
        <v>0</v>
      </c>
      <c r="I13" s="252">
        <f t="shared" si="0"/>
        <v>6600</v>
      </c>
      <c r="J13" s="252">
        <f t="shared" si="0"/>
        <v>576</v>
      </c>
      <c r="K13" s="252">
        <f t="shared" si="0"/>
        <v>1650</v>
      </c>
      <c r="L13" s="253">
        <f t="shared" si="0"/>
        <v>5.800000000000001</v>
      </c>
      <c r="M13" s="252">
        <f t="shared" si="0"/>
        <v>456132</v>
      </c>
    </row>
    <row r="14" ht="12.75">
      <c r="A14" s="10" t="s">
        <v>18</v>
      </c>
    </row>
    <row r="15" ht="12.75">
      <c r="A15" s="7" t="s">
        <v>307</v>
      </c>
    </row>
    <row r="17" spans="1:13" ht="18.75">
      <c r="A17" s="274" t="s">
        <v>210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</row>
    <row r="18" ht="6.75" customHeight="1" thickBot="1">
      <c r="A18" s="11"/>
    </row>
    <row r="19" spans="2:13" ht="13.5" thickBot="1">
      <c r="B19" s="573" t="s">
        <v>422</v>
      </c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</row>
    <row r="20" spans="1:13" ht="63.75" thickBot="1">
      <c r="A20" s="278" t="s">
        <v>309</v>
      </c>
      <c r="B20" s="475" t="s">
        <v>10</v>
      </c>
      <c r="C20" s="475" t="s">
        <v>403</v>
      </c>
      <c r="D20" s="475" t="s">
        <v>404</v>
      </c>
      <c r="E20" s="476" t="s">
        <v>405</v>
      </c>
      <c r="F20" s="476" t="s">
        <v>370</v>
      </c>
      <c r="G20" s="476" t="s">
        <v>406</v>
      </c>
      <c r="H20" s="476" t="s">
        <v>407</v>
      </c>
      <c r="I20" s="476" t="s">
        <v>408</v>
      </c>
      <c r="J20" s="476" t="s">
        <v>17</v>
      </c>
      <c r="K20" s="476" t="s">
        <v>409</v>
      </c>
      <c r="L20" s="476" t="s">
        <v>410</v>
      </c>
      <c r="M20" s="476" t="s">
        <v>411</v>
      </c>
    </row>
    <row r="21" spans="1:13" ht="12.75">
      <c r="A21" s="30" t="s">
        <v>3</v>
      </c>
      <c r="B21" s="243">
        <v>5</v>
      </c>
      <c r="C21" s="243">
        <v>3</v>
      </c>
      <c r="D21" s="244">
        <v>11</v>
      </c>
      <c r="E21" s="243">
        <v>600</v>
      </c>
      <c r="F21" s="243">
        <v>0</v>
      </c>
      <c r="G21" s="243">
        <v>120</v>
      </c>
      <c r="H21" s="243">
        <v>0</v>
      </c>
      <c r="I21" s="243">
        <v>0</v>
      </c>
      <c r="J21" s="243">
        <v>0</v>
      </c>
      <c r="K21" s="243">
        <v>0</v>
      </c>
      <c r="L21" s="244">
        <v>0</v>
      </c>
      <c r="M21" s="243">
        <v>26600</v>
      </c>
    </row>
    <row r="22" spans="1:13" ht="12.75">
      <c r="A22" s="29" t="s">
        <v>8</v>
      </c>
      <c r="B22" s="245">
        <v>2</v>
      </c>
      <c r="C22" s="245">
        <v>1</v>
      </c>
      <c r="D22" s="246">
        <v>20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6">
        <v>0</v>
      </c>
      <c r="M22" s="245">
        <v>20000</v>
      </c>
    </row>
    <row r="23" spans="1:13" ht="12.75">
      <c r="A23" s="29" t="s">
        <v>11</v>
      </c>
      <c r="B23" s="245">
        <v>7</v>
      </c>
      <c r="C23" s="245">
        <v>4</v>
      </c>
      <c r="D23" s="246">
        <v>8.7</v>
      </c>
      <c r="E23" s="245">
        <v>1165</v>
      </c>
      <c r="F23" s="245">
        <v>0</v>
      </c>
      <c r="G23" s="245">
        <v>0</v>
      </c>
      <c r="H23" s="245">
        <v>0</v>
      </c>
      <c r="I23" s="245">
        <v>0</v>
      </c>
      <c r="J23" s="245">
        <v>200</v>
      </c>
      <c r="K23" s="245">
        <v>0</v>
      </c>
      <c r="L23" s="246">
        <v>5</v>
      </c>
      <c r="M23" s="245">
        <v>19995</v>
      </c>
    </row>
    <row r="24" spans="1:13" ht="12.75">
      <c r="A24" s="29" t="s">
        <v>12</v>
      </c>
      <c r="B24" s="245">
        <v>15</v>
      </c>
      <c r="C24" s="245">
        <v>7</v>
      </c>
      <c r="D24" s="246">
        <v>119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600</v>
      </c>
      <c r="L24" s="246">
        <v>0</v>
      </c>
      <c r="M24" s="245">
        <v>79950</v>
      </c>
    </row>
    <row r="25" spans="1:13" ht="12.75">
      <c r="A25" s="29" t="s">
        <v>13</v>
      </c>
      <c r="B25" s="245">
        <v>0</v>
      </c>
      <c r="C25" s="245">
        <v>0</v>
      </c>
      <c r="D25" s="246">
        <v>0</v>
      </c>
      <c r="E25" s="245">
        <v>0</v>
      </c>
      <c r="F25" s="245">
        <v>0</v>
      </c>
      <c r="G25" s="245">
        <v>0</v>
      </c>
      <c r="H25" s="245">
        <v>0</v>
      </c>
      <c r="I25" s="245">
        <v>0</v>
      </c>
      <c r="J25" s="245">
        <v>0</v>
      </c>
      <c r="K25" s="245">
        <v>0</v>
      </c>
      <c r="L25" s="246">
        <v>0</v>
      </c>
      <c r="M25" s="245">
        <v>0</v>
      </c>
    </row>
    <row r="26" spans="1:13" ht="12.75">
      <c r="A26" s="29" t="s">
        <v>14</v>
      </c>
      <c r="B26" s="245">
        <v>0</v>
      </c>
      <c r="C26" s="245">
        <v>0</v>
      </c>
      <c r="D26" s="246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  <c r="J26" s="245">
        <v>0</v>
      </c>
      <c r="K26" s="245">
        <v>0</v>
      </c>
      <c r="L26" s="246">
        <v>0</v>
      </c>
      <c r="M26" s="245">
        <v>0</v>
      </c>
    </row>
    <row r="27" spans="1:13" ht="12.75">
      <c r="A27" s="29" t="s">
        <v>15</v>
      </c>
      <c r="B27" s="245">
        <v>0</v>
      </c>
      <c r="C27" s="245">
        <v>0</v>
      </c>
      <c r="D27" s="246">
        <v>0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6">
        <v>0</v>
      </c>
      <c r="M27" s="245">
        <v>0</v>
      </c>
    </row>
    <row r="28" spans="1:13" ht="13.5" thickBot="1">
      <c r="A28" s="102" t="s">
        <v>16</v>
      </c>
      <c r="B28" s="249">
        <v>3</v>
      </c>
      <c r="C28" s="249">
        <v>3</v>
      </c>
      <c r="D28" s="250">
        <v>0</v>
      </c>
      <c r="E28" s="249">
        <v>0</v>
      </c>
      <c r="F28" s="249">
        <v>0</v>
      </c>
      <c r="G28" s="249">
        <v>180</v>
      </c>
      <c r="H28" s="249">
        <v>0</v>
      </c>
      <c r="I28" s="249">
        <v>0</v>
      </c>
      <c r="J28" s="249">
        <v>0</v>
      </c>
      <c r="K28" s="249">
        <v>0</v>
      </c>
      <c r="L28" s="250">
        <v>0</v>
      </c>
      <c r="M28" s="249">
        <v>13500</v>
      </c>
    </row>
    <row r="29" spans="1:13" ht="13.5" thickBot="1">
      <c r="A29" s="28" t="s">
        <v>5</v>
      </c>
      <c r="B29" s="252">
        <f aca="true" t="shared" si="1" ref="B29:M29">SUM(B21:B28)</f>
        <v>32</v>
      </c>
      <c r="C29" s="252">
        <f t="shared" si="1"/>
        <v>18</v>
      </c>
      <c r="D29" s="253">
        <f t="shared" si="1"/>
        <v>158.7</v>
      </c>
      <c r="E29" s="252">
        <f t="shared" si="1"/>
        <v>1765</v>
      </c>
      <c r="F29" s="252">
        <f t="shared" si="1"/>
        <v>0</v>
      </c>
      <c r="G29" s="252">
        <f t="shared" si="1"/>
        <v>300</v>
      </c>
      <c r="H29" s="252">
        <f t="shared" si="1"/>
        <v>0</v>
      </c>
      <c r="I29" s="252">
        <f t="shared" si="1"/>
        <v>0</v>
      </c>
      <c r="J29" s="252">
        <f t="shared" si="1"/>
        <v>200</v>
      </c>
      <c r="K29" s="252">
        <f t="shared" si="1"/>
        <v>600</v>
      </c>
      <c r="L29" s="253">
        <f t="shared" si="1"/>
        <v>5</v>
      </c>
      <c r="M29" s="252">
        <f t="shared" si="1"/>
        <v>160045</v>
      </c>
    </row>
    <row r="30" ht="12.75">
      <c r="A30" s="10" t="s">
        <v>18</v>
      </c>
    </row>
    <row r="31" ht="12.75">
      <c r="A31" s="7" t="s">
        <v>307</v>
      </c>
    </row>
    <row r="33" spans="1:13" ht="18.75">
      <c r="A33" s="274" t="s">
        <v>211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</row>
    <row r="34" ht="6.75" customHeight="1" thickBot="1">
      <c r="A34" s="11"/>
    </row>
    <row r="35" spans="2:13" ht="13.5" thickBot="1">
      <c r="B35" s="573" t="s">
        <v>423</v>
      </c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</row>
    <row r="36" spans="1:13" ht="63.75" thickBot="1">
      <c r="A36" s="278" t="s">
        <v>309</v>
      </c>
      <c r="B36" s="475" t="s">
        <v>10</v>
      </c>
      <c r="C36" s="475" t="s">
        <v>403</v>
      </c>
      <c r="D36" s="475" t="s">
        <v>404</v>
      </c>
      <c r="E36" s="476" t="s">
        <v>405</v>
      </c>
      <c r="F36" s="476" t="s">
        <v>370</v>
      </c>
      <c r="G36" s="476" t="s">
        <v>406</v>
      </c>
      <c r="H36" s="476" t="s">
        <v>407</v>
      </c>
      <c r="I36" s="476" t="s">
        <v>408</v>
      </c>
      <c r="J36" s="476" t="s">
        <v>17</v>
      </c>
      <c r="K36" s="476" t="s">
        <v>409</v>
      </c>
      <c r="L36" s="476" t="s">
        <v>410</v>
      </c>
      <c r="M36" s="476" t="s">
        <v>411</v>
      </c>
    </row>
    <row r="37" spans="1:13" ht="12.75">
      <c r="A37" s="30" t="s">
        <v>3</v>
      </c>
      <c r="B37" s="243">
        <v>17</v>
      </c>
      <c r="C37" s="243">
        <v>12</v>
      </c>
      <c r="D37" s="244">
        <v>50.8</v>
      </c>
      <c r="E37" s="243">
        <v>1298</v>
      </c>
      <c r="F37" s="243">
        <v>0</v>
      </c>
      <c r="G37" s="243">
        <v>391</v>
      </c>
      <c r="H37" s="243">
        <v>0</v>
      </c>
      <c r="I37" s="243">
        <v>0</v>
      </c>
      <c r="J37" s="243">
        <v>0</v>
      </c>
      <c r="K37" s="243">
        <v>410</v>
      </c>
      <c r="L37" s="244">
        <v>0</v>
      </c>
      <c r="M37" s="243">
        <v>85962</v>
      </c>
    </row>
    <row r="38" spans="1:13" ht="12.75">
      <c r="A38" s="29" t="s">
        <v>8</v>
      </c>
      <c r="B38" s="245">
        <v>13</v>
      </c>
      <c r="C38" s="245">
        <v>7</v>
      </c>
      <c r="D38" s="246">
        <v>98.5</v>
      </c>
      <c r="E38" s="245">
        <v>375</v>
      </c>
      <c r="F38" s="245">
        <v>0</v>
      </c>
      <c r="G38" s="245">
        <v>100</v>
      </c>
      <c r="H38" s="245">
        <v>0</v>
      </c>
      <c r="I38" s="245">
        <v>0</v>
      </c>
      <c r="J38" s="245">
        <v>360</v>
      </c>
      <c r="K38" s="245">
        <v>0</v>
      </c>
      <c r="L38" s="246">
        <v>0</v>
      </c>
      <c r="M38" s="245">
        <v>100589</v>
      </c>
    </row>
    <row r="39" spans="1:13" ht="12.75">
      <c r="A39" s="29" t="s">
        <v>11</v>
      </c>
      <c r="B39" s="245">
        <v>0</v>
      </c>
      <c r="C39" s="245">
        <v>0</v>
      </c>
      <c r="D39" s="246">
        <v>0</v>
      </c>
      <c r="E39" s="245">
        <v>0</v>
      </c>
      <c r="F39" s="245">
        <v>0</v>
      </c>
      <c r="G39" s="245">
        <v>0</v>
      </c>
      <c r="H39" s="245">
        <v>0</v>
      </c>
      <c r="I39" s="245">
        <v>0</v>
      </c>
      <c r="J39" s="245">
        <v>0</v>
      </c>
      <c r="K39" s="245">
        <v>0</v>
      </c>
      <c r="L39" s="246">
        <v>0</v>
      </c>
      <c r="M39" s="245">
        <v>0</v>
      </c>
    </row>
    <row r="40" spans="1:13" ht="12.75">
      <c r="A40" s="29" t="s">
        <v>12</v>
      </c>
      <c r="B40" s="245">
        <v>7</v>
      </c>
      <c r="C40" s="245">
        <v>5</v>
      </c>
      <c r="D40" s="246">
        <v>66.5</v>
      </c>
      <c r="E40" s="245">
        <v>300</v>
      </c>
      <c r="F40" s="245">
        <v>0</v>
      </c>
      <c r="G40" s="245">
        <v>150</v>
      </c>
      <c r="H40" s="245">
        <v>0</v>
      </c>
      <c r="I40" s="245">
        <v>0</v>
      </c>
      <c r="J40" s="245">
        <v>0</v>
      </c>
      <c r="K40" s="245">
        <v>400</v>
      </c>
      <c r="L40" s="246">
        <v>0</v>
      </c>
      <c r="M40" s="245">
        <v>42787</v>
      </c>
    </row>
    <row r="41" spans="1:13" ht="12.75">
      <c r="A41" s="29" t="s">
        <v>13</v>
      </c>
      <c r="B41" s="245">
        <v>0</v>
      </c>
      <c r="C41" s="245">
        <v>0</v>
      </c>
      <c r="D41" s="246">
        <v>0</v>
      </c>
      <c r="E41" s="245">
        <v>0</v>
      </c>
      <c r="F41" s="245">
        <v>0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L41" s="246">
        <v>0</v>
      </c>
      <c r="M41" s="245">
        <v>0</v>
      </c>
    </row>
    <row r="42" spans="1:13" ht="12.75">
      <c r="A42" s="29" t="s">
        <v>14</v>
      </c>
      <c r="B42" s="245">
        <v>0</v>
      </c>
      <c r="C42" s="245">
        <v>0</v>
      </c>
      <c r="D42" s="246">
        <v>0</v>
      </c>
      <c r="E42" s="245">
        <v>0</v>
      </c>
      <c r="F42" s="245">
        <v>0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L42" s="246">
        <v>0</v>
      </c>
      <c r="M42" s="245">
        <v>0</v>
      </c>
    </row>
    <row r="43" spans="1:13" ht="12.75">
      <c r="A43" s="29" t="s">
        <v>15</v>
      </c>
      <c r="B43" s="245">
        <v>0</v>
      </c>
      <c r="C43" s="245">
        <v>0</v>
      </c>
      <c r="D43" s="246">
        <v>0</v>
      </c>
      <c r="E43" s="245">
        <v>0</v>
      </c>
      <c r="F43" s="245">
        <v>0</v>
      </c>
      <c r="G43" s="245">
        <v>0</v>
      </c>
      <c r="H43" s="245">
        <v>0</v>
      </c>
      <c r="I43" s="245">
        <v>0</v>
      </c>
      <c r="J43" s="245">
        <v>0</v>
      </c>
      <c r="K43" s="245">
        <v>0</v>
      </c>
      <c r="L43" s="246">
        <v>0</v>
      </c>
      <c r="M43" s="245">
        <v>0</v>
      </c>
    </row>
    <row r="44" spans="1:13" ht="13.5" thickBot="1">
      <c r="A44" s="102" t="s">
        <v>16</v>
      </c>
      <c r="B44" s="249">
        <v>5</v>
      </c>
      <c r="C44" s="249">
        <v>5</v>
      </c>
      <c r="D44" s="250">
        <v>11.8</v>
      </c>
      <c r="E44" s="249">
        <v>810</v>
      </c>
      <c r="F44" s="249">
        <v>0</v>
      </c>
      <c r="G44" s="249">
        <v>210</v>
      </c>
      <c r="H44" s="249">
        <v>0</v>
      </c>
      <c r="I44" s="249">
        <v>0</v>
      </c>
      <c r="J44" s="249">
        <v>0</v>
      </c>
      <c r="K44" s="249">
        <v>200</v>
      </c>
      <c r="L44" s="250">
        <v>0</v>
      </c>
      <c r="M44" s="249">
        <v>30330</v>
      </c>
    </row>
    <row r="45" spans="1:13" ht="13.5" thickBot="1">
      <c r="A45" s="28" t="s">
        <v>5</v>
      </c>
      <c r="B45" s="252">
        <f aca="true" t="shared" si="2" ref="B45:M45">SUM(B37:B44)</f>
        <v>42</v>
      </c>
      <c r="C45" s="252">
        <f t="shared" si="2"/>
        <v>29</v>
      </c>
      <c r="D45" s="253">
        <f t="shared" si="2"/>
        <v>227.60000000000002</v>
      </c>
      <c r="E45" s="252">
        <f t="shared" si="2"/>
        <v>2783</v>
      </c>
      <c r="F45" s="252">
        <f t="shared" si="2"/>
        <v>0</v>
      </c>
      <c r="G45" s="252">
        <f t="shared" si="2"/>
        <v>851</v>
      </c>
      <c r="H45" s="252">
        <f t="shared" si="2"/>
        <v>0</v>
      </c>
      <c r="I45" s="252">
        <f t="shared" si="2"/>
        <v>0</v>
      </c>
      <c r="J45" s="252">
        <f t="shared" si="2"/>
        <v>360</v>
      </c>
      <c r="K45" s="252">
        <f t="shared" si="2"/>
        <v>1010</v>
      </c>
      <c r="L45" s="253">
        <f t="shared" si="2"/>
        <v>0</v>
      </c>
      <c r="M45" s="252">
        <f t="shared" si="2"/>
        <v>259668</v>
      </c>
    </row>
    <row r="46" ht="12.75">
      <c r="A46" s="10" t="s">
        <v>18</v>
      </c>
    </row>
    <row r="47" ht="12.75">
      <c r="A47" s="7" t="s">
        <v>307</v>
      </c>
    </row>
    <row r="50" spans="1:13" ht="18.75">
      <c r="A50" s="274" t="s">
        <v>212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</row>
    <row r="51" ht="6.75" customHeight="1" thickBot="1">
      <c r="A51" s="11"/>
    </row>
    <row r="52" spans="2:13" ht="13.5" thickBot="1">
      <c r="B52" s="573" t="s">
        <v>424</v>
      </c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</row>
    <row r="53" spans="1:13" ht="63.75" thickBot="1">
      <c r="A53" s="278" t="s">
        <v>309</v>
      </c>
      <c r="B53" s="475" t="s">
        <v>10</v>
      </c>
      <c r="C53" s="475" t="s">
        <v>403</v>
      </c>
      <c r="D53" s="475" t="s">
        <v>404</v>
      </c>
      <c r="E53" s="476" t="s">
        <v>405</v>
      </c>
      <c r="F53" s="476" t="s">
        <v>370</v>
      </c>
      <c r="G53" s="476" t="s">
        <v>406</v>
      </c>
      <c r="H53" s="476" t="s">
        <v>407</v>
      </c>
      <c r="I53" s="476" t="s">
        <v>408</v>
      </c>
      <c r="J53" s="476" t="s">
        <v>17</v>
      </c>
      <c r="K53" s="476" t="s">
        <v>409</v>
      </c>
      <c r="L53" s="476" t="s">
        <v>410</v>
      </c>
      <c r="M53" s="476" t="s">
        <v>411</v>
      </c>
    </row>
    <row r="54" spans="1:13" ht="12.75">
      <c r="A54" s="30" t="s">
        <v>3</v>
      </c>
      <c r="B54" s="243">
        <v>7</v>
      </c>
      <c r="C54" s="243">
        <v>6</v>
      </c>
      <c r="D54" s="244">
        <v>43.2</v>
      </c>
      <c r="E54" s="243">
        <v>426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140</v>
      </c>
      <c r="L54" s="244">
        <v>0</v>
      </c>
      <c r="M54" s="243">
        <v>38676</v>
      </c>
    </row>
    <row r="55" spans="1:13" ht="12.75">
      <c r="A55" s="29" t="s">
        <v>8</v>
      </c>
      <c r="B55" s="245">
        <v>4</v>
      </c>
      <c r="C55" s="245">
        <v>3</v>
      </c>
      <c r="D55" s="246">
        <v>34.9</v>
      </c>
      <c r="E55" s="245">
        <v>600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6">
        <v>0</v>
      </c>
      <c r="M55" s="245">
        <v>37004</v>
      </c>
    </row>
    <row r="56" spans="1:13" ht="12.75">
      <c r="A56" s="29" t="s">
        <v>11</v>
      </c>
      <c r="B56" s="245">
        <v>0</v>
      </c>
      <c r="C56" s="245">
        <v>0</v>
      </c>
      <c r="D56" s="246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L56" s="246">
        <v>0</v>
      </c>
      <c r="M56" s="245">
        <v>0</v>
      </c>
    </row>
    <row r="57" spans="1:13" ht="12.75">
      <c r="A57" s="29" t="s">
        <v>12</v>
      </c>
      <c r="B57" s="245">
        <v>5</v>
      </c>
      <c r="C57" s="245">
        <v>4</v>
      </c>
      <c r="D57" s="246">
        <v>17.5</v>
      </c>
      <c r="E57" s="245">
        <v>0</v>
      </c>
      <c r="F57" s="245">
        <v>0</v>
      </c>
      <c r="G57" s="245">
        <v>260</v>
      </c>
      <c r="H57" s="245">
        <v>0</v>
      </c>
      <c r="I57" s="245">
        <v>0</v>
      </c>
      <c r="J57" s="245">
        <v>100</v>
      </c>
      <c r="K57" s="245">
        <v>220</v>
      </c>
      <c r="L57" s="246">
        <v>2.5</v>
      </c>
      <c r="M57" s="245">
        <v>27550</v>
      </c>
    </row>
    <row r="58" spans="1:13" ht="12.75">
      <c r="A58" s="29" t="s">
        <v>13</v>
      </c>
      <c r="B58" s="245">
        <v>0</v>
      </c>
      <c r="C58" s="245">
        <v>0</v>
      </c>
      <c r="D58" s="246">
        <v>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L58" s="246">
        <v>0</v>
      </c>
      <c r="M58" s="245">
        <v>0</v>
      </c>
    </row>
    <row r="59" spans="1:13" ht="12.75">
      <c r="A59" s="29" t="s">
        <v>14</v>
      </c>
      <c r="B59" s="245">
        <v>5</v>
      </c>
      <c r="C59" s="245">
        <v>5</v>
      </c>
      <c r="D59" s="246">
        <v>2</v>
      </c>
      <c r="E59" s="245">
        <v>575</v>
      </c>
      <c r="F59" s="245">
        <v>0</v>
      </c>
      <c r="G59" s="245">
        <v>222</v>
      </c>
      <c r="H59" s="245">
        <v>0</v>
      </c>
      <c r="I59" s="245">
        <v>0</v>
      </c>
      <c r="J59" s="245">
        <v>0</v>
      </c>
      <c r="K59" s="245">
        <v>0</v>
      </c>
      <c r="L59" s="246">
        <v>0</v>
      </c>
      <c r="M59" s="245">
        <v>23396</v>
      </c>
    </row>
    <row r="60" spans="1:13" ht="12.75">
      <c r="A60" s="29" t="s">
        <v>15</v>
      </c>
      <c r="B60" s="245">
        <v>0</v>
      </c>
      <c r="C60" s="245">
        <v>0</v>
      </c>
      <c r="D60" s="246">
        <v>0</v>
      </c>
      <c r="E60" s="245"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6">
        <v>0</v>
      </c>
      <c r="M60" s="245">
        <v>0</v>
      </c>
    </row>
    <row r="61" spans="1:13" ht="13.5" thickBot="1">
      <c r="A61" s="102" t="s">
        <v>16</v>
      </c>
      <c r="B61" s="249">
        <v>7</v>
      </c>
      <c r="C61" s="249">
        <v>4</v>
      </c>
      <c r="D61" s="250">
        <v>18.9</v>
      </c>
      <c r="E61" s="249">
        <v>815</v>
      </c>
      <c r="F61" s="249">
        <v>0</v>
      </c>
      <c r="G61" s="249">
        <v>360</v>
      </c>
      <c r="H61" s="249">
        <v>0</v>
      </c>
      <c r="I61" s="249">
        <v>0</v>
      </c>
      <c r="J61" s="249">
        <v>0</v>
      </c>
      <c r="K61" s="249">
        <v>894</v>
      </c>
      <c r="L61" s="250">
        <v>0</v>
      </c>
      <c r="M61" s="249">
        <v>50189</v>
      </c>
    </row>
    <row r="62" spans="1:13" ht="13.5" thickBot="1">
      <c r="A62" s="28" t="s">
        <v>5</v>
      </c>
      <c r="B62" s="252">
        <f aca="true" t="shared" si="3" ref="B62:M62">SUM(B54:B61)</f>
        <v>28</v>
      </c>
      <c r="C62" s="252">
        <f t="shared" si="3"/>
        <v>22</v>
      </c>
      <c r="D62" s="253">
        <f t="shared" si="3"/>
        <v>116.5</v>
      </c>
      <c r="E62" s="252">
        <f t="shared" si="3"/>
        <v>2416</v>
      </c>
      <c r="F62" s="252">
        <f t="shared" si="3"/>
        <v>0</v>
      </c>
      <c r="G62" s="252">
        <f t="shared" si="3"/>
        <v>842</v>
      </c>
      <c r="H62" s="252">
        <f t="shared" si="3"/>
        <v>0</v>
      </c>
      <c r="I62" s="252">
        <f t="shared" si="3"/>
        <v>0</v>
      </c>
      <c r="J62" s="252">
        <f t="shared" si="3"/>
        <v>100</v>
      </c>
      <c r="K62" s="252">
        <f t="shared" si="3"/>
        <v>1254</v>
      </c>
      <c r="L62" s="253">
        <f t="shared" si="3"/>
        <v>2.5</v>
      </c>
      <c r="M62" s="252">
        <f t="shared" si="3"/>
        <v>176815</v>
      </c>
    </row>
    <row r="63" ht="12.75">
      <c r="A63" s="10" t="s">
        <v>18</v>
      </c>
    </row>
    <row r="64" ht="12.75">
      <c r="A64" s="7" t="s">
        <v>307</v>
      </c>
    </row>
    <row r="66" spans="1:13" ht="18.75">
      <c r="A66" s="274" t="s">
        <v>213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</row>
    <row r="67" ht="6.75" customHeight="1" thickBot="1">
      <c r="A67" s="11"/>
    </row>
    <row r="68" spans="2:13" ht="13.5" thickBot="1">
      <c r="B68" s="573" t="s">
        <v>425</v>
      </c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</row>
    <row r="69" spans="1:13" ht="63.75" thickBot="1">
      <c r="A69" s="278" t="s">
        <v>309</v>
      </c>
      <c r="B69" s="475" t="s">
        <v>10</v>
      </c>
      <c r="C69" s="475" t="s">
        <v>403</v>
      </c>
      <c r="D69" s="475" t="s">
        <v>404</v>
      </c>
      <c r="E69" s="476" t="s">
        <v>405</v>
      </c>
      <c r="F69" s="476" t="s">
        <v>370</v>
      </c>
      <c r="G69" s="476" t="s">
        <v>406</v>
      </c>
      <c r="H69" s="476" t="s">
        <v>407</v>
      </c>
      <c r="I69" s="476" t="s">
        <v>408</v>
      </c>
      <c r="J69" s="476" t="s">
        <v>17</v>
      </c>
      <c r="K69" s="476" t="s">
        <v>409</v>
      </c>
      <c r="L69" s="476" t="s">
        <v>410</v>
      </c>
      <c r="M69" s="476" t="s">
        <v>411</v>
      </c>
    </row>
    <row r="70" spans="1:13" ht="12.75">
      <c r="A70" s="30" t="s">
        <v>3</v>
      </c>
      <c r="B70" s="243">
        <v>4</v>
      </c>
      <c r="C70" s="243">
        <v>4</v>
      </c>
      <c r="D70" s="244">
        <v>20.5</v>
      </c>
      <c r="E70" s="243">
        <v>636</v>
      </c>
      <c r="F70" s="243">
        <v>0</v>
      </c>
      <c r="G70" s="243">
        <v>0</v>
      </c>
      <c r="H70" s="243">
        <v>0</v>
      </c>
      <c r="I70" s="243">
        <v>0</v>
      </c>
      <c r="J70" s="243">
        <v>0</v>
      </c>
      <c r="K70" s="243">
        <v>0</v>
      </c>
      <c r="L70" s="244">
        <v>0</v>
      </c>
      <c r="M70" s="243">
        <v>23600</v>
      </c>
    </row>
    <row r="71" spans="1:13" ht="12.75">
      <c r="A71" s="29" t="s">
        <v>8</v>
      </c>
      <c r="B71" s="245">
        <v>2</v>
      </c>
      <c r="C71" s="245">
        <v>2</v>
      </c>
      <c r="D71" s="246">
        <v>2.5</v>
      </c>
      <c r="E71" s="245">
        <v>0</v>
      </c>
      <c r="F71" s="245">
        <v>0</v>
      </c>
      <c r="G71" s="245">
        <v>135</v>
      </c>
      <c r="H71" s="245">
        <v>0</v>
      </c>
      <c r="I71" s="245">
        <v>0</v>
      </c>
      <c r="J71" s="245">
        <v>0</v>
      </c>
      <c r="K71" s="245">
        <v>0</v>
      </c>
      <c r="L71" s="246">
        <v>0</v>
      </c>
      <c r="M71" s="245">
        <v>9260</v>
      </c>
    </row>
    <row r="72" spans="1:13" ht="12.75">
      <c r="A72" s="29" t="s">
        <v>11</v>
      </c>
      <c r="B72" s="245">
        <v>10</v>
      </c>
      <c r="C72" s="245">
        <v>4</v>
      </c>
      <c r="D72" s="246">
        <v>16</v>
      </c>
      <c r="E72" s="245">
        <v>250</v>
      </c>
      <c r="F72" s="245">
        <v>0</v>
      </c>
      <c r="G72" s="245">
        <v>80</v>
      </c>
      <c r="H72" s="245">
        <v>0</v>
      </c>
      <c r="I72" s="245">
        <v>0</v>
      </c>
      <c r="J72" s="245">
        <v>1036</v>
      </c>
      <c r="K72" s="245">
        <v>1200</v>
      </c>
      <c r="L72" s="246">
        <v>0</v>
      </c>
      <c r="M72" s="245">
        <v>26440</v>
      </c>
    </row>
    <row r="73" spans="1:13" ht="12.75">
      <c r="A73" s="29" t="s">
        <v>12</v>
      </c>
      <c r="B73" s="245">
        <v>4</v>
      </c>
      <c r="C73" s="245">
        <v>4</v>
      </c>
      <c r="D73" s="246">
        <v>26</v>
      </c>
      <c r="E73" s="245">
        <v>340</v>
      </c>
      <c r="F73" s="245">
        <v>0</v>
      </c>
      <c r="G73" s="245">
        <v>50</v>
      </c>
      <c r="H73" s="245">
        <v>0</v>
      </c>
      <c r="I73" s="245">
        <v>0</v>
      </c>
      <c r="J73" s="245">
        <v>0</v>
      </c>
      <c r="K73" s="245">
        <v>400</v>
      </c>
      <c r="L73" s="246">
        <v>0</v>
      </c>
      <c r="M73" s="245">
        <v>19290</v>
      </c>
    </row>
    <row r="74" spans="1:13" ht="12.75">
      <c r="A74" s="29" t="s">
        <v>13</v>
      </c>
      <c r="B74" s="245">
        <v>14</v>
      </c>
      <c r="C74" s="245">
        <v>5</v>
      </c>
      <c r="D74" s="246">
        <v>51.8</v>
      </c>
      <c r="E74" s="245">
        <v>955</v>
      </c>
      <c r="F74" s="245">
        <v>300</v>
      </c>
      <c r="G74" s="245">
        <v>130</v>
      </c>
      <c r="H74" s="245">
        <v>0</v>
      </c>
      <c r="I74" s="245">
        <v>0</v>
      </c>
      <c r="J74" s="245">
        <v>60</v>
      </c>
      <c r="K74" s="245">
        <v>230</v>
      </c>
      <c r="L74" s="246">
        <v>0</v>
      </c>
      <c r="M74" s="245">
        <v>51090</v>
      </c>
    </row>
    <row r="75" spans="1:13" ht="12.75">
      <c r="A75" s="29" t="s">
        <v>14</v>
      </c>
      <c r="B75" s="245">
        <v>5</v>
      </c>
      <c r="C75" s="245">
        <v>4</v>
      </c>
      <c r="D75" s="246">
        <v>28.4</v>
      </c>
      <c r="E75" s="245">
        <v>323</v>
      </c>
      <c r="F75" s="245">
        <v>0</v>
      </c>
      <c r="G75" s="245">
        <v>170</v>
      </c>
      <c r="H75" s="245">
        <v>0</v>
      </c>
      <c r="I75" s="245">
        <v>0</v>
      </c>
      <c r="J75" s="245">
        <v>0</v>
      </c>
      <c r="K75" s="245">
        <v>0</v>
      </c>
      <c r="L75" s="246">
        <v>0</v>
      </c>
      <c r="M75" s="245">
        <v>40157</v>
      </c>
    </row>
    <row r="76" spans="1:13" ht="12.75">
      <c r="A76" s="29" t="s">
        <v>15</v>
      </c>
      <c r="B76" s="245">
        <v>0</v>
      </c>
      <c r="C76" s="245">
        <v>0</v>
      </c>
      <c r="D76" s="246">
        <v>0</v>
      </c>
      <c r="E76" s="245">
        <v>0</v>
      </c>
      <c r="F76" s="245">
        <v>0</v>
      </c>
      <c r="G76" s="245">
        <v>0</v>
      </c>
      <c r="H76" s="245">
        <v>0</v>
      </c>
      <c r="I76" s="245">
        <v>0</v>
      </c>
      <c r="J76" s="245">
        <v>0</v>
      </c>
      <c r="K76" s="245">
        <v>0</v>
      </c>
      <c r="L76" s="246">
        <v>0</v>
      </c>
      <c r="M76" s="245">
        <v>0</v>
      </c>
    </row>
    <row r="77" spans="1:13" ht="13.5" thickBot="1">
      <c r="A77" s="102" t="s">
        <v>16</v>
      </c>
      <c r="B77" s="249">
        <v>14</v>
      </c>
      <c r="C77" s="249">
        <v>6</v>
      </c>
      <c r="D77" s="250">
        <v>28.9</v>
      </c>
      <c r="E77" s="249">
        <v>2631</v>
      </c>
      <c r="F77" s="249">
        <v>0</v>
      </c>
      <c r="G77" s="249">
        <v>190</v>
      </c>
      <c r="H77" s="249">
        <v>0</v>
      </c>
      <c r="I77" s="249">
        <v>0</v>
      </c>
      <c r="J77" s="249">
        <v>60</v>
      </c>
      <c r="K77" s="249">
        <v>557</v>
      </c>
      <c r="L77" s="250">
        <v>3</v>
      </c>
      <c r="M77" s="249">
        <v>72795</v>
      </c>
    </row>
    <row r="78" spans="1:13" ht="13.5" thickBot="1">
      <c r="A78" s="28" t="s">
        <v>5</v>
      </c>
      <c r="B78" s="252">
        <f aca="true" t="shared" si="4" ref="B78:M78">SUM(B70:B77)</f>
        <v>53</v>
      </c>
      <c r="C78" s="252">
        <f t="shared" si="4"/>
        <v>29</v>
      </c>
      <c r="D78" s="253">
        <f t="shared" si="4"/>
        <v>174.1</v>
      </c>
      <c r="E78" s="252">
        <f t="shared" si="4"/>
        <v>5135</v>
      </c>
      <c r="F78" s="252">
        <f t="shared" si="4"/>
        <v>300</v>
      </c>
      <c r="G78" s="252">
        <f t="shared" si="4"/>
        <v>755</v>
      </c>
      <c r="H78" s="252">
        <f t="shared" si="4"/>
        <v>0</v>
      </c>
      <c r="I78" s="252">
        <f t="shared" si="4"/>
        <v>0</v>
      </c>
      <c r="J78" s="252">
        <f t="shared" si="4"/>
        <v>1156</v>
      </c>
      <c r="K78" s="252">
        <f t="shared" si="4"/>
        <v>2387</v>
      </c>
      <c r="L78" s="253">
        <f t="shared" si="4"/>
        <v>3</v>
      </c>
      <c r="M78" s="252">
        <f t="shared" si="4"/>
        <v>242632</v>
      </c>
    </row>
    <row r="79" ht="12.75">
      <c r="A79" s="10" t="s">
        <v>18</v>
      </c>
    </row>
    <row r="80" ht="12.75">
      <c r="A80" s="7" t="s">
        <v>307</v>
      </c>
    </row>
    <row r="82" spans="1:13" ht="18.75">
      <c r="A82" s="274" t="s">
        <v>214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</row>
    <row r="83" ht="6.75" customHeight="1" thickBot="1">
      <c r="A83" s="11"/>
    </row>
    <row r="84" spans="2:13" ht="13.5" thickBot="1">
      <c r="B84" s="573" t="s">
        <v>426</v>
      </c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</row>
    <row r="85" spans="1:13" ht="63.75" thickBot="1">
      <c r="A85" s="278" t="s">
        <v>309</v>
      </c>
      <c r="B85" s="475" t="s">
        <v>10</v>
      </c>
      <c r="C85" s="475" t="s">
        <v>403</v>
      </c>
      <c r="D85" s="475" t="s">
        <v>404</v>
      </c>
      <c r="E85" s="476" t="s">
        <v>405</v>
      </c>
      <c r="F85" s="476" t="s">
        <v>370</v>
      </c>
      <c r="G85" s="476" t="s">
        <v>406</v>
      </c>
      <c r="H85" s="476" t="s">
        <v>407</v>
      </c>
      <c r="I85" s="476" t="s">
        <v>408</v>
      </c>
      <c r="J85" s="476" t="s">
        <v>17</v>
      </c>
      <c r="K85" s="476" t="s">
        <v>409</v>
      </c>
      <c r="L85" s="476" t="s">
        <v>410</v>
      </c>
      <c r="M85" s="476" t="s">
        <v>411</v>
      </c>
    </row>
    <row r="86" spans="1:13" ht="12.75">
      <c r="A86" s="30" t="s">
        <v>3</v>
      </c>
      <c r="B86" s="243">
        <v>0</v>
      </c>
      <c r="C86" s="243">
        <v>0</v>
      </c>
      <c r="D86" s="244">
        <v>0</v>
      </c>
      <c r="E86" s="243">
        <v>0</v>
      </c>
      <c r="F86" s="243">
        <v>0</v>
      </c>
      <c r="G86" s="243">
        <v>0</v>
      </c>
      <c r="H86" s="243">
        <v>0</v>
      </c>
      <c r="I86" s="243">
        <v>0</v>
      </c>
      <c r="J86" s="243">
        <v>0</v>
      </c>
      <c r="K86" s="243">
        <v>0</v>
      </c>
      <c r="L86" s="244">
        <v>0</v>
      </c>
      <c r="M86" s="243">
        <v>0</v>
      </c>
    </row>
    <row r="87" spans="1:13" ht="12.75">
      <c r="A87" s="29" t="s">
        <v>8</v>
      </c>
      <c r="B87" s="245">
        <v>5</v>
      </c>
      <c r="C87" s="245">
        <v>5</v>
      </c>
      <c r="D87" s="246">
        <v>20.5</v>
      </c>
      <c r="E87" s="245">
        <v>808</v>
      </c>
      <c r="F87" s="245">
        <v>0</v>
      </c>
      <c r="G87" s="245">
        <v>160</v>
      </c>
      <c r="H87" s="245">
        <v>0</v>
      </c>
      <c r="I87" s="245">
        <v>0</v>
      </c>
      <c r="J87" s="245">
        <v>0</v>
      </c>
      <c r="K87" s="245">
        <v>0</v>
      </c>
      <c r="L87" s="246">
        <v>0</v>
      </c>
      <c r="M87" s="245">
        <v>37895</v>
      </c>
    </row>
    <row r="88" spans="1:13" ht="12.75">
      <c r="A88" s="29" t="s">
        <v>11</v>
      </c>
      <c r="B88" s="245">
        <v>12</v>
      </c>
      <c r="C88" s="245">
        <v>7</v>
      </c>
      <c r="D88" s="246">
        <v>32</v>
      </c>
      <c r="E88" s="245">
        <v>974</v>
      </c>
      <c r="F88" s="245">
        <v>0</v>
      </c>
      <c r="G88" s="245">
        <v>215</v>
      </c>
      <c r="H88" s="245">
        <v>400</v>
      </c>
      <c r="I88" s="245">
        <v>0</v>
      </c>
      <c r="J88" s="245">
        <v>440</v>
      </c>
      <c r="K88" s="245">
        <v>430</v>
      </c>
      <c r="L88" s="246">
        <v>0</v>
      </c>
      <c r="M88" s="245">
        <v>52429</v>
      </c>
    </row>
    <row r="89" spans="1:13" ht="12.75">
      <c r="A89" s="29" t="s">
        <v>12</v>
      </c>
      <c r="B89" s="245">
        <v>8</v>
      </c>
      <c r="C89" s="245">
        <v>5</v>
      </c>
      <c r="D89" s="246">
        <v>61.5</v>
      </c>
      <c r="E89" s="245">
        <v>340</v>
      </c>
      <c r="F89" s="245">
        <v>0</v>
      </c>
      <c r="G89" s="245">
        <v>0</v>
      </c>
      <c r="H89" s="245">
        <v>0</v>
      </c>
      <c r="I89" s="245">
        <v>0</v>
      </c>
      <c r="J89" s="245">
        <v>0</v>
      </c>
      <c r="K89" s="245">
        <v>300</v>
      </c>
      <c r="L89" s="246">
        <v>0</v>
      </c>
      <c r="M89" s="245">
        <v>34850</v>
      </c>
    </row>
    <row r="90" spans="1:13" ht="12.75">
      <c r="A90" s="29" t="s">
        <v>13</v>
      </c>
      <c r="B90" s="245">
        <v>16</v>
      </c>
      <c r="C90" s="245">
        <v>8</v>
      </c>
      <c r="D90" s="246">
        <v>47.5</v>
      </c>
      <c r="E90" s="245">
        <v>833</v>
      </c>
      <c r="F90" s="245">
        <v>0</v>
      </c>
      <c r="G90" s="245">
        <v>296</v>
      </c>
      <c r="H90" s="245">
        <v>0</v>
      </c>
      <c r="I90" s="245">
        <v>0</v>
      </c>
      <c r="J90" s="245">
        <v>0</v>
      </c>
      <c r="K90" s="245">
        <v>0</v>
      </c>
      <c r="L90" s="246">
        <v>0</v>
      </c>
      <c r="M90" s="245">
        <v>65450</v>
      </c>
    </row>
    <row r="91" spans="1:13" ht="12.75">
      <c r="A91" s="29" t="s">
        <v>14</v>
      </c>
      <c r="B91" s="245">
        <v>20</v>
      </c>
      <c r="C91" s="245">
        <v>13</v>
      </c>
      <c r="D91" s="246">
        <v>44.6</v>
      </c>
      <c r="E91" s="245">
        <v>3026</v>
      </c>
      <c r="F91" s="245">
        <v>0</v>
      </c>
      <c r="G91" s="245">
        <v>476</v>
      </c>
      <c r="H91" s="245">
        <v>0</v>
      </c>
      <c r="I91" s="245">
        <v>0</v>
      </c>
      <c r="J91" s="245">
        <v>578</v>
      </c>
      <c r="K91" s="245">
        <v>960</v>
      </c>
      <c r="L91" s="246">
        <v>10.9</v>
      </c>
      <c r="M91" s="245">
        <v>105671</v>
      </c>
    </row>
    <row r="92" spans="1:13" ht="12.75">
      <c r="A92" s="29" t="s">
        <v>15</v>
      </c>
      <c r="B92" s="245">
        <v>22</v>
      </c>
      <c r="C92" s="245">
        <v>13</v>
      </c>
      <c r="D92" s="246">
        <v>24</v>
      </c>
      <c r="E92" s="245">
        <v>1130</v>
      </c>
      <c r="F92" s="245">
        <v>0</v>
      </c>
      <c r="G92" s="245">
        <v>1535</v>
      </c>
      <c r="H92" s="245">
        <v>0</v>
      </c>
      <c r="I92" s="245">
        <v>7800</v>
      </c>
      <c r="J92" s="245">
        <v>1066</v>
      </c>
      <c r="K92" s="245">
        <v>208</v>
      </c>
      <c r="L92" s="246">
        <v>12.6</v>
      </c>
      <c r="M92" s="245">
        <v>119542</v>
      </c>
    </row>
    <row r="93" spans="1:13" ht="13.5" thickBot="1">
      <c r="A93" s="102" t="s">
        <v>16</v>
      </c>
      <c r="B93" s="249">
        <v>6</v>
      </c>
      <c r="C93" s="249">
        <v>6</v>
      </c>
      <c r="D93" s="250">
        <v>3.7</v>
      </c>
      <c r="E93" s="249">
        <v>450</v>
      </c>
      <c r="F93" s="249">
        <v>0</v>
      </c>
      <c r="G93" s="249">
        <v>460</v>
      </c>
      <c r="H93" s="249">
        <v>0</v>
      </c>
      <c r="I93" s="249">
        <v>0</v>
      </c>
      <c r="J93" s="249">
        <v>0</v>
      </c>
      <c r="K93" s="249">
        <v>150</v>
      </c>
      <c r="L93" s="250">
        <v>0</v>
      </c>
      <c r="M93" s="249">
        <v>42285</v>
      </c>
    </row>
    <row r="94" spans="1:13" ht="13.5" thickBot="1">
      <c r="A94" s="28" t="s">
        <v>5</v>
      </c>
      <c r="B94" s="252">
        <f aca="true" t="shared" si="5" ref="B94:M94">SUM(B86:B93)</f>
        <v>89</v>
      </c>
      <c r="C94" s="252">
        <f t="shared" si="5"/>
        <v>57</v>
      </c>
      <c r="D94" s="253">
        <f t="shared" si="5"/>
        <v>233.79999999999998</v>
      </c>
      <c r="E94" s="252">
        <f t="shared" si="5"/>
        <v>7561</v>
      </c>
      <c r="F94" s="252">
        <f t="shared" si="5"/>
        <v>0</v>
      </c>
      <c r="G94" s="252">
        <f t="shared" si="5"/>
        <v>3142</v>
      </c>
      <c r="H94" s="252">
        <f t="shared" si="5"/>
        <v>400</v>
      </c>
      <c r="I94" s="252">
        <f t="shared" si="5"/>
        <v>7800</v>
      </c>
      <c r="J94" s="252">
        <f t="shared" si="5"/>
        <v>2084</v>
      </c>
      <c r="K94" s="252">
        <f t="shared" si="5"/>
        <v>2048</v>
      </c>
      <c r="L94" s="253">
        <f t="shared" si="5"/>
        <v>23.5</v>
      </c>
      <c r="M94" s="252">
        <f t="shared" si="5"/>
        <v>458122</v>
      </c>
    </row>
    <row r="95" ht="12.75">
      <c r="A95" s="10" t="s">
        <v>18</v>
      </c>
    </row>
    <row r="96" ht="12.75">
      <c r="A96" s="7" t="s">
        <v>307</v>
      </c>
    </row>
    <row r="100" spans="1:13" ht="18.75">
      <c r="A100" s="274" t="s">
        <v>215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</row>
    <row r="101" ht="6.75" customHeight="1" thickBot="1">
      <c r="A101" s="11"/>
    </row>
    <row r="102" spans="2:13" ht="13.5" thickBot="1">
      <c r="B102" s="573" t="s">
        <v>427</v>
      </c>
      <c r="C102" s="573"/>
      <c r="D102" s="573"/>
      <c r="E102" s="573"/>
      <c r="F102" s="573"/>
      <c r="G102" s="573"/>
      <c r="H102" s="573"/>
      <c r="I102" s="573"/>
      <c r="J102" s="573"/>
      <c r="K102" s="573"/>
      <c r="L102" s="573"/>
      <c r="M102" s="573"/>
    </row>
    <row r="103" spans="1:13" ht="63.75" thickBot="1">
      <c r="A103" s="278" t="s">
        <v>309</v>
      </c>
      <c r="B103" s="475" t="s">
        <v>10</v>
      </c>
      <c r="C103" s="475" t="s">
        <v>403</v>
      </c>
      <c r="D103" s="475" t="s">
        <v>404</v>
      </c>
      <c r="E103" s="476" t="s">
        <v>405</v>
      </c>
      <c r="F103" s="476" t="s">
        <v>370</v>
      </c>
      <c r="G103" s="476" t="s">
        <v>406</v>
      </c>
      <c r="H103" s="476" t="s">
        <v>407</v>
      </c>
      <c r="I103" s="476" t="s">
        <v>408</v>
      </c>
      <c r="J103" s="476" t="s">
        <v>17</v>
      </c>
      <c r="K103" s="476" t="s">
        <v>409</v>
      </c>
      <c r="L103" s="476" t="s">
        <v>410</v>
      </c>
      <c r="M103" s="476" t="s">
        <v>411</v>
      </c>
    </row>
    <row r="104" spans="1:13" ht="12.75">
      <c r="A104" s="30" t="s">
        <v>3</v>
      </c>
      <c r="B104" s="243">
        <v>3</v>
      </c>
      <c r="C104" s="243">
        <v>2</v>
      </c>
      <c r="D104" s="244">
        <v>19.2</v>
      </c>
      <c r="E104" s="243">
        <v>0</v>
      </c>
      <c r="F104" s="243">
        <v>0</v>
      </c>
      <c r="G104" s="243">
        <v>0</v>
      </c>
      <c r="H104" s="243">
        <v>0</v>
      </c>
      <c r="I104" s="243">
        <v>0</v>
      </c>
      <c r="J104" s="243">
        <v>0</v>
      </c>
      <c r="K104" s="243">
        <v>0</v>
      </c>
      <c r="L104" s="244">
        <v>0</v>
      </c>
      <c r="M104" s="243">
        <v>19200</v>
      </c>
    </row>
    <row r="105" spans="1:13" ht="12.75">
      <c r="A105" s="29" t="s">
        <v>8</v>
      </c>
      <c r="B105" s="245">
        <v>7</v>
      </c>
      <c r="C105" s="245">
        <v>3</v>
      </c>
      <c r="D105" s="246">
        <v>11.8</v>
      </c>
      <c r="E105" s="245">
        <v>699</v>
      </c>
      <c r="F105" s="245">
        <v>920</v>
      </c>
      <c r="G105" s="245">
        <v>40</v>
      </c>
      <c r="H105" s="245">
        <v>0</v>
      </c>
      <c r="I105" s="245">
        <v>0</v>
      </c>
      <c r="J105" s="245">
        <v>0</v>
      </c>
      <c r="K105" s="245">
        <v>400</v>
      </c>
      <c r="L105" s="246">
        <v>0</v>
      </c>
      <c r="M105" s="245">
        <v>23973</v>
      </c>
    </row>
    <row r="106" spans="1:13" ht="12.75">
      <c r="A106" s="29" t="s">
        <v>11</v>
      </c>
      <c r="B106" s="245">
        <v>14</v>
      </c>
      <c r="C106" s="245">
        <v>4</v>
      </c>
      <c r="D106" s="246">
        <v>57.9</v>
      </c>
      <c r="E106" s="245">
        <v>0</v>
      </c>
      <c r="F106" s="245">
        <v>0</v>
      </c>
      <c r="G106" s="245">
        <v>63</v>
      </c>
      <c r="H106" s="245">
        <v>0</v>
      </c>
      <c r="I106" s="245">
        <v>0</v>
      </c>
      <c r="J106" s="245">
        <v>0</v>
      </c>
      <c r="K106" s="245">
        <v>0</v>
      </c>
      <c r="L106" s="246">
        <v>0</v>
      </c>
      <c r="M106" s="245">
        <v>44545</v>
      </c>
    </row>
    <row r="107" spans="1:13" ht="12.75">
      <c r="A107" s="29" t="s">
        <v>12</v>
      </c>
      <c r="B107" s="245">
        <v>7</v>
      </c>
      <c r="C107" s="245">
        <v>7</v>
      </c>
      <c r="D107" s="246">
        <v>63</v>
      </c>
      <c r="E107" s="245">
        <v>0</v>
      </c>
      <c r="F107" s="245">
        <v>0</v>
      </c>
      <c r="G107" s="245">
        <v>0</v>
      </c>
      <c r="H107" s="245">
        <v>0</v>
      </c>
      <c r="I107" s="245">
        <v>9100</v>
      </c>
      <c r="J107" s="245">
        <v>0</v>
      </c>
      <c r="K107" s="245">
        <v>0</v>
      </c>
      <c r="L107" s="246">
        <v>0</v>
      </c>
      <c r="M107" s="245">
        <v>48900</v>
      </c>
    </row>
    <row r="108" spans="1:13" ht="12.75">
      <c r="A108" s="29" t="s">
        <v>13</v>
      </c>
      <c r="B108" s="245">
        <v>7</v>
      </c>
      <c r="C108" s="245">
        <v>3</v>
      </c>
      <c r="D108" s="246">
        <v>17.6</v>
      </c>
      <c r="E108" s="245">
        <v>0</v>
      </c>
      <c r="F108" s="245">
        <v>0</v>
      </c>
      <c r="G108" s="245">
        <v>100</v>
      </c>
      <c r="H108" s="245">
        <v>0</v>
      </c>
      <c r="I108" s="245">
        <v>0</v>
      </c>
      <c r="J108" s="245">
        <v>266</v>
      </c>
      <c r="K108" s="245">
        <v>0</v>
      </c>
      <c r="L108" s="246">
        <v>5.4</v>
      </c>
      <c r="M108" s="245">
        <v>19435</v>
      </c>
    </row>
    <row r="109" spans="1:13" ht="12.75">
      <c r="A109" s="29" t="s">
        <v>14</v>
      </c>
      <c r="B109" s="245">
        <v>0</v>
      </c>
      <c r="C109" s="245">
        <v>0</v>
      </c>
      <c r="D109" s="246">
        <v>0</v>
      </c>
      <c r="E109" s="245">
        <v>0</v>
      </c>
      <c r="F109" s="245">
        <v>0</v>
      </c>
      <c r="G109" s="245">
        <v>0</v>
      </c>
      <c r="H109" s="245">
        <v>0</v>
      </c>
      <c r="I109" s="245">
        <v>0</v>
      </c>
      <c r="J109" s="245">
        <v>0</v>
      </c>
      <c r="K109" s="245">
        <v>0</v>
      </c>
      <c r="L109" s="246">
        <v>0</v>
      </c>
      <c r="M109" s="245">
        <v>0</v>
      </c>
    </row>
    <row r="110" spans="1:13" ht="12.75">
      <c r="A110" s="29" t="s">
        <v>15</v>
      </c>
      <c r="B110" s="245">
        <v>16</v>
      </c>
      <c r="C110" s="245">
        <v>10</v>
      </c>
      <c r="D110" s="246">
        <v>24.4</v>
      </c>
      <c r="E110" s="245">
        <v>2418</v>
      </c>
      <c r="F110" s="245">
        <v>0</v>
      </c>
      <c r="G110" s="245">
        <v>582</v>
      </c>
      <c r="H110" s="245">
        <v>0</v>
      </c>
      <c r="I110" s="245">
        <v>0</v>
      </c>
      <c r="J110" s="245">
        <v>432</v>
      </c>
      <c r="K110" s="245">
        <v>0</v>
      </c>
      <c r="L110" s="246">
        <v>2.9</v>
      </c>
      <c r="M110" s="245">
        <v>85524</v>
      </c>
    </row>
    <row r="111" spans="1:13" ht="13.5" thickBot="1">
      <c r="A111" s="102" t="s">
        <v>16</v>
      </c>
      <c r="B111" s="249">
        <v>0</v>
      </c>
      <c r="C111" s="249">
        <v>0</v>
      </c>
      <c r="D111" s="250">
        <v>0</v>
      </c>
      <c r="E111" s="249">
        <v>0</v>
      </c>
      <c r="F111" s="249">
        <v>0</v>
      </c>
      <c r="G111" s="249">
        <v>0</v>
      </c>
      <c r="H111" s="249">
        <v>0</v>
      </c>
      <c r="I111" s="249">
        <v>0</v>
      </c>
      <c r="J111" s="249">
        <v>0</v>
      </c>
      <c r="K111" s="249">
        <v>0</v>
      </c>
      <c r="L111" s="250">
        <v>0</v>
      </c>
      <c r="M111" s="249">
        <v>0</v>
      </c>
    </row>
    <row r="112" spans="1:13" ht="13.5" thickBot="1">
      <c r="A112" s="28" t="s">
        <v>5</v>
      </c>
      <c r="B112" s="252">
        <f aca="true" t="shared" si="6" ref="B112:M112">SUM(B104:B111)</f>
        <v>54</v>
      </c>
      <c r="C112" s="252">
        <f t="shared" si="6"/>
        <v>29</v>
      </c>
      <c r="D112" s="253">
        <f t="shared" si="6"/>
        <v>193.9</v>
      </c>
      <c r="E112" s="252">
        <f t="shared" si="6"/>
        <v>3117</v>
      </c>
      <c r="F112" s="252">
        <f t="shared" si="6"/>
        <v>920</v>
      </c>
      <c r="G112" s="252">
        <f t="shared" si="6"/>
        <v>785</v>
      </c>
      <c r="H112" s="252">
        <f t="shared" si="6"/>
        <v>0</v>
      </c>
      <c r="I112" s="252">
        <f t="shared" si="6"/>
        <v>9100</v>
      </c>
      <c r="J112" s="252">
        <f t="shared" si="6"/>
        <v>698</v>
      </c>
      <c r="K112" s="252">
        <f t="shared" si="6"/>
        <v>400</v>
      </c>
      <c r="L112" s="253">
        <f t="shared" si="6"/>
        <v>8.3</v>
      </c>
      <c r="M112" s="252">
        <f t="shared" si="6"/>
        <v>241577</v>
      </c>
    </row>
    <row r="113" ht="12.75">
      <c r="A113" s="10" t="s">
        <v>18</v>
      </c>
    </row>
    <row r="114" ht="12.75">
      <c r="A114" s="7" t="s">
        <v>307</v>
      </c>
    </row>
    <row r="116" spans="1:13" ht="18.75">
      <c r="A116" s="274" t="s">
        <v>216</v>
      </c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</row>
    <row r="117" ht="6.75" customHeight="1" thickBot="1">
      <c r="A117" s="11"/>
    </row>
    <row r="118" spans="2:13" ht="13.5" thickBot="1">
      <c r="B118" s="573" t="s">
        <v>428</v>
      </c>
      <c r="C118" s="573"/>
      <c r="D118" s="573"/>
      <c r="E118" s="573"/>
      <c r="F118" s="573"/>
      <c r="G118" s="573"/>
      <c r="H118" s="573"/>
      <c r="I118" s="573"/>
      <c r="J118" s="573"/>
      <c r="K118" s="573"/>
      <c r="L118" s="573"/>
      <c r="M118" s="573"/>
    </row>
    <row r="119" spans="1:13" ht="63.75" thickBot="1">
      <c r="A119" s="278" t="s">
        <v>309</v>
      </c>
      <c r="B119" s="475" t="s">
        <v>10</v>
      </c>
      <c r="C119" s="475" t="s">
        <v>403</v>
      </c>
      <c r="D119" s="475" t="s">
        <v>404</v>
      </c>
      <c r="E119" s="476" t="s">
        <v>405</v>
      </c>
      <c r="F119" s="476" t="s">
        <v>370</v>
      </c>
      <c r="G119" s="476" t="s">
        <v>406</v>
      </c>
      <c r="H119" s="476" t="s">
        <v>407</v>
      </c>
      <c r="I119" s="476" t="s">
        <v>408</v>
      </c>
      <c r="J119" s="476" t="s">
        <v>17</v>
      </c>
      <c r="K119" s="476" t="s">
        <v>409</v>
      </c>
      <c r="L119" s="476" t="s">
        <v>410</v>
      </c>
      <c r="M119" s="476" t="s">
        <v>411</v>
      </c>
    </row>
    <row r="120" spans="1:13" ht="12.75">
      <c r="A120" s="30" t="s">
        <v>3</v>
      </c>
      <c r="B120" s="243">
        <v>22</v>
      </c>
      <c r="C120" s="243">
        <v>11</v>
      </c>
      <c r="D120" s="244">
        <v>93.5</v>
      </c>
      <c r="E120" s="243">
        <v>776</v>
      </c>
      <c r="F120" s="243">
        <v>0</v>
      </c>
      <c r="G120" s="243">
        <v>270</v>
      </c>
      <c r="H120" s="243">
        <v>0</v>
      </c>
      <c r="I120" s="243">
        <v>0</v>
      </c>
      <c r="J120" s="243">
        <v>0</v>
      </c>
      <c r="K120" s="243">
        <v>530</v>
      </c>
      <c r="L120" s="244">
        <v>0</v>
      </c>
      <c r="M120" s="243">
        <v>114510</v>
      </c>
    </row>
    <row r="121" spans="1:13" ht="12.75">
      <c r="A121" s="29" t="s">
        <v>8</v>
      </c>
      <c r="B121" s="245">
        <v>9</v>
      </c>
      <c r="C121" s="245">
        <v>7</v>
      </c>
      <c r="D121" s="246">
        <v>82.2</v>
      </c>
      <c r="E121" s="245">
        <v>300</v>
      </c>
      <c r="F121" s="245">
        <v>0</v>
      </c>
      <c r="G121" s="245">
        <v>0</v>
      </c>
      <c r="H121" s="245">
        <v>0</v>
      </c>
      <c r="I121" s="245">
        <v>0</v>
      </c>
      <c r="J121" s="245">
        <v>0</v>
      </c>
      <c r="K121" s="245">
        <v>200</v>
      </c>
      <c r="L121" s="246">
        <v>0</v>
      </c>
      <c r="M121" s="245">
        <v>74520</v>
      </c>
    </row>
    <row r="122" spans="1:13" ht="12.75">
      <c r="A122" s="29" t="s">
        <v>11</v>
      </c>
      <c r="B122" s="245">
        <v>25</v>
      </c>
      <c r="C122" s="245">
        <v>10</v>
      </c>
      <c r="D122" s="246">
        <v>136.2</v>
      </c>
      <c r="E122" s="245">
        <v>292</v>
      </c>
      <c r="F122" s="245">
        <v>0</v>
      </c>
      <c r="G122" s="245">
        <v>195</v>
      </c>
      <c r="H122" s="245">
        <v>0</v>
      </c>
      <c r="I122" s="245">
        <v>0</v>
      </c>
      <c r="J122" s="245">
        <v>0</v>
      </c>
      <c r="K122" s="245">
        <v>0</v>
      </c>
      <c r="L122" s="246">
        <v>0</v>
      </c>
      <c r="M122" s="245">
        <v>116487</v>
      </c>
    </row>
    <row r="123" spans="1:13" ht="12.75">
      <c r="A123" s="29" t="s">
        <v>12</v>
      </c>
      <c r="B123" s="245">
        <v>13</v>
      </c>
      <c r="C123" s="245">
        <v>9</v>
      </c>
      <c r="D123" s="246">
        <v>170</v>
      </c>
      <c r="E123" s="245">
        <v>0</v>
      </c>
      <c r="F123" s="245">
        <v>0</v>
      </c>
      <c r="G123" s="245">
        <v>264</v>
      </c>
      <c r="H123" s="245">
        <v>0</v>
      </c>
      <c r="I123" s="245">
        <v>0</v>
      </c>
      <c r="J123" s="245">
        <v>0</v>
      </c>
      <c r="K123" s="245">
        <v>0</v>
      </c>
      <c r="L123" s="246">
        <v>0</v>
      </c>
      <c r="M123" s="245">
        <v>103200</v>
      </c>
    </row>
    <row r="124" spans="1:13" ht="12.75">
      <c r="A124" s="29" t="s">
        <v>13</v>
      </c>
      <c r="B124" s="245">
        <v>16</v>
      </c>
      <c r="C124" s="245">
        <v>6</v>
      </c>
      <c r="D124" s="246">
        <v>50.8</v>
      </c>
      <c r="E124" s="245">
        <v>2218</v>
      </c>
      <c r="F124" s="245">
        <v>0</v>
      </c>
      <c r="G124" s="245">
        <v>120</v>
      </c>
      <c r="H124" s="245">
        <v>0</v>
      </c>
      <c r="I124" s="245">
        <v>0</v>
      </c>
      <c r="J124" s="245">
        <v>0</v>
      </c>
      <c r="K124" s="245">
        <v>516</v>
      </c>
      <c r="L124" s="246">
        <v>0</v>
      </c>
      <c r="M124" s="245">
        <v>73625</v>
      </c>
    </row>
    <row r="125" spans="1:13" ht="12.75">
      <c r="A125" s="29" t="s">
        <v>14</v>
      </c>
      <c r="B125" s="245">
        <v>16</v>
      </c>
      <c r="C125" s="245">
        <v>12</v>
      </c>
      <c r="D125" s="246">
        <v>71.5</v>
      </c>
      <c r="E125" s="245">
        <v>4002</v>
      </c>
      <c r="F125" s="245">
        <v>0</v>
      </c>
      <c r="G125" s="245">
        <v>337</v>
      </c>
      <c r="H125" s="245">
        <v>0</v>
      </c>
      <c r="I125" s="245">
        <v>0</v>
      </c>
      <c r="J125" s="245">
        <v>838</v>
      </c>
      <c r="K125" s="245">
        <v>500</v>
      </c>
      <c r="L125" s="246">
        <v>5.5</v>
      </c>
      <c r="M125" s="245">
        <v>129645</v>
      </c>
    </row>
    <row r="126" spans="1:13" ht="12.75">
      <c r="A126" s="29" t="s">
        <v>15</v>
      </c>
      <c r="B126" s="245">
        <v>0</v>
      </c>
      <c r="C126" s="245">
        <v>0</v>
      </c>
      <c r="D126" s="246">
        <v>0</v>
      </c>
      <c r="E126" s="245">
        <v>0</v>
      </c>
      <c r="F126" s="245">
        <v>0</v>
      </c>
      <c r="G126" s="245">
        <v>0</v>
      </c>
      <c r="H126" s="245">
        <v>0</v>
      </c>
      <c r="I126" s="245">
        <v>0</v>
      </c>
      <c r="J126" s="245">
        <v>0</v>
      </c>
      <c r="K126" s="245">
        <v>0</v>
      </c>
      <c r="L126" s="246">
        <v>0</v>
      </c>
      <c r="M126" s="245">
        <v>0</v>
      </c>
    </row>
    <row r="127" spans="1:13" ht="13.5" thickBot="1">
      <c r="A127" s="102" t="s">
        <v>16</v>
      </c>
      <c r="B127" s="249">
        <v>15</v>
      </c>
      <c r="C127" s="249">
        <v>6</v>
      </c>
      <c r="D127" s="250">
        <v>74.6</v>
      </c>
      <c r="E127" s="249">
        <v>1700</v>
      </c>
      <c r="F127" s="249">
        <v>0</v>
      </c>
      <c r="G127" s="249">
        <v>141</v>
      </c>
      <c r="H127" s="249">
        <v>0</v>
      </c>
      <c r="I127" s="249">
        <v>0</v>
      </c>
      <c r="J127" s="249">
        <v>0</v>
      </c>
      <c r="K127" s="249">
        <v>75</v>
      </c>
      <c r="L127" s="250">
        <v>0</v>
      </c>
      <c r="M127" s="249">
        <v>91485</v>
      </c>
    </row>
    <row r="128" spans="1:13" ht="13.5" thickBot="1">
      <c r="A128" s="28" t="s">
        <v>5</v>
      </c>
      <c r="B128" s="252">
        <f aca="true" t="shared" si="7" ref="B128:M128">SUM(B120:B127)</f>
        <v>116</v>
      </c>
      <c r="C128" s="252">
        <f t="shared" si="7"/>
        <v>61</v>
      </c>
      <c r="D128" s="253">
        <f t="shared" si="7"/>
        <v>678.8</v>
      </c>
      <c r="E128" s="252">
        <f t="shared" si="7"/>
        <v>9288</v>
      </c>
      <c r="F128" s="252">
        <f t="shared" si="7"/>
        <v>0</v>
      </c>
      <c r="G128" s="252">
        <f t="shared" si="7"/>
        <v>1327</v>
      </c>
      <c r="H128" s="252">
        <f t="shared" si="7"/>
        <v>0</v>
      </c>
      <c r="I128" s="252">
        <f t="shared" si="7"/>
        <v>0</v>
      </c>
      <c r="J128" s="252">
        <f t="shared" si="7"/>
        <v>838</v>
      </c>
      <c r="K128" s="252">
        <f t="shared" si="7"/>
        <v>1821</v>
      </c>
      <c r="L128" s="253">
        <f t="shared" si="7"/>
        <v>5.5</v>
      </c>
      <c r="M128" s="252">
        <f t="shared" si="7"/>
        <v>703472</v>
      </c>
    </row>
    <row r="129" ht="12.75">
      <c r="A129" s="10" t="s">
        <v>18</v>
      </c>
    </row>
    <row r="130" ht="12.75">
      <c r="A130" s="7" t="s">
        <v>307</v>
      </c>
    </row>
    <row r="132" spans="1:13" ht="18.75">
      <c r="A132" s="274" t="s">
        <v>217</v>
      </c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</row>
    <row r="133" ht="6.75" customHeight="1" thickBot="1">
      <c r="A133" s="11"/>
    </row>
    <row r="134" spans="2:13" ht="13.5" thickBot="1">
      <c r="B134" s="573" t="s">
        <v>429</v>
      </c>
      <c r="C134" s="573"/>
      <c r="D134" s="573"/>
      <c r="E134" s="573"/>
      <c r="F134" s="573"/>
      <c r="G134" s="573"/>
      <c r="H134" s="573"/>
      <c r="I134" s="573"/>
      <c r="J134" s="573"/>
      <c r="K134" s="573"/>
      <c r="L134" s="573"/>
      <c r="M134" s="573"/>
    </row>
    <row r="135" spans="1:13" ht="63.75" thickBot="1">
      <c r="A135" s="278" t="s">
        <v>309</v>
      </c>
      <c r="B135" s="475" t="s">
        <v>10</v>
      </c>
      <c r="C135" s="475" t="s">
        <v>403</v>
      </c>
      <c r="D135" s="475" t="s">
        <v>404</v>
      </c>
      <c r="E135" s="476" t="s">
        <v>405</v>
      </c>
      <c r="F135" s="476" t="s">
        <v>370</v>
      </c>
      <c r="G135" s="476" t="s">
        <v>406</v>
      </c>
      <c r="H135" s="476" t="s">
        <v>407</v>
      </c>
      <c r="I135" s="476" t="s">
        <v>408</v>
      </c>
      <c r="J135" s="476" t="s">
        <v>17</v>
      </c>
      <c r="K135" s="476" t="s">
        <v>409</v>
      </c>
      <c r="L135" s="476" t="s">
        <v>410</v>
      </c>
      <c r="M135" s="476" t="s">
        <v>411</v>
      </c>
    </row>
    <row r="136" spans="1:13" ht="12.75">
      <c r="A136" s="30" t="s">
        <v>3</v>
      </c>
      <c r="B136" s="243">
        <v>3</v>
      </c>
      <c r="C136" s="243">
        <v>2</v>
      </c>
      <c r="D136" s="244">
        <v>17.8</v>
      </c>
      <c r="E136" s="243">
        <v>200</v>
      </c>
      <c r="F136" s="243">
        <v>0</v>
      </c>
      <c r="G136" s="243">
        <v>0</v>
      </c>
      <c r="H136" s="243">
        <v>0</v>
      </c>
      <c r="I136" s="243">
        <v>0</v>
      </c>
      <c r="J136" s="243">
        <v>0</v>
      </c>
      <c r="K136" s="243">
        <v>0</v>
      </c>
      <c r="L136" s="244">
        <v>0</v>
      </c>
      <c r="M136" s="243">
        <v>18710</v>
      </c>
    </row>
    <row r="137" spans="1:13" ht="12.75">
      <c r="A137" s="29" t="s">
        <v>8</v>
      </c>
      <c r="B137" s="245">
        <v>7</v>
      </c>
      <c r="C137" s="245">
        <v>4</v>
      </c>
      <c r="D137" s="246">
        <v>50.5</v>
      </c>
      <c r="E137" s="245">
        <v>300</v>
      </c>
      <c r="F137" s="245">
        <v>0</v>
      </c>
      <c r="G137" s="245">
        <v>60</v>
      </c>
      <c r="H137" s="245">
        <v>0</v>
      </c>
      <c r="I137" s="245">
        <v>0</v>
      </c>
      <c r="J137" s="245">
        <v>0</v>
      </c>
      <c r="K137" s="245">
        <v>0</v>
      </c>
      <c r="L137" s="246">
        <v>0</v>
      </c>
      <c r="M137" s="245">
        <v>51269</v>
      </c>
    </row>
    <row r="138" spans="1:13" ht="12.75">
      <c r="A138" s="29" t="s">
        <v>11</v>
      </c>
      <c r="B138" s="245">
        <v>57</v>
      </c>
      <c r="C138" s="245">
        <v>24</v>
      </c>
      <c r="D138" s="246">
        <v>348.9</v>
      </c>
      <c r="E138" s="245">
        <v>0</v>
      </c>
      <c r="F138" s="245">
        <v>0</v>
      </c>
      <c r="G138" s="245">
        <v>0</v>
      </c>
      <c r="H138" s="245">
        <v>0</v>
      </c>
      <c r="I138" s="245">
        <v>0</v>
      </c>
      <c r="J138" s="245">
        <v>500</v>
      </c>
      <c r="K138" s="245">
        <v>485</v>
      </c>
      <c r="L138" s="246">
        <v>0</v>
      </c>
      <c r="M138" s="245">
        <v>231867</v>
      </c>
    </row>
    <row r="139" spans="1:13" ht="12.75">
      <c r="A139" s="29" t="s">
        <v>12</v>
      </c>
      <c r="B139" s="245">
        <v>28</v>
      </c>
      <c r="C139" s="245">
        <v>17</v>
      </c>
      <c r="D139" s="246">
        <v>176.1</v>
      </c>
      <c r="E139" s="245">
        <v>0</v>
      </c>
      <c r="F139" s="245">
        <v>0</v>
      </c>
      <c r="G139" s="245">
        <v>317</v>
      </c>
      <c r="H139" s="245">
        <v>0</v>
      </c>
      <c r="I139" s="245">
        <v>21100</v>
      </c>
      <c r="J139" s="245">
        <v>0</v>
      </c>
      <c r="K139" s="245">
        <v>196</v>
      </c>
      <c r="L139" s="246">
        <v>0</v>
      </c>
      <c r="M139" s="245">
        <v>196361</v>
      </c>
    </row>
    <row r="140" spans="1:13" ht="12.75">
      <c r="A140" s="29" t="s">
        <v>13</v>
      </c>
      <c r="B140" s="245">
        <v>14</v>
      </c>
      <c r="C140" s="245">
        <v>9</v>
      </c>
      <c r="D140" s="246">
        <v>64.5</v>
      </c>
      <c r="E140" s="245">
        <v>1251</v>
      </c>
      <c r="F140" s="245">
        <v>0</v>
      </c>
      <c r="G140" s="245">
        <v>320</v>
      </c>
      <c r="H140" s="245">
        <v>0</v>
      </c>
      <c r="I140" s="245">
        <v>3500</v>
      </c>
      <c r="J140" s="245">
        <v>0</v>
      </c>
      <c r="K140" s="245">
        <v>0</v>
      </c>
      <c r="L140" s="246">
        <v>4</v>
      </c>
      <c r="M140" s="245">
        <v>60065</v>
      </c>
    </row>
    <row r="141" spans="1:13" ht="12.75">
      <c r="A141" s="29" t="s">
        <v>14</v>
      </c>
      <c r="B141" s="245">
        <v>9</v>
      </c>
      <c r="C141" s="245">
        <v>5</v>
      </c>
      <c r="D141" s="246">
        <v>29.4</v>
      </c>
      <c r="E141" s="245">
        <v>1744</v>
      </c>
      <c r="F141" s="245">
        <v>0</v>
      </c>
      <c r="G141" s="245">
        <v>100</v>
      </c>
      <c r="H141" s="245">
        <v>0</v>
      </c>
      <c r="I141" s="245">
        <v>0</v>
      </c>
      <c r="J141" s="245">
        <v>0</v>
      </c>
      <c r="K141" s="245">
        <v>400</v>
      </c>
      <c r="L141" s="246">
        <v>11</v>
      </c>
      <c r="M141" s="245">
        <v>52710</v>
      </c>
    </row>
    <row r="142" spans="1:13" ht="12.75">
      <c r="A142" s="29" t="s">
        <v>15</v>
      </c>
      <c r="B142" s="245">
        <v>21</v>
      </c>
      <c r="C142" s="245">
        <v>21</v>
      </c>
      <c r="D142" s="246">
        <v>23.9</v>
      </c>
      <c r="E142" s="245">
        <v>2449</v>
      </c>
      <c r="F142" s="245">
        <v>0</v>
      </c>
      <c r="G142" s="245">
        <v>1161</v>
      </c>
      <c r="H142" s="245">
        <v>0</v>
      </c>
      <c r="I142" s="245">
        <v>0</v>
      </c>
      <c r="J142" s="245">
        <v>0</v>
      </c>
      <c r="K142" s="245">
        <v>0</v>
      </c>
      <c r="L142" s="246">
        <v>0</v>
      </c>
      <c r="M142" s="245">
        <v>129425</v>
      </c>
    </row>
    <row r="143" spans="1:13" ht="13.5" thickBot="1">
      <c r="A143" s="102" t="s">
        <v>16</v>
      </c>
      <c r="B143" s="249">
        <v>7</v>
      </c>
      <c r="C143" s="249">
        <v>3</v>
      </c>
      <c r="D143" s="250">
        <v>15.5</v>
      </c>
      <c r="E143" s="249">
        <v>1110</v>
      </c>
      <c r="F143" s="249">
        <v>0</v>
      </c>
      <c r="G143" s="249">
        <v>69</v>
      </c>
      <c r="H143" s="249">
        <v>0</v>
      </c>
      <c r="I143" s="249">
        <v>0</v>
      </c>
      <c r="J143" s="249">
        <v>0</v>
      </c>
      <c r="K143" s="249">
        <v>0</v>
      </c>
      <c r="L143" s="250">
        <v>0</v>
      </c>
      <c r="M143" s="249">
        <v>43500</v>
      </c>
    </row>
    <row r="144" spans="1:13" ht="13.5" thickBot="1">
      <c r="A144" s="28" t="s">
        <v>5</v>
      </c>
      <c r="B144" s="252">
        <f aca="true" t="shared" si="8" ref="B144:M144">SUM(B136:B143)</f>
        <v>146</v>
      </c>
      <c r="C144" s="252">
        <f t="shared" si="8"/>
        <v>85</v>
      </c>
      <c r="D144" s="253">
        <f t="shared" si="8"/>
        <v>726.5999999999999</v>
      </c>
      <c r="E144" s="252">
        <f t="shared" si="8"/>
        <v>7054</v>
      </c>
      <c r="F144" s="252">
        <f t="shared" si="8"/>
        <v>0</v>
      </c>
      <c r="G144" s="252">
        <f t="shared" si="8"/>
        <v>2027</v>
      </c>
      <c r="H144" s="252">
        <f t="shared" si="8"/>
        <v>0</v>
      </c>
      <c r="I144" s="252">
        <f t="shared" si="8"/>
        <v>24600</v>
      </c>
      <c r="J144" s="252">
        <f t="shared" si="8"/>
        <v>500</v>
      </c>
      <c r="K144" s="252">
        <f t="shared" si="8"/>
        <v>1081</v>
      </c>
      <c r="L144" s="253">
        <f t="shared" si="8"/>
        <v>15</v>
      </c>
      <c r="M144" s="252">
        <f t="shared" si="8"/>
        <v>783907</v>
      </c>
    </row>
    <row r="145" ht="12.75">
      <c r="A145" s="10" t="s">
        <v>18</v>
      </c>
    </row>
    <row r="146" ht="12.75">
      <c r="A146" s="7" t="s">
        <v>307</v>
      </c>
    </row>
    <row r="149" spans="1:13" ht="18.75">
      <c r="A149" s="274" t="s">
        <v>218</v>
      </c>
      <c r="B149" s="274"/>
      <c r="C149" s="274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</row>
    <row r="150" ht="6.75" customHeight="1" thickBot="1">
      <c r="A150" s="11"/>
    </row>
    <row r="151" spans="2:13" ht="13.5" thickBot="1">
      <c r="B151" s="573" t="s">
        <v>430</v>
      </c>
      <c r="C151" s="573"/>
      <c r="D151" s="573"/>
      <c r="E151" s="573"/>
      <c r="F151" s="573"/>
      <c r="G151" s="573"/>
      <c r="H151" s="573"/>
      <c r="I151" s="573"/>
      <c r="J151" s="573"/>
      <c r="K151" s="573"/>
      <c r="L151" s="573"/>
      <c r="M151" s="573"/>
    </row>
    <row r="152" spans="1:13" ht="63.75" thickBot="1">
      <c r="A152" s="278" t="s">
        <v>309</v>
      </c>
      <c r="B152" s="475" t="s">
        <v>10</v>
      </c>
      <c r="C152" s="475" t="s">
        <v>403</v>
      </c>
      <c r="D152" s="475" t="s">
        <v>404</v>
      </c>
      <c r="E152" s="476" t="s">
        <v>405</v>
      </c>
      <c r="F152" s="476" t="s">
        <v>370</v>
      </c>
      <c r="G152" s="476" t="s">
        <v>406</v>
      </c>
      <c r="H152" s="476" t="s">
        <v>407</v>
      </c>
      <c r="I152" s="476" t="s">
        <v>408</v>
      </c>
      <c r="J152" s="476" t="s">
        <v>17</v>
      </c>
      <c r="K152" s="476" t="s">
        <v>409</v>
      </c>
      <c r="L152" s="476" t="s">
        <v>410</v>
      </c>
      <c r="M152" s="476" t="s">
        <v>411</v>
      </c>
    </row>
    <row r="153" spans="1:13" ht="12.75">
      <c r="A153" s="30" t="s">
        <v>3</v>
      </c>
      <c r="B153" s="243">
        <v>20</v>
      </c>
      <c r="C153" s="243">
        <v>9</v>
      </c>
      <c r="D153" s="244">
        <v>54.6</v>
      </c>
      <c r="E153" s="243">
        <v>1418</v>
      </c>
      <c r="F153" s="243">
        <v>0</v>
      </c>
      <c r="G153" s="243">
        <v>398</v>
      </c>
      <c r="H153" s="243">
        <v>0</v>
      </c>
      <c r="I153" s="243">
        <v>0</v>
      </c>
      <c r="J153" s="243">
        <v>0</v>
      </c>
      <c r="K153" s="243">
        <v>706</v>
      </c>
      <c r="L153" s="244">
        <v>0</v>
      </c>
      <c r="M153" s="243">
        <v>94405</v>
      </c>
    </row>
    <row r="154" spans="1:13" ht="12.75">
      <c r="A154" s="29" t="s">
        <v>8</v>
      </c>
      <c r="B154" s="245">
        <v>12</v>
      </c>
      <c r="C154" s="245">
        <v>8</v>
      </c>
      <c r="D154" s="246">
        <v>65.8</v>
      </c>
      <c r="E154" s="245">
        <v>668</v>
      </c>
      <c r="F154" s="245">
        <v>0</v>
      </c>
      <c r="G154" s="245">
        <v>185</v>
      </c>
      <c r="H154" s="245">
        <v>0</v>
      </c>
      <c r="I154" s="245">
        <v>0</v>
      </c>
      <c r="J154" s="245">
        <v>0</v>
      </c>
      <c r="K154" s="245">
        <v>0</v>
      </c>
      <c r="L154" s="246">
        <v>0</v>
      </c>
      <c r="M154" s="245">
        <v>72080</v>
      </c>
    </row>
    <row r="155" spans="1:13" ht="12.75">
      <c r="A155" s="29" t="s">
        <v>11</v>
      </c>
      <c r="B155" s="245">
        <v>47</v>
      </c>
      <c r="C155" s="245">
        <v>16</v>
      </c>
      <c r="D155" s="246">
        <v>231.3</v>
      </c>
      <c r="E155" s="245">
        <v>200</v>
      </c>
      <c r="F155" s="245">
        <v>0</v>
      </c>
      <c r="G155" s="245">
        <v>180</v>
      </c>
      <c r="H155" s="245">
        <v>2940</v>
      </c>
      <c r="I155" s="245">
        <v>0</v>
      </c>
      <c r="J155" s="245">
        <v>3034</v>
      </c>
      <c r="K155" s="245">
        <v>950</v>
      </c>
      <c r="L155" s="246">
        <v>26.4</v>
      </c>
      <c r="M155" s="245">
        <v>221835</v>
      </c>
    </row>
    <row r="156" spans="1:13" ht="12.75">
      <c r="A156" s="29" t="s">
        <v>12</v>
      </c>
      <c r="B156" s="245">
        <v>41</v>
      </c>
      <c r="C156" s="245">
        <v>21</v>
      </c>
      <c r="D156" s="246">
        <v>156</v>
      </c>
      <c r="E156" s="245">
        <v>0</v>
      </c>
      <c r="F156" s="245">
        <v>0</v>
      </c>
      <c r="G156" s="245">
        <v>200</v>
      </c>
      <c r="H156" s="245">
        <v>0</v>
      </c>
      <c r="I156" s="245">
        <v>60950</v>
      </c>
      <c r="J156" s="245">
        <v>0</v>
      </c>
      <c r="K156" s="245">
        <v>0</v>
      </c>
      <c r="L156" s="246">
        <v>0</v>
      </c>
      <c r="M156" s="245">
        <v>242465</v>
      </c>
    </row>
    <row r="157" spans="1:13" ht="12.75">
      <c r="A157" s="29" t="s">
        <v>13</v>
      </c>
      <c r="B157" s="245">
        <v>15</v>
      </c>
      <c r="C157" s="245">
        <v>7</v>
      </c>
      <c r="D157" s="246">
        <v>73.5</v>
      </c>
      <c r="E157" s="245">
        <v>600</v>
      </c>
      <c r="F157" s="245">
        <v>0</v>
      </c>
      <c r="G157" s="245">
        <v>155</v>
      </c>
      <c r="H157" s="245">
        <v>0</v>
      </c>
      <c r="I157" s="245">
        <v>0</v>
      </c>
      <c r="J157" s="245">
        <v>0</v>
      </c>
      <c r="K157" s="245">
        <v>0</v>
      </c>
      <c r="L157" s="246">
        <v>0</v>
      </c>
      <c r="M157" s="245">
        <v>61855</v>
      </c>
    </row>
    <row r="158" spans="1:13" ht="12.75">
      <c r="A158" s="29" t="s">
        <v>14</v>
      </c>
      <c r="B158" s="245">
        <v>10</v>
      </c>
      <c r="C158" s="245">
        <v>3</v>
      </c>
      <c r="D158" s="246">
        <v>34</v>
      </c>
      <c r="E158" s="245">
        <v>620</v>
      </c>
      <c r="F158" s="245">
        <v>0</v>
      </c>
      <c r="G158" s="245">
        <v>173</v>
      </c>
      <c r="H158" s="245">
        <v>0</v>
      </c>
      <c r="I158" s="245">
        <v>0</v>
      </c>
      <c r="J158" s="245">
        <v>0</v>
      </c>
      <c r="K158" s="245">
        <v>0</v>
      </c>
      <c r="L158" s="246">
        <v>0</v>
      </c>
      <c r="M158" s="245">
        <v>38750</v>
      </c>
    </row>
    <row r="159" spans="1:13" ht="12.75">
      <c r="A159" s="29" t="s">
        <v>15</v>
      </c>
      <c r="B159" s="245">
        <v>14</v>
      </c>
      <c r="C159" s="245">
        <v>10</v>
      </c>
      <c r="D159" s="246">
        <v>13.4</v>
      </c>
      <c r="E159" s="245">
        <v>201</v>
      </c>
      <c r="F159" s="245">
        <v>260</v>
      </c>
      <c r="G159" s="245">
        <v>1163</v>
      </c>
      <c r="H159" s="245">
        <v>20</v>
      </c>
      <c r="I159" s="245">
        <v>0</v>
      </c>
      <c r="J159" s="245">
        <v>342</v>
      </c>
      <c r="K159" s="245">
        <v>636</v>
      </c>
      <c r="L159" s="246">
        <v>8</v>
      </c>
      <c r="M159" s="245">
        <v>95485</v>
      </c>
    </row>
    <row r="160" spans="1:13" ht="13.5" thickBot="1">
      <c r="A160" s="102" t="s">
        <v>16</v>
      </c>
      <c r="B160" s="249">
        <v>28</v>
      </c>
      <c r="C160" s="249">
        <v>13</v>
      </c>
      <c r="D160" s="250">
        <v>86.4</v>
      </c>
      <c r="E160" s="249">
        <v>5210</v>
      </c>
      <c r="F160" s="249">
        <v>0</v>
      </c>
      <c r="G160" s="249">
        <v>330</v>
      </c>
      <c r="H160" s="249">
        <v>0</v>
      </c>
      <c r="I160" s="249">
        <v>0</v>
      </c>
      <c r="J160" s="249">
        <v>0</v>
      </c>
      <c r="K160" s="249">
        <v>1225</v>
      </c>
      <c r="L160" s="250">
        <v>0</v>
      </c>
      <c r="M160" s="249">
        <v>162979</v>
      </c>
    </row>
    <row r="161" spans="1:13" ht="13.5" thickBot="1">
      <c r="A161" s="28" t="s">
        <v>5</v>
      </c>
      <c r="B161" s="252">
        <f aca="true" t="shared" si="9" ref="B161:M161">SUM(B153:B160)</f>
        <v>187</v>
      </c>
      <c r="C161" s="252">
        <f t="shared" si="9"/>
        <v>87</v>
      </c>
      <c r="D161" s="253">
        <f t="shared" si="9"/>
        <v>715</v>
      </c>
      <c r="E161" s="252">
        <f t="shared" si="9"/>
        <v>8917</v>
      </c>
      <c r="F161" s="252">
        <f t="shared" si="9"/>
        <v>260</v>
      </c>
      <c r="G161" s="252">
        <f t="shared" si="9"/>
        <v>2784</v>
      </c>
      <c r="H161" s="252">
        <f t="shared" si="9"/>
        <v>2960</v>
      </c>
      <c r="I161" s="252">
        <f t="shared" si="9"/>
        <v>60950</v>
      </c>
      <c r="J161" s="252">
        <f t="shared" si="9"/>
        <v>3376</v>
      </c>
      <c r="K161" s="252">
        <f t="shared" si="9"/>
        <v>3517</v>
      </c>
      <c r="L161" s="253">
        <f t="shared" si="9"/>
        <v>34.4</v>
      </c>
      <c r="M161" s="252">
        <f t="shared" si="9"/>
        <v>989854</v>
      </c>
    </row>
    <row r="162" ht="12.75">
      <c r="A162" s="10" t="s">
        <v>18</v>
      </c>
    </row>
    <row r="163" ht="12.75">
      <c r="A163" s="7" t="s">
        <v>307</v>
      </c>
    </row>
    <row r="165" spans="1:13" ht="18.75">
      <c r="A165" s="274" t="s">
        <v>219</v>
      </c>
      <c r="B165" s="274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</row>
    <row r="166" ht="6.75" customHeight="1" thickBot="1">
      <c r="A166" s="11"/>
    </row>
    <row r="167" spans="2:13" ht="13.5" thickBot="1">
      <c r="B167" s="573" t="s">
        <v>431</v>
      </c>
      <c r="C167" s="573"/>
      <c r="D167" s="573"/>
      <c r="E167" s="573"/>
      <c r="F167" s="573"/>
      <c r="G167" s="573"/>
      <c r="H167" s="573"/>
      <c r="I167" s="573"/>
      <c r="J167" s="573"/>
      <c r="K167" s="573"/>
      <c r="L167" s="573"/>
      <c r="M167" s="573"/>
    </row>
    <row r="168" spans="1:13" ht="63.75" thickBot="1">
      <c r="A168" s="278" t="s">
        <v>309</v>
      </c>
      <c r="B168" s="475" t="s">
        <v>10</v>
      </c>
      <c r="C168" s="475" t="s">
        <v>403</v>
      </c>
      <c r="D168" s="475" t="s">
        <v>404</v>
      </c>
      <c r="E168" s="476" t="s">
        <v>405</v>
      </c>
      <c r="F168" s="476" t="s">
        <v>370</v>
      </c>
      <c r="G168" s="476" t="s">
        <v>406</v>
      </c>
      <c r="H168" s="476" t="s">
        <v>407</v>
      </c>
      <c r="I168" s="476" t="s">
        <v>408</v>
      </c>
      <c r="J168" s="476" t="s">
        <v>17</v>
      </c>
      <c r="K168" s="476" t="s">
        <v>409</v>
      </c>
      <c r="L168" s="476" t="s">
        <v>410</v>
      </c>
      <c r="M168" s="476" t="s">
        <v>411</v>
      </c>
    </row>
    <row r="169" spans="1:13" ht="12.75">
      <c r="A169" s="30" t="s">
        <v>3</v>
      </c>
      <c r="B169" s="243">
        <v>23</v>
      </c>
      <c r="C169" s="243">
        <v>15</v>
      </c>
      <c r="D169" s="244">
        <v>77.5</v>
      </c>
      <c r="E169" s="243">
        <v>1911</v>
      </c>
      <c r="F169" s="243">
        <v>0</v>
      </c>
      <c r="G169" s="243">
        <v>328</v>
      </c>
      <c r="H169" s="243">
        <v>0</v>
      </c>
      <c r="I169" s="243">
        <v>0</v>
      </c>
      <c r="J169" s="243">
        <v>0</v>
      </c>
      <c r="K169" s="243">
        <v>165</v>
      </c>
      <c r="L169" s="243">
        <v>0</v>
      </c>
      <c r="M169" s="243">
        <v>117784</v>
      </c>
    </row>
    <row r="170" spans="1:13" ht="12.75">
      <c r="A170" s="29" t="s">
        <v>8</v>
      </c>
      <c r="B170" s="245">
        <v>16</v>
      </c>
      <c r="C170" s="245">
        <v>11</v>
      </c>
      <c r="D170" s="246">
        <v>65.7</v>
      </c>
      <c r="E170" s="245">
        <v>126</v>
      </c>
      <c r="F170" s="245">
        <v>0</v>
      </c>
      <c r="G170" s="245">
        <v>267</v>
      </c>
      <c r="H170" s="245">
        <v>0</v>
      </c>
      <c r="I170" s="245">
        <v>0</v>
      </c>
      <c r="J170" s="245">
        <v>0</v>
      </c>
      <c r="K170" s="245">
        <v>200</v>
      </c>
      <c r="L170" s="245">
        <v>0</v>
      </c>
      <c r="M170" s="245">
        <v>83064</v>
      </c>
    </row>
    <row r="171" spans="1:13" ht="12.75">
      <c r="A171" s="29" t="s">
        <v>11</v>
      </c>
      <c r="B171" s="245">
        <v>9</v>
      </c>
      <c r="C171" s="245">
        <v>7</v>
      </c>
      <c r="D171" s="246">
        <v>44.9</v>
      </c>
      <c r="E171" s="245">
        <v>280</v>
      </c>
      <c r="F171" s="245">
        <v>0</v>
      </c>
      <c r="G171" s="245">
        <v>135</v>
      </c>
      <c r="H171" s="245">
        <v>0</v>
      </c>
      <c r="I171" s="245">
        <v>0</v>
      </c>
      <c r="J171" s="245">
        <v>0</v>
      </c>
      <c r="K171" s="245">
        <v>0</v>
      </c>
      <c r="L171" s="245">
        <v>0</v>
      </c>
      <c r="M171" s="245">
        <v>52015</v>
      </c>
    </row>
    <row r="172" spans="1:13" ht="12.75">
      <c r="A172" s="29" t="s">
        <v>12</v>
      </c>
      <c r="B172" s="245">
        <v>20</v>
      </c>
      <c r="C172" s="245">
        <v>15</v>
      </c>
      <c r="D172" s="246">
        <v>131</v>
      </c>
      <c r="E172" s="245">
        <v>900</v>
      </c>
      <c r="F172" s="245">
        <v>0</v>
      </c>
      <c r="G172" s="245">
        <v>72</v>
      </c>
      <c r="H172" s="245">
        <v>0</v>
      </c>
      <c r="I172" s="245">
        <v>9060</v>
      </c>
      <c r="J172" s="245">
        <v>445</v>
      </c>
      <c r="K172" s="245">
        <v>710</v>
      </c>
      <c r="L172" s="245">
        <v>0</v>
      </c>
      <c r="M172" s="245">
        <v>141725</v>
      </c>
    </row>
    <row r="173" spans="1:13" ht="12.75">
      <c r="A173" s="29" t="s">
        <v>13</v>
      </c>
      <c r="B173" s="245">
        <v>39</v>
      </c>
      <c r="C173" s="245">
        <v>19</v>
      </c>
      <c r="D173" s="246">
        <v>128.8</v>
      </c>
      <c r="E173" s="245">
        <v>1782</v>
      </c>
      <c r="F173" s="245">
        <v>0</v>
      </c>
      <c r="G173" s="245">
        <v>1426</v>
      </c>
      <c r="H173" s="245">
        <v>0</v>
      </c>
      <c r="I173" s="245">
        <v>2000</v>
      </c>
      <c r="J173" s="245">
        <v>185</v>
      </c>
      <c r="K173" s="245">
        <v>0</v>
      </c>
      <c r="L173" s="245">
        <v>5</v>
      </c>
      <c r="M173" s="245">
        <v>220155</v>
      </c>
    </row>
    <row r="174" spans="1:13" ht="12.75">
      <c r="A174" s="29" t="s">
        <v>14</v>
      </c>
      <c r="B174" s="245">
        <v>21</v>
      </c>
      <c r="C174" s="245">
        <v>11</v>
      </c>
      <c r="D174" s="246">
        <v>34.2</v>
      </c>
      <c r="E174" s="245">
        <v>1308</v>
      </c>
      <c r="F174" s="245">
        <v>0</v>
      </c>
      <c r="G174" s="245">
        <v>848</v>
      </c>
      <c r="H174" s="245">
        <v>0</v>
      </c>
      <c r="I174" s="245">
        <v>2464</v>
      </c>
      <c r="J174" s="245">
        <v>156</v>
      </c>
      <c r="K174" s="245">
        <v>0</v>
      </c>
      <c r="L174" s="245">
        <v>1.3</v>
      </c>
      <c r="M174" s="245">
        <v>105264</v>
      </c>
    </row>
    <row r="175" spans="1:13" ht="12.75">
      <c r="A175" s="29" t="s">
        <v>15</v>
      </c>
      <c r="B175" s="245">
        <v>0</v>
      </c>
      <c r="C175" s="245">
        <v>0</v>
      </c>
      <c r="D175" s="246">
        <v>0</v>
      </c>
      <c r="E175" s="245">
        <v>0</v>
      </c>
      <c r="F175" s="245">
        <v>0</v>
      </c>
      <c r="G175" s="245">
        <v>0</v>
      </c>
      <c r="H175" s="245">
        <v>0</v>
      </c>
      <c r="I175" s="245">
        <v>0</v>
      </c>
      <c r="J175" s="245">
        <v>0</v>
      </c>
      <c r="K175" s="245">
        <v>0</v>
      </c>
      <c r="L175" s="245">
        <v>0</v>
      </c>
      <c r="M175" s="245">
        <v>0</v>
      </c>
    </row>
    <row r="176" spans="1:13" ht="13.5" thickBot="1">
      <c r="A176" s="102" t="s">
        <v>16</v>
      </c>
      <c r="B176" s="249">
        <v>15</v>
      </c>
      <c r="C176" s="249">
        <v>12</v>
      </c>
      <c r="D176" s="250">
        <v>21</v>
      </c>
      <c r="E176" s="249">
        <v>2446</v>
      </c>
      <c r="F176" s="249">
        <v>0</v>
      </c>
      <c r="G176" s="249">
        <v>771</v>
      </c>
      <c r="H176" s="249">
        <v>0</v>
      </c>
      <c r="I176" s="249">
        <v>3141</v>
      </c>
      <c r="J176" s="249">
        <v>0</v>
      </c>
      <c r="K176" s="249">
        <v>820</v>
      </c>
      <c r="L176" s="249">
        <v>0</v>
      </c>
      <c r="M176" s="249">
        <v>112767</v>
      </c>
    </row>
    <row r="177" spans="1:13" ht="13.5" thickBot="1">
      <c r="A177" s="28" t="s">
        <v>5</v>
      </c>
      <c r="B177" s="252">
        <f aca="true" t="shared" si="10" ref="B177:M177">SUM(B169:B176)</f>
        <v>143</v>
      </c>
      <c r="C177" s="252">
        <f t="shared" si="10"/>
        <v>90</v>
      </c>
      <c r="D177" s="253">
        <f t="shared" si="10"/>
        <v>503.1</v>
      </c>
      <c r="E177" s="252">
        <f t="shared" si="10"/>
        <v>8753</v>
      </c>
      <c r="F177" s="252">
        <f t="shared" si="10"/>
        <v>0</v>
      </c>
      <c r="G177" s="252">
        <f t="shared" si="10"/>
        <v>3847</v>
      </c>
      <c r="H177" s="252">
        <f t="shared" si="10"/>
        <v>0</v>
      </c>
      <c r="I177" s="252">
        <f t="shared" si="10"/>
        <v>16665</v>
      </c>
      <c r="J177" s="252">
        <f t="shared" si="10"/>
        <v>786</v>
      </c>
      <c r="K177" s="252">
        <f t="shared" si="10"/>
        <v>1895</v>
      </c>
      <c r="L177" s="253">
        <f t="shared" si="10"/>
        <v>6.3</v>
      </c>
      <c r="M177" s="252">
        <f t="shared" si="10"/>
        <v>832774</v>
      </c>
    </row>
    <row r="178" ht="12.75">
      <c r="A178" s="10" t="s">
        <v>18</v>
      </c>
    </row>
    <row r="179" ht="12.75">
      <c r="A179" s="7" t="s">
        <v>307</v>
      </c>
    </row>
    <row r="181" spans="1:13" ht="18.75">
      <c r="A181" s="274" t="s">
        <v>220</v>
      </c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</row>
    <row r="182" ht="6.75" customHeight="1" thickBot="1">
      <c r="A182" s="11"/>
    </row>
    <row r="183" spans="2:13" ht="13.5" thickBot="1">
      <c r="B183" s="573" t="s">
        <v>432</v>
      </c>
      <c r="C183" s="573"/>
      <c r="D183" s="573"/>
      <c r="E183" s="573"/>
      <c r="F183" s="573"/>
      <c r="G183" s="573"/>
      <c r="H183" s="573"/>
      <c r="I183" s="573"/>
      <c r="J183" s="573"/>
      <c r="K183" s="573"/>
      <c r="L183" s="573"/>
      <c r="M183" s="573"/>
    </row>
    <row r="184" spans="1:13" ht="63.75" thickBot="1">
      <c r="A184" s="278" t="s">
        <v>309</v>
      </c>
      <c r="B184" s="475" t="s">
        <v>10</v>
      </c>
      <c r="C184" s="475" t="s">
        <v>403</v>
      </c>
      <c r="D184" s="475" t="s">
        <v>404</v>
      </c>
      <c r="E184" s="476" t="s">
        <v>405</v>
      </c>
      <c r="F184" s="476" t="s">
        <v>370</v>
      </c>
      <c r="G184" s="476" t="s">
        <v>406</v>
      </c>
      <c r="H184" s="476" t="s">
        <v>407</v>
      </c>
      <c r="I184" s="476" t="s">
        <v>408</v>
      </c>
      <c r="J184" s="476" t="s">
        <v>17</v>
      </c>
      <c r="K184" s="476" t="s">
        <v>409</v>
      </c>
      <c r="L184" s="476" t="s">
        <v>410</v>
      </c>
      <c r="M184" s="476" t="s">
        <v>411</v>
      </c>
    </row>
    <row r="185" spans="1:13" ht="12.75">
      <c r="A185" s="30" t="s">
        <v>3</v>
      </c>
      <c r="B185" s="243">
        <v>16</v>
      </c>
      <c r="C185" s="243">
        <v>12</v>
      </c>
      <c r="D185" s="244">
        <v>48</v>
      </c>
      <c r="E185" s="243">
        <v>1124</v>
      </c>
      <c r="F185" s="243">
        <v>0</v>
      </c>
      <c r="G185" s="243">
        <v>110</v>
      </c>
      <c r="H185" s="243">
        <v>0</v>
      </c>
      <c r="I185" s="243">
        <v>0</v>
      </c>
      <c r="J185" s="243">
        <v>0</v>
      </c>
      <c r="K185" s="243">
        <v>750</v>
      </c>
      <c r="L185" s="244">
        <v>0</v>
      </c>
      <c r="M185" s="243">
        <v>64410</v>
      </c>
    </row>
    <row r="186" spans="1:13" ht="12.75">
      <c r="A186" s="29" t="s">
        <v>8</v>
      </c>
      <c r="B186" s="245">
        <v>22</v>
      </c>
      <c r="C186" s="245">
        <v>10</v>
      </c>
      <c r="D186" s="246">
        <v>55.9</v>
      </c>
      <c r="E186" s="245">
        <v>2078</v>
      </c>
      <c r="F186" s="245">
        <v>0</v>
      </c>
      <c r="G186" s="245">
        <v>266</v>
      </c>
      <c r="H186" s="245">
        <v>0</v>
      </c>
      <c r="I186" s="245">
        <v>0</v>
      </c>
      <c r="J186" s="245">
        <v>0</v>
      </c>
      <c r="K186" s="245">
        <v>1629</v>
      </c>
      <c r="L186" s="246">
        <v>0</v>
      </c>
      <c r="M186" s="245">
        <v>100248</v>
      </c>
    </row>
    <row r="187" spans="1:13" ht="12.75">
      <c r="A187" s="29" t="s">
        <v>11</v>
      </c>
      <c r="B187" s="245">
        <v>27</v>
      </c>
      <c r="C187" s="245">
        <v>12</v>
      </c>
      <c r="D187" s="246">
        <v>16.5</v>
      </c>
      <c r="E187" s="245">
        <v>0</v>
      </c>
      <c r="F187" s="245">
        <v>0</v>
      </c>
      <c r="G187" s="245">
        <v>386</v>
      </c>
      <c r="H187" s="245">
        <v>0</v>
      </c>
      <c r="I187" s="245">
        <v>0</v>
      </c>
      <c r="J187" s="245">
        <v>3212</v>
      </c>
      <c r="K187" s="245">
        <v>1020</v>
      </c>
      <c r="L187" s="246">
        <v>5.5</v>
      </c>
      <c r="M187" s="245">
        <v>99984</v>
      </c>
    </row>
    <row r="188" spans="1:13" ht="12.75">
      <c r="A188" s="29" t="s">
        <v>12</v>
      </c>
      <c r="B188" s="245">
        <v>12</v>
      </c>
      <c r="C188" s="245">
        <v>9</v>
      </c>
      <c r="D188" s="246">
        <v>137</v>
      </c>
      <c r="E188" s="245">
        <v>0</v>
      </c>
      <c r="F188" s="245">
        <v>0</v>
      </c>
      <c r="G188" s="245">
        <v>134</v>
      </c>
      <c r="H188" s="245">
        <v>0</v>
      </c>
      <c r="I188" s="245">
        <v>0</v>
      </c>
      <c r="J188" s="245">
        <v>400</v>
      </c>
      <c r="K188" s="245">
        <v>0</v>
      </c>
      <c r="L188" s="246">
        <v>10</v>
      </c>
      <c r="M188" s="245">
        <v>79000</v>
      </c>
    </row>
    <row r="189" spans="1:13" ht="12.75">
      <c r="A189" s="29" t="s">
        <v>13</v>
      </c>
      <c r="B189" s="245">
        <v>64</v>
      </c>
      <c r="C189" s="245">
        <v>24</v>
      </c>
      <c r="D189" s="246">
        <v>192.2</v>
      </c>
      <c r="E189" s="245">
        <v>700</v>
      </c>
      <c r="F189" s="245">
        <v>570</v>
      </c>
      <c r="G189" s="245">
        <v>1913</v>
      </c>
      <c r="H189" s="245">
        <v>90</v>
      </c>
      <c r="I189" s="245">
        <v>1656</v>
      </c>
      <c r="J189" s="245">
        <v>2107</v>
      </c>
      <c r="K189" s="245">
        <v>400</v>
      </c>
      <c r="L189" s="246">
        <v>0</v>
      </c>
      <c r="M189" s="245">
        <v>287510</v>
      </c>
    </row>
    <row r="190" spans="1:13" ht="12.75">
      <c r="A190" s="29" t="s">
        <v>14</v>
      </c>
      <c r="B190" s="245">
        <v>29</v>
      </c>
      <c r="C190" s="245">
        <v>17</v>
      </c>
      <c r="D190" s="246">
        <v>66</v>
      </c>
      <c r="E190" s="245">
        <v>2592</v>
      </c>
      <c r="F190" s="245">
        <v>0</v>
      </c>
      <c r="G190" s="245">
        <v>615</v>
      </c>
      <c r="H190" s="245">
        <v>0</v>
      </c>
      <c r="I190" s="245">
        <v>14195</v>
      </c>
      <c r="J190" s="245">
        <v>1700</v>
      </c>
      <c r="K190" s="245">
        <v>430</v>
      </c>
      <c r="L190" s="246">
        <v>0</v>
      </c>
      <c r="M190" s="245">
        <v>164674</v>
      </c>
    </row>
    <row r="191" spans="1:13" ht="12.75">
      <c r="A191" s="29" t="s">
        <v>15</v>
      </c>
      <c r="B191" s="245">
        <v>48</v>
      </c>
      <c r="C191" s="245">
        <v>18</v>
      </c>
      <c r="D191" s="246">
        <v>42.1</v>
      </c>
      <c r="E191" s="245">
        <v>5334</v>
      </c>
      <c r="F191" s="245">
        <v>0</v>
      </c>
      <c r="G191" s="245">
        <v>1244</v>
      </c>
      <c r="H191" s="245">
        <v>0</v>
      </c>
      <c r="I191" s="245">
        <v>28772</v>
      </c>
      <c r="J191" s="245">
        <v>676</v>
      </c>
      <c r="K191" s="245">
        <v>248</v>
      </c>
      <c r="L191" s="246">
        <v>19.8</v>
      </c>
      <c r="M191" s="245">
        <v>306903</v>
      </c>
    </row>
    <row r="192" spans="1:13" ht="13.5" thickBot="1">
      <c r="A192" s="102" t="s">
        <v>16</v>
      </c>
      <c r="B192" s="249">
        <v>8</v>
      </c>
      <c r="C192" s="249">
        <v>6</v>
      </c>
      <c r="D192" s="250">
        <v>12.4</v>
      </c>
      <c r="E192" s="249">
        <v>1697</v>
      </c>
      <c r="F192" s="249">
        <v>150</v>
      </c>
      <c r="G192" s="249">
        <v>334</v>
      </c>
      <c r="H192" s="249">
        <v>0</v>
      </c>
      <c r="I192" s="249">
        <v>0</v>
      </c>
      <c r="J192" s="249">
        <v>53</v>
      </c>
      <c r="K192" s="249">
        <v>581</v>
      </c>
      <c r="L192" s="250">
        <v>0</v>
      </c>
      <c r="M192" s="249">
        <v>49690</v>
      </c>
    </row>
    <row r="193" spans="1:13" ht="13.5" thickBot="1">
      <c r="A193" s="28" t="s">
        <v>5</v>
      </c>
      <c r="B193" s="252">
        <f aca="true" t="shared" si="11" ref="B193:M193">SUM(B185:B192)</f>
        <v>226</v>
      </c>
      <c r="C193" s="252">
        <f t="shared" si="11"/>
        <v>108</v>
      </c>
      <c r="D193" s="253">
        <f t="shared" si="11"/>
        <v>570.0999999999999</v>
      </c>
      <c r="E193" s="252">
        <f t="shared" si="11"/>
        <v>13525</v>
      </c>
      <c r="F193" s="252">
        <f t="shared" si="11"/>
        <v>720</v>
      </c>
      <c r="G193" s="252">
        <f t="shared" si="11"/>
        <v>5002</v>
      </c>
      <c r="H193" s="252">
        <f t="shared" si="11"/>
        <v>90</v>
      </c>
      <c r="I193" s="252">
        <f t="shared" si="11"/>
        <v>44623</v>
      </c>
      <c r="J193" s="252">
        <f t="shared" si="11"/>
        <v>8148</v>
      </c>
      <c r="K193" s="252">
        <f t="shared" si="11"/>
        <v>5058</v>
      </c>
      <c r="L193" s="253">
        <f t="shared" si="11"/>
        <v>35.3</v>
      </c>
      <c r="M193" s="252">
        <f t="shared" si="11"/>
        <v>1152419</v>
      </c>
    </row>
    <row r="194" ht="12.75">
      <c r="A194" s="10" t="s">
        <v>18</v>
      </c>
    </row>
    <row r="195" ht="12.75">
      <c r="A195" s="7" t="s">
        <v>307</v>
      </c>
    </row>
    <row r="199" spans="1:13" ht="18.75">
      <c r="A199" s="274" t="s">
        <v>308</v>
      </c>
      <c r="B199" s="274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</row>
    <row r="200" ht="6.75" customHeight="1" thickBot="1">
      <c r="A200" s="11"/>
    </row>
    <row r="201" spans="2:13" ht="13.5" thickBot="1">
      <c r="B201" s="573" t="s">
        <v>433</v>
      </c>
      <c r="C201" s="573"/>
      <c r="D201" s="573"/>
      <c r="E201" s="573"/>
      <c r="F201" s="573"/>
      <c r="G201" s="573"/>
      <c r="H201" s="573"/>
      <c r="I201" s="573"/>
      <c r="J201" s="573"/>
      <c r="K201" s="573"/>
      <c r="L201" s="573"/>
      <c r="M201" s="573"/>
    </row>
    <row r="202" spans="1:13" ht="63.75" thickBot="1">
      <c r="A202" s="278" t="s">
        <v>309</v>
      </c>
      <c r="B202" s="475" t="s">
        <v>10</v>
      </c>
      <c r="C202" s="475" t="s">
        <v>403</v>
      </c>
      <c r="D202" s="475" t="s">
        <v>404</v>
      </c>
      <c r="E202" s="476" t="s">
        <v>405</v>
      </c>
      <c r="F202" s="476" t="s">
        <v>370</v>
      </c>
      <c r="G202" s="476" t="s">
        <v>406</v>
      </c>
      <c r="H202" s="476" t="s">
        <v>407</v>
      </c>
      <c r="I202" s="476" t="s">
        <v>408</v>
      </c>
      <c r="J202" s="476" t="s">
        <v>17</v>
      </c>
      <c r="K202" s="476" t="s">
        <v>409</v>
      </c>
      <c r="L202" s="476" t="s">
        <v>410</v>
      </c>
      <c r="M202" s="476" t="s">
        <v>411</v>
      </c>
    </row>
    <row r="203" spans="1:13" ht="12.75">
      <c r="A203" s="239" t="s">
        <v>3</v>
      </c>
      <c r="B203" s="255">
        <f aca="true" t="shared" si="12" ref="B203:M203">B5+B21+B37+B54+B70+B86+B104+B120+B136+B153+B169+B185</f>
        <v>134</v>
      </c>
      <c r="C203" s="255">
        <f t="shared" si="12"/>
        <v>82</v>
      </c>
      <c r="D203" s="255">
        <f t="shared" si="12"/>
        <v>499.1</v>
      </c>
      <c r="E203" s="255">
        <f t="shared" si="12"/>
        <v>8815</v>
      </c>
      <c r="F203" s="255">
        <f t="shared" si="12"/>
        <v>0</v>
      </c>
      <c r="G203" s="255">
        <f t="shared" si="12"/>
        <v>1757</v>
      </c>
      <c r="H203" s="255">
        <f t="shared" si="12"/>
        <v>0</v>
      </c>
      <c r="I203" s="255">
        <f t="shared" si="12"/>
        <v>0</v>
      </c>
      <c r="J203" s="255">
        <f t="shared" si="12"/>
        <v>0</v>
      </c>
      <c r="K203" s="255">
        <f t="shared" si="12"/>
        <v>2701</v>
      </c>
      <c r="L203" s="255">
        <f t="shared" si="12"/>
        <v>0</v>
      </c>
      <c r="M203" s="255">
        <f t="shared" si="12"/>
        <v>674752</v>
      </c>
    </row>
    <row r="204" spans="1:13" ht="12.75">
      <c r="A204" s="240" t="s">
        <v>8</v>
      </c>
      <c r="B204" s="256">
        <f aca="true" t="shared" si="13" ref="B204:M204">B6+B22+B38+B55+B71+B87+B105+B121+B137+B154+B170+B186</f>
        <v>113</v>
      </c>
      <c r="C204" s="256">
        <f t="shared" si="13"/>
        <v>71</v>
      </c>
      <c r="D204" s="256">
        <f t="shared" si="13"/>
        <v>513.2</v>
      </c>
      <c r="E204" s="256">
        <f t="shared" si="13"/>
        <v>7240</v>
      </c>
      <c r="F204" s="256">
        <f t="shared" si="13"/>
        <v>920</v>
      </c>
      <c r="G204" s="256">
        <f t="shared" si="13"/>
        <v>1273</v>
      </c>
      <c r="H204" s="256">
        <f t="shared" si="13"/>
        <v>0</v>
      </c>
      <c r="I204" s="256">
        <f t="shared" si="13"/>
        <v>0</v>
      </c>
      <c r="J204" s="256">
        <f t="shared" si="13"/>
        <v>360</v>
      </c>
      <c r="K204" s="256">
        <f t="shared" si="13"/>
        <v>2774</v>
      </c>
      <c r="L204" s="256">
        <f t="shared" si="13"/>
        <v>0</v>
      </c>
      <c r="M204" s="256">
        <f t="shared" si="13"/>
        <v>679812</v>
      </c>
    </row>
    <row r="205" spans="1:13" ht="12.75">
      <c r="A205" s="240" t="s">
        <v>11</v>
      </c>
      <c r="B205" s="256">
        <f aca="true" t="shared" si="14" ref="B205:M205">B7+B23+B39+B56+B72+B88+B106+B122+B138+B155+B171+B187</f>
        <v>212</v>
      </c>
      <c r="C205" s="256">
        <f t="shared" si="14"/>
        <v>91</v>
      </c>
      <c r="D205" s="256">
        <f t="shared" si="14"/>
        <v>917.1999999999999</v>
      </c>
      <c r="E205" s="256">
        <f t="shared" si="14"/>
        <v>3161</v>
      </c>
      <c r="F205" s="256">
        <f t="shared" si="14"/>
        <v>0</v>
      </c>
      <c r="G205" s="256">
        <f t="shared" si="14"/>
        <v>1254</v>
      </c>
      <c r="H205" s="256">
        <f t="shared" si="14"/>
        <v>3340</v>
      </c>
      <c r="I205" s="256">
        <f t="shared" si="14"/>
        <v>0</v>
      </c>
      <c r="J205" s="256">
        <f t="shared" si="14"/>
        <v>8742</v>
      </c>
      <c r="K205" s="256">
        <f t="shared" si="14"/>
        <v>4085</v>
      </c>
      <c r="L205" s="256">
        <f t="shared" si="14"/>
        <v>36.9</v>
      </c>
      <c r="M205" s="256">
        <f t="shared" si="14"/>
        <v>882477</v>
      </c>
    </row>
    <row r="206" spans="1:13" ht="12.75">
      <c r="A206" s="240" t="s">
        <v>12</v>
      </c>
      <c r="B206" s="256">
        <f aca="true" t="shared" si="15" ref="B206:M206">B8+B24+B40+B57+B73+B89+B107+B123+B139+B156+B172+B188</f>
        <v>170</v>
      </c>
      <c r="C206" s="256">
        <f t="shared" si="15"/>
        <v>112</v>
      </c>
      <c r="D206" s="256">
        <f t="shared" si="15"/>
        <v>1175.1</v>
      </c>
      <c r="E206" s="256">
        <f t="shared" si="15"/>
        <v>1880</v>
      </c>
      <c r="F206" s="256">
        <f t="shared" si="15"/>
        <v>0</v>
      </c>
      <c r="G206" s="256">
        <f t="shared" si="15"/>
        <v>1547</v>
      </c>
      <c r="H206" s="256">
        <f t="shared" si="15"/>
        <v>0</v>
      </c>
      <c r="I206" s="256">
        <f t="shared" si="15"/>
        <v>104210</v>
      </c>
      <c r="J206" s="256">
        <f t="shared" si="15"/>
        <v>1105</v>
      </c>
      <c r="K206" s="256">
        <f t="shared" si="15"/>
        <v>3106</v>
      </c>
      <c r="L206" s="256">
        <f t="shared" si="15"/>
        <v>12.5</v>
      </c>
      <c r="M206" s="256">
        <f t="shared" si="15"/>
        <v>1064153</v>
      </c>
    </row>
    <row r="207" spans="1:13" ht="12.75">
      <c r="A207" s="240" t="s">
        <v>13</v>
      </c>
      <c r="B207" s="256">
        <f aca="true" t="shared" si="16" ref="B207:M207">B9+B25+B41+B58+B74+B90+B108+B124+B140+B157+B173+B189</f>
        <v>201</v>
      </c>
      <c r="C207" s="256">
        <f t="shared" si="16"/>
        <v>87</v>
      </c>
      <c r="D207" s="256">
        <f t="shared" si="16"/>
        <v>683.5</v>
      </c>
      <c r="E207" s="256">
        <f t="shared" si="16"/>
        <v>8339</v>
      </c>
      <c r="F207" s="256">
        <f t="shared" si="16"/>
        <v>870</v>
      </c>
      <c r="G207" s="256">
        <f t="shared" si="16"/>
        <v>4808</v>
      </c>
      <c r="H207" s="256">
        <f t="shared" si="16"/>
        <v>90</v>
      </c>
      <c r="I207" s="256">
        <f t="shared" si="16"/>
        <v>7156</v>
      </c>
      <c r="J207" s="256">
        <f t="shared" si="16"/>
        <v>2618</v>
      </c>
      <c r="K207" s="256">
        <f t="shared" si="16"/>
        <v>1146</v>
      </c>
      <c r="L207" s="256">
        <f t="shared" si="16"/>
        <v>14.4</v>
      </c>
      <c r="M207" s="256">
        <f t="shared" si="16"/>
        <v>908478</v>
      </c>
    </row>
    <row r="208" spans="1:13" ht="12.75">
      <c r="A208" s="240" t="s">
        <v>14</v>
      </c>
      <c r="B208" s="256">
        <f aca="true" t="shared" si="17" ref="B208:M208">B10+B26+B42+B59+B75+B91+B109+B125+B141+B158+B174+B190</f>
        <v>118</v>
      </c>
      <c r="C208" s="256">
        <f t="shared" si="17"/>
        <v>73</v>
      </c>
      <c r="D208" s="256">
        <f t="shared" si="17"/>
        <v>313.5</v>
      </c>
      <c r="E208" s="256">
        <f t="shared" si="17"/>
        <v>14376</v>
      </c>
      <c r="F208" s="256">
        <f t="shared" si="17"/>
        <v>0</v>
      </c>
      <c r="G208" s="256">
        <f t="shared" si="17"/>
        <v>3011</v>
      </c>
      <c r="H208" s="256">
        <f t="shared" si="17"/>
        <v>0</v>
      </c>
      <c r="I208" s="256">
        <f t="shared" si="17"/>
        <v>19259</v>
      </c>
      <c r="J208" s="256">
        <f t="shared" si="17"/>
        <v>3368</v>
      </c>
      <c r="K208" s="256">
        <f t="shared" si="17"/>
        <v>2410</v>
      </c>
      <c r="L208" s="256">
        <f t="shared" si="17"/>
        <v>30.1</v>
      </c>
      <c r="M208" s="256">
        <f t="shared" si="17"/>
        <v>680088</v>
      </c>
    </row>
    <row r="209" spans="1:13" ht="12.75">
      <c r="A209" s="240" t="s">
        <v>15</v>
      </c>
      <c r="B209" s="256">
        <f aca="true" t="shared" si="18" ref="B209:M209">B11+B27+B43+B60+B76+B92+B110++B126+B142+B159+B175+B191</f>
        <v>135</v>
      </c>
      <c r="C209" s="256">
        <f t="shared" si="18"/>
        <v>81</v>
      </c>
      <c r="D209" s="256">
        <f t="shared" si="18"/>
        <v>146.8</v>
      </c>
      <c r="E209" s="256">
        <f t="shared" si="18"/>
        <v>13262</v>
      </c>
      <c r="F209" s="256">
        <f t="shared" si="18"/>
        <v>260</v>
      </c>
      <c r="G209" s="256">
        <f t="shared" si="18"/>
        <v>6440</v>
      </c>
      <c r="H209" s="256">
        <f t="shared" si="18"/>
        <v>20</v>
      </c>
      <c r="I209" s="256">
        <f t="shared" si="18"/>
        <v>36572</v>
      </c>
      <c r="J209" s="256">
        <f t="shared" si="18"/>
        <v>2516</v>
      </c>
      <c r="K209" s="256">
        <f t="shared" si="18"/>
        <v>1287</v>
      </c>
      <c r="L209" s="256">
        <f t="shared" si="18"/>
        <v>47.7</v>
      </c>
      <c r="M209" s="256">
        <f t="shared" si="18"/>
        <v>851967</v>
      </c>
    </row>
    <row r="210" spans="1:13" ht="13.5" thickBot="1">
      <c r="A210" s="241" t="s">
        <v>16</v>
      </c>
      <c r="B210" s="257">
        <f aca="true" t="shared" si="19" ref="B210:M210">B12+B28+B44+B61+B77+B93+B111+B127+B143+B160+B176+B192</f>
        <v>116</v>
      </c>
      <c r="C210" s="257">
        <f t="shared" si="19"/>
        <v>71</v>
      </c>
      <c r="D210" s="257">
        <f t="shared" si="19"/>
        <v>301.79999999999995</v>
      </c>
      <c r="E210" s="257">
        <f t="shared" si="19"/>
        <v>18119</v>
      </c>
      <c r="F210" s="257">
        <f t="shared" si="19"/>
        <v>150</v>
      </c>
      <c r="G210" s="257">
        <f t="shared" si="19"/>
        <v>3069</v>
      </c>
      <c r="H210" s="257">
        <f t="shared" si="19"/>
        <v>0</v>
      </c>
      <c r="I210" s="257">
        <f t="shared" si="19"/>
        <v>3141</v>
      </c>
      <c r="J210" s="257">
        <f t="shared" si="19"/>
        <v>113</v>
      </c>
      <c r="K210" s="257">
        <f t="shared" si="19"/>
        <v>5212</v>
      </c>
      <c r="L210" s="257">
        <f t="shared" si="19"/>
        <v>3</v>
      </c>
      <c r="M210" s="257">
        <f t="shared" si="19"/>
        <v>715690</v>
      </c>
    </row>
    <row r="211" spans="1:13" ht="13.5" thickBot="1">
      <c r="A211" s="28" t="s">
        <v>5</v>
      </c>
      <c r="B211" s="252">
        <f aca="true" t="shared" si="20" ref="B211:M211">SUM(B203:B210)</f>
        <v>1199</v>
      </c>
      <c r="C211" s="252">
        <f t="shared" si="20"/>
        <v>668</v>
      </c>
      <c r="D211" s="252">
        <f t="shared" si="20"/>
        <v>4550.200000000001</v>
      </c>
      <c r="E211" s="252">
        <f t="shared" si="20"/>
        <v>75192</v>
      </c>
      <c r="F211" s="252">
        <f t="shared" si="20"/>
        <v>2200</v>
      </c>
      <c r="G211" s="252">
        <f t="shared" si="20"/>
        <v>23159</v>
      </c>
      <c r="H211" s="252">
        <f t="shared" si="20"/>
        <v>3450</v>
      </c>
      <c r="I211" s="252">
        <f t="shared" si="20"/>
        <v>170338</v>
      </c>
      <c r="J211" s="252">
        <f t="shared" si="20"/>
        <v>18822</v>
      </c>
      <c r="K211" s="252">
        <f t="shared" si="20"/>
        <v>22721</v>
      </c>
      <c r="L211" s="252">
        <f t="shared" si="20"/>
        <v>144.60000000000002</v>
      </c>
      <c r="M211" s="252">
        <f t="shared" si="20"/>
        <v>6457417</v>
      </c>
    </row>
    <row r="212" ht="12.75">
      <c r="A212" s="10" t="s">
        <v>18</v>
      </c>
    </row>
    <row r="213" ht="12.75">
      <c r="A213" s="7" t="s">
        <v>307</v>
      </c>
    </row>
  </sheetData>
  <sheetProtection/>
  <mergeCells count="13">
    <mergeCell ref="B134:M134"/>
    <mergeCell ref="B151:M151"/>
    <mergeCell ref="B167:M167"/>
    <mergeCell ref="B201:M201"/>
    <mergeCell ref="B3:M3"/>
    <mergeCell ref="B19:M19"/>
    <mergeCell ref="B35:M35"/>
    <mergeCell ref="B52:M52"/>
    <mergeCell ref="B68:M68"/>
    <mergeCell ref="B183:M183"/>
    <mergeCell ref="B84:M84"/>
    <mergeCell ref="B102:M102"/>
    <mergeCell ref="B118:M118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8.7109375" style="186" customWidth="1"/>
    <col min="3" max="3" width="9.7109375" style="186" customWidth="1"/>
    <col min="4" max="4" width="10.7109375" style="186" customWidth="1"/>
    <col min="5" max="8" width="8.7109375" style="186" customWidth="1"/>
    <col min="9" max="9" width="9.7109375" style="186" customWidth="1"/>
    <col min="10" max="10" width="8.7109375" style="186" customWidth="1"/>
    <col min="11" max="11" width="9.7109375" style="186" customWidth="1"/>
    <col min="12" max="16384" width="9.140625" style="186" customWidth="1"/>
  </cols>
  <sheetData>
    <row r="1" spans="1:15" s="3" customFormat="1" ht="19.5" customHeight="1">
      <c r="A1" s="16" t="s">
        <v>361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</row>
    <row r="2" spans="1:15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1" ht="31.5" customHeight="1" thickBot="1">
      <c r="A3" s="19" t="s">
        <v>369</v>
      </c>
      <c r="B3" s="19" t="s">
        <v>142</v>
      </c>
      <c r="C3" s="275" t="s">
        <v>49</v>
      </c>
      <c r="D3" s="275" t="s">
        <v>43</v>
      </c>
      <c r="E3" s="275" t="s">
        <v>42</v>
      </c>
      <c r="F3" s="275" t="s">
        <v>40</v>
      </c>
      <c r="G3" s="275" t="s">
        <v>190</v>
      </c>
      <c r="H3" s="275" t="s">
        <v>69</v>
      </c>
      <c r="I3" s="277" t="s">
        <v>191</v>
      </c>
      <c r="J3" s="275" t="s">
        <v>184</v>
      </c>
      <c r="K3" s="275" t="s">
        <v>68</v>
      </c>
    </row>
    <row r="4" spans="1:11" ht="15.75" customHeight="1">
      <c r="A4" s="581">
        <v>1998</v>
      </c>
      <c r="B4" s="126" t="s">
        <v>182</v>
      </c>
      <c r="C4" s="356">
        <v>0.1</v>
      </c>
      <c r="D4" s="356">
        <v>0.6</v>
      </c>
      <c r="E4" s="356">
        <v>1.3</v>
      </c>
      <c r="F4" s="356">
        <v>1.8</v>
      </c>
      <c r="G4" s="356">
        <v>1</v>
      </c>
      <c r="H4" s="356">
        <v>0.4</v>
      </c>
      <c r="I4" s="356">
        <v>0.4</v>
      </c>
      <c r="J4" s="356">
        <v>0.1</v>
      </c>
      <c r="K4" s="334">
        <f aca="true" t="shared" si="0" ref="K4:K23">SUM(C4:J4)</f>
        <v>5.7</v>
      </c>
    </row>
    <row r="5" spans="1:11" ht="26.25" thickBot="1">
      <c r="A5" s="582"/>
      <c r="B5" s="128" t="s">
        <v>305</v>
      </c>
      <c r="C5" s="357">
        <v>1.3</v>
      </c>
      <c r="D5" s="357">
        <v>7.8</v>
      </c>
      <c r="E5" s="357">
        <v>56.4</v>
      </c>
      <c r="F5" s="357">
        <v>36.3</v>
      </c>
      <c r="G5" s="357">
        <v>16.4</v>
      </c>
      <c r="H5" s="357">
        <v>7.4</v>
      </c>
      <c r="I5" s="357">
        <v>7.5</v>
      </c>
      <c r="J5" s="357">
        <v>6.2</v>
      </c>
      <c r="K5" s="336">
        <f t="shared" si="0"/>
        <v>139.29999999999998</v>
      </c>
    </row>
    <row r="6" spans="1:11" ht="15.75" customHeight="1">
      <c r="A6" s="590">
        <v>1999</v>
      </c>
      <c r="B6" s="148" t="s">
        <v>182</v>
      </c>
      <c r="C6" s="358">
        <v>0.1</v>
      </c>
      <c r="D6" s="358">
        <v>0.5</v>
      </c>
      <c r="E6" s="358">
        <v>1.6</v>
      </c>
      <c r="F6" s="358">
        <v>2.1</v>
      </c>
      <c r="G6" s="358">
        <v>1.1</v>
      </c>
      <c r="H6" s="358">
        <v>0.3</v>
      </c>
      <c r="I6" s="358">
        <v>0.3</v>
      </c>
      <c r="J6" s="358">
        <v>0.2</v>
      </c>
      <c r="K6" s="337">
        <f t="shared" si="0"/>
        <v>6.2</v>
      </c>
    </row>
    <row r="7" spans="1:11" ht="26.25" thickBot="1">
      <c r="A7" s="611"/>
      <c r="B7" s="165" t="s">
        <v>305</v>
      </c>
      <c r="C7" s="359">
        <v>1.1</v>
      </c>
      <c r="D7" s="359">
        <v>7</v>
      </c>
      <c r="E7" s="359">
        <v>61.3</v>
      </c>
      <c r="F7" s="359">
        <v>32.3</v>
      </c>
      <c r="G7" s="359">
        <v>17.3</v>
      </c>
      <c r="H7" s="359">
        <v>6.8</v>
      </c>
      <c r="I7" s="359">
        <v>6.3</v>
      </c>
      <c r="J7" s="359">
        <v>7.9</v>
      </c>
      <c r="K7" s="346">
        <f t="shared" si="0"/>
        <v>140</v>
      </c>
    </row>
    <row r="8" spans="1:11" ht="15.75" customHeight="1">
      <c r="A8" s="581">
        <v>2000</v>
      </c>
      <c r="B8" s="126" t="s">
        <v>182</v>
      </c>
      <c r="C8" s="356">
        <v>0.08</v>
      </c>
      <c r="D8" s="356">
        <v>0.442</v>
      </c>
      <c r="E8" s="356">
        <v>0.662</v>
      </c>
      <c r="F8" s="356">
        <v>1.358</v>
      </c>
      <c r="G8" s="356">
        <v>1.638</v>
      </c>
      <c r="H8" s="356">
        <v>0.098</v>
      </c>
      <c r="I8" s="356">
        <v>0.281</v>
      </c>
      <c r="J8" s="356">
        <v>0.028</v>
      </c>
      <c r="K8" s="334">
        <f t="shared" si="0"/>
        <v>4.586999999999999</v>
      </c>
    </row>
    <row r="9" spans="1:11" ht="26.25" thickBot="1">
      <c r="A9" s="582"/>
      <c r="B9" s="128" t="s">
        <v>305</v>
      </c>
      <c r="C9" s="357">
        <v>0.8</v>
      </c>
      <c r="D9" s="357">
        <v>11.5</v>
      </c>
      <c r="E9" s="357">
        <v>18.2</v>
      </c>
      <c r="F9" s="357">
        <v>47.5</v>
      </c>
      <c r="G9" s="357">
        <v>41.8</v>
      </c>
      <c r="H9" s="357">
        <v>3.3</v>
      </c>
      <c r="I9" s="357">
        <v>2.9</v>
      </c>
      <c r="J9" s="357">
        <v>0.5</v>
      </c>
      <c r="K9" s="336">
        <f t="shared" si="0"/>
        <v>126.5</v>
      </c>
    </row>
    <row r="10" spans="1:11" ht="15.75" customHeight="1">
      <c r="A10" s="590">
        <v>2001</v>
      </c>
      <c r="B10" s="148" t="s">
        <v>182</v>
      </c>
      <c r="C10" s="358">
        <v>0.08</v>
      </c>
      <c r="D10" s="358">
        <v>0.394</v>
      </c>
      <c r="E10" s="358">
        <v>0.686</v>
      </c>
      <c r="F10" s="358">
        <v>1.093</v>
      </c>
      <c r="G10" s="358">
        <v>1.584</v>
      </c>
      <c r="H10" s="358">
        <v>0.105</v>
      </c>
      <c r="I10" s="358">
        <v>0.245</v>
      </c>
      <c r="J10" s="358">
        <v>0.028</v>
      </c>
      <c r="K10" s="337">
        <f t="shared" si="0"/>
        <v>4.215</v>
      </c>
    </row>
    <row r="11" spans="1:11" ht="26.25" thickBot="1">
      <c r="A11" s="611"/>
      <c r="B11" s="165" t="s">
        <v>305</v>
      </c>
      <c r="C11" s="359">
        <v>0.8</v>
      </c>
      <c r="D11" s="359">
        <v>13.2</v>
      </c>
      <c r="E11" s="359">
        <v>20.9</v>
      </c>
      <c r="F11" s="359">
        <v>35.1</v>
      </c>
      <c r="G11" s="359">
        <v>40.6</v>
      </c>
      <c r="H11" s="359">
        <v>3.5</v>
      </c>
      <c r="I11" s="359">
        <v>2.1</v>
      </c>
      <c r="J11" s="359">
        <v>0.6</v>
      </c>
      <c r="K11" s="346">
        <f t="shared" si="0"/>
        <v>116.79999999999998</v>
      </c>
    </row>
    <row r="12" spans="1:11" ht="15.75" customHeight="1">
      <c r="A12" s="581">
        <v>2002</v>
      </c>
      <c r="B12" s="126" t="s">
        <v>182</v>
      </c>
      <c r="C12" s="356">
        <v>0.142</v>
      </c>
      <c r="D12" s="356">
        <v>1.193</v>
      </c>
      <c r="E12" s="356">
        <v>1.388</v>
      </c>
      <c r="F12" s="356">
        <v>0.718</v>
      </c>
      <c r="G12" s="356">
        <v>0.842</v>
      </c>
      <c r="H12" s="356">
        <v>0.28</v>
      </c>
      <c r="I12" s="356">
        <v>0.355</v>
      </c>
      <c r="J12" s="356">
        <v>0.144</v>
      </c>
      <c r="K12" s="334">
        <f t="shared" si="0"/>
        <v>5.061999999999999</v>
      </c>
    </row>
    <row r="13" spans="1:11" ht="26.25" thickBot="1">
      <c r="A13" s="582"/>
      <c r="B13" s="128" t="s">
        <v>305</v>
      </c>
      <c r="C13" s="357">
        <v>3.9</v>
      </c>
      <c r="D13" s="357">
        <v>35.8</v>
      </c>
      <c r="E13" s="357">
        <v>52.2</v>
      </c>
      <c r="F13" s="357">
        <v>17.3</v>
      </c>
      <c r="G13" s="357">
        <v>17</v>
      </c>
      <c r="H13" s="357">
        <v>9.3</v>
      </c>
      <c r="I13" s="357">
        <v>2.8</v>
      </c>
      <c r="J13" s="357">
        <v>1.8</v>
      </c>
      <c r="K13" s="336">
        <f t="shared" si="0"/>
        <v>140.10000000000002</v>
      </c>
    </row>
    <row r="14" spans="1:11" ht="15.75" customHeight="1">
      <c r="A14" s="590">
        <v>2003</v>
      </c>
      <c r="B14" s="148" t="s">
        <v>182</v>
      </c>
      <c r="C14" s="358">
        <v>0.142</v>
      </c>
      <c r="D14" s="358">
        <v>0.889</v>
      </c>
      <c r="E14" s="358">
        <v>1.642</v>
      </c>
      <c r="F14" s="358">
        <v>1.117</v>
      </c>
      <c r="G14" s="358">
        <v>0.508</v>
      </c>
      <c r="H14" s="358">
        <v>0.127</v>
      </c>
      <c r="I14" s="358">
        <v>0.263</v>
      </c>
      <c r="J14" s="358">
        <v>0.285</v>
      </c>
      <c r="K14" s="337">
        <f t="shared" si="0"/>
        <v>4.973</v>
      </c>
    </row>
    <row r="15" spans="1:11" ht="26.25" thickBot="1">
      <c r="A15" s="611"/>
      <c r="B15" s="165" t="s">
        <v>305</v>
      </c>
      <c r="C15" s="359">
        <v>2.9</v>
      </c>
      <c r="D15" s="359">
        <v>20.1</v>
      </c>
      <c r="E15" s="359">
        <v>58.4</v>
      </c>
      <c r="F15" s="359">
        <v>22.1</v>
      </c>
      <c r="G15" s="359">
        <v>16</v>
      </c>
      <c r="H15" s="359">
        <v>2.6</v>
      </c>
      <c r="I15" s="359">
        <v>1.3</v>
      </c>
      <c r="J15" s="359">
        <v>4</v>
      </c>
      <c r="K15" s="346">
        <f t="shared" si="0"/>
        <v>127.39999999999999</v>
      </c>
    </row>
    <row r="16" spans="1:11" ht="15.75" customHeight="1">
      <c r="A16" s="581">
        <v>2004</v>
      </c>
      <c r="B16" s="126" t="s">
        <v>182</v>
      </c>
      <c r="C16" s="356">
        <v>0.073</v>
      </c>
      <c r="D16" s="356">
        <v>1.368</v>
      </c>
      <c r="E16" s="356">
        <v>1.903</v>
      </c>
      <c r="F16" s="356">
        <v>1.281</v>
      </c>
      <c r="G16" s="356">
        <v>0.632</v>
      </c>
      <c r="H16" s="356">
        <v>0.317</v>
      </c>
      <c r="I16" s="356">
        <v>0.126</v>
      </c>
      <c r="J16" s="356">
        <v>0.152</v>
      </c>
      <c r="K16" s="334">
        <f t="shared" si="0"/>
        <v>5.852</v>
      </c>
    </row>
    <row r="17" spans="1:11" ht="26.25" thickBot="1">
      <c r="A17" s="582"/>
      <c r="B17" s="165" t="s">
        <v>305</v>
      </c>
      <c r="C17" s="357">
        <v>1</v>
      </c>
      <c r="D17" s="357">
        <v>36.5</v>
      </c>
      <c r="E17" s="357">
        <v>90.5</v>
      </c>
      <c r="F17" s="357">
        <v>32.1</v>
      </c>
      <c r="G17" s="357">
        <v>7.8</v>
      </c>
      <c r="H17" s="357">
        <v>4.3</v>
      </c>
      <c r="I17" s="357">
        <v>0.8</v>
      </c>
      <c r="J17" s="357">
        <v>2.1</v>
      </c>
      <c r="K17" s="336">
        <f t="shared" si="0"/>
        <v>175.10000000000002</v>
      </c>
    </row>
    <row r="18" spans="1:11" ht="15.75" customHeight="1">
      <c r="A18" s="590">
        <v>2005</v>
      </c>
      <c r="B18" s="126" t="s">
        <v>182</v>
      </c>
      <c r="C18" s="358">
        <v>0.075</v>
      </c>
      <c r="D18" s="358">
        <v>1.206</v>
      </c>
      <c r="E18" s="358">
        <v>1.777</v>
      </c>
      <c r="F18" s="358">
        <v>1.156</v>
      </c>
      <c r="G18" s="358">
        <v>0.9</v>
      </c>
      <c r="H18" s="358">
        <v>0.462</v>
      </c>
      <c r="I18" s="358">
        <v>0.155</v>
      </c>
      <c r="J18" s="358">
        <v>0.171</v>
      </c>
      <c r="K18" s="337">
        <f t="shared" si="0"/>
        <v>5.902</v>
      </c>
    </row>
    <row r="19" spans="1:11" ht="26.25" thickBot="1">
      <c r="A19" s="611"/>
      <c r="B19" s="128" t="s">
        <v>305</v>
      </c>
      <c r="C19" s="359">
        <v>0.9</v>
      </c>
      <c r="D19" s="359">
        <v>31.4</v>
      </c>
      <c r="E19" s="359">
        <v>79.9</v>
      </c>
      <c r="F19" s="359">
        <v>28.9</v>
      </c>
      <c r="G19" s="359">
        <v>9.9</v>
      </c>
      <c r="H19" s="359">
        <v>6</v>
      </c>
      <c r="I19" s="359">
        <v>0.9</v>
      </c>
      <c r="J19" s="359">
        <v>2</v>
      </c>
      <c r="K19" s="346">
        <f t="shared" si="0"/>
        <v>159.9</v>
      </c>
    </row>
    <row r="20" spans="1:11" ht="15.75" customHeight="1">
      <c r="A20" s="581">
        <v>2006</v>
      </c>
      <c r="B20" s="126" t="s">
        <v>182</v>
      </c>
      <c r="C20" s="533">
        <v>0.06</v>
      </c>
      <c r="D20" s="533">
        <v>1.063</v>
      </c>
      <c r="E20" s="533">
        <v>1.65</v>
      </c>
      <c r="F20" s="533">
        <v>0.99</v>
      </c>
      <c r="G20" s="533">
        <v>0.98</v>
      </c>
      <c r="H20" s="533">
        <v>0.45</v>
      </c>
      <c r="I20" s="533">
        <v>0.123</v>
      </c>
      <c r="J20" s="533">
        <v>0.3</v>
      </c>
      <c r="K20" s="334">
        <f t="shared" si="0"/>
        <v>5.6160000000000005</v>
      </c>
    </row>
    <row r="21" spans="1:11" ht="26.25" thickBot="1">
      <c r="A21" s="582"/>
      <c r="B21" s="128" t="s">
        <v>305</v>
      </c>
      <c r="C21" s="357">
        <v>0.5</v>
      </c>
      <c r="D21" s="357">
        <v>24.8</v>
      </c>
      <c r="E21" s="357">
        <v>72.6</v>
      </c>
      <c r="F21" s="357">
        <v>20.8</v>
      </c>
      <c r="G21" s="357">
        <v>9.8</v>
      </c>
      <c r="H21" s="357">
        <v>5.4</v>
      </c>
      <c r="I21" s="357">
        <v>0.5</v>
      </c>
      <c r="J21" s="357">
        <v>3</v>
      </c>
      <c r="K21" s="336">
        <f t="shared" si="0"/>
        <v>137.4</v>
      </c>
    </row>
    <row r="22" spans="1:11" ht="15.75" customHeight="1">
      <c r="A22" s="590">
        <v>2007</v>
      </c>
      <c r="B22" s="126" t="s">
        <v>182</v>
      </c>
      <c r="C22" s="534">
        <v>0.055</v>
      </c>
      <c r="D22" s="534">
        <v>0.922</v>
      </c>
      <c r="E22" s="534">
        <v>1.95</v>
      </c>
      <c r="F22" s="534">
        <v>0.889</v>
      </c>
      <c r="G22" s="534">
        <v>0.74</v>
      </c>
      <c r="H22" s="534">
        <v>0.27</v>
      </c>
      <c r="I22" s="534">
        <v>0.11</v>
      </c>
      <c r="J22" s="534">
        <v>0.272</v>
      </c>
      <c r="K22" s="337">
        <f t="shared" si="0"/>
        <v>5.208000000000001</v>
      </c>
    </row>
    <row r="23" spans="1:11" ht="26.25" thickBot="1">
      <c r="A23" s="582"/>
      <c r="B23" s="128" t="s">
        <v>305</v>
      </c>
      <c r="C23" s="357">
        <v>0.6</v>
      </c>
      <c r="D23" s="357">
        <v>24.1</v>
      </c>
      <c r="E23" s="357">
        <v>87.7</v>
      </c>
      <c r="F23" s="357">
        <v>22.2</v>
      </c>
      <c r="G23" s="357">
        <v>7.4</v>
      </c>
      <c r="H23" s="357">
        <v>3.6</v>
      </c>
      <c r="I23" s="357">
        <v>0.6</v>
      </c>
      <c r="J23" s="357">
        <v>2.7</v>
      </c>
      <c r="K23" s="336">
        <f t="shared" si="0"/>
        <v>148.89999999999998</v>
      </c>
    </row>
    <row r="24" spans="1:11" ht="15.75" customHeight="1">
      <c r="A24" s="581">
        <v>2008</v>
      </c>
      <c r="B24" s="126" t="s">
        <v>182</v>
      </c>
      <c r="C24" s="533">
        <v>0.04</v>
      </c>
      <c r="D24" s="533">
        <v>0.556</v>
      </c>
      <c r="E24" s="533">
        <v>1.07</v>
      </c>
      <c r="F24" s="533">
        <v>1.249</v>
      </c>
      <c r="G24" s="533">
        <v>0.644</v>
      </c>
      <c r="H24" s="533">
        <v>0.17</v>
      </c>
      <c r="I24" s="533">
        <v>0.351</v>
      </c>
      <c r="J24" s="533">
        <v>0.129</v>
      </c>
      <c r="K24" s="334">
        <f>SUM(C24:J24)</f>
        <v>4.209</v>
      </c>
    </row>
    <row r="25" spans="1:11" ht="26.25" thickBot="1">
      <c r="A25" s="582"/>
      <c r="B25" s="128" t="s">
        <v>305</v>
      </c>
      <c r="C25" s="528">
        <v>0.3</v>
      </c>
      <c r="D25" s="528">
        <v>10.6</v>
      </c>
      <c r="E25" s="528">
        <v>46.8</v>
      </c>
      <c r="F25" s="528">
        <v>29.6</v>
      </c>
      <c r="G25" s="528">
        <v>8.4</v>
      </c>
      <c r="H25" s="528">
        <v>1.3</v>
      </c>
      <c r="I25" s="528">
        <v>2.1</v>
      </c>
      <c r="J25" s="528">
        <v>1.4</v>
      </c>
      <c r="K25" s="336">
        <f>SUM(C25:J25)</f>
        <v>100.5</v>
      </c>
    </row>
    <row r="26" spans="1:11" ht="15.75" customHeight="1">
      <c r="A26" s="590">
        <v>2009</v>
      </c>
      <c r="B26" s="126" t="s">
        <v>182</v>
      </c>
      <c r="C26" s="534">
        <v>0.064</v>
      </c>
      <c r="D26" s="534">
        <v>0.605</v>
      </c>
      <c r="E26" s="534">
        <v>1.244</v>
      </c>
      <c r="F26" s="534">
        <v>1.413</v>
      </c>
      <c r="G26" s="534">
        <v>0.698</v>
      </c>
      <c r="H26" s="534">
        <v>0.2</v>
      </c>
      <c r="I26" s="534">
        <v>0.492</v>
      </c>
      <c r="J26" s="534">
        <v>0.1</v>
      </c>
      <c r="K26" s="337">
        <f>SUM(C26:J26)</f>
        <v>4.816</v>
      </c>
    </row>
    <row r="27" spans="1:11" ht="26.25" thickBot="1">
      <c r="A27" s="582"/>
      <c r="B27" s="128" t="s">
        <v>305</v>
      </c>
      <c r="C27" s="528">
        <v>0.6</v>
      </c>
      <c r="D27" s="528">
        <v>12.9</v>
      </c>
      <c r="E27" s="528">
        <v>48.9</v>
      </c>
      <c r="F27" s="528">
        <v>37.4</v>
      </c>
      <c r="G27" s="528">
        <v>9.8</v>
      </c>
      <c r="H27" s="528">
        <v>2.2</v>
      </c>
      <c r="I27" s="528">
        <v>3.3</v>
      </c>
      <c r="J27" s="528">
        <v>7</v>
      </c>
      <c r="K27" s="336">
        <f>SUM(C27:J27)</f>
        <v>122.1</v>
      </c>
    </row>
    <row r="28" spans="1:12" s="2" customFormat="1" ht="13.5" customHeight="1">
      <c r="A28" s="4" t="s">
        <v>19</v>
      </c>
      <c r="G28" s="11" t="s">
        <v>221</v>
      </c>
      <c r="I28" s="120"/>
      <c r="L28" s="120"/>
    </row>
    <row r="29" spans="1:2" ht="12.75">
      <c r="A29" s="280"/>
      <c r="B29" s="11" t="s">
        <v>374</v>
      </c>
    </row>
  </sheetData>
  <sheetProtection/>
  <mergeCells count="12">
    <mergeCell ref="A24:A25"/>
    <mergeCell ref="A26:A27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7.7109375" style="186" customWidth="1"/>
    <col min="5" max="7" width="8.7109375" style="186" customWidth="1"/>
    <col min="8" max="8" width="7.7109375" style="186" customWidth="1"/>
    <col min="9" max="10" width="8.7109375" style="186" customWidth="1"/>
    <col min="11" max="11" width="10.7109375" style="186" customWidth="1"/>
    <col min="12" max="16384" width="9.140625" style="186" customWidth="1"/>
  </cols>
  <sheetData>
    <row r="1" spans="1:15" s="3" customFormat="1" ht="19.5" customHeight="1">
      <c r="A1" s="16" t="s">
        <v>362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</row>
    <row r="2" spans="1:15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1" ht="31.5" customHeight="1" thickBot="1">
      <c r="A3" s="19" t="s">
        <v>369</v>
      </c>
      <c r="B3" s="378" t="s">
        <v>142</v>
      </c>
      <c r="C3" s="276" t="s">
        <v>28</v>
      </c>
      <c r="D3" s="276" t="s">
        <v>44</v>
      </c>
      <c r="E3" s="276" t="s">
        <v>48</v>
      </c>
      <c r="F3" s="276" t="s">
        <v>46</v>
      </c>
      <c r="G3" s="276" t="s">
        <v>45</v>
      </c>
      <c r="H3" s="276" t="s">
        <v>192</v>
      </c>
      <c r="I3" s="276" t="s">
        <v>41</v>
      </c>
      <c r="J3" s="276" t="s">
        <v>72</v>
      </c>
      <c r="K3" s="276" t="s">
        <v>71</v>
      </c>
    </row>
    <row r="4" spans="1:11" ht="15.75" customHeight="1">
      <c r="A4" s="581">
        <v>1998</v>
      </c>
      <c r="B4" s="126" t="s">
        <v>182</v>
      </c>
      <c r="C4" s="356">
        <v>0.9</v>
      </c>
      <c r="D4" s="356">
        <v>0.4</v>
      </c>
      <c r="E4" s="356">
        <v>3.2</v>
      </c>
      <c r="F4" s="356">
        <v>1.6</v>
      </c>
      <c r="G4" s="356">
        <v>1.4</v>
      </c>
      <c r="H4" s="356">
        <v>0.4</v>
      </c>
      <c r="I4" s="356">
        <v>5.1</v>
      </c>
      <c r="J4" s="356">
        <v>3.2</v>
      </c>
      <c r="K4" s="334">
        <f aca="true" t="shared" si="0" ref="K4:K23">SUM(C4:J4)</f>
        <v>16.2</v>
      </c>
    </row>
    <row r="5" spans="1:11" ht="26.25" thickBot="1">
      <c r="A5" s="582"/>
      <c r="B5" s="128" t="s">
        <v>305</v>
      </c>
      <c r="C5" s="357">
        <v>40.4</v>
      </c>
      <c r="D5" s="357">
        <v>7</v>
      </c>
      <c r="E5" s="357">
        <v>142.8</v>
      </c>
      <c r="F5" s="357">
        <v>37.2</v>
      </c>
      <c r="G5" s="357">
        <v>47.2</v>
      </c>
      <c r="H5" s="357">
        <v>1.7</v>
      </c>
      <c r="I5" s="357">
        <v>303.9</v>
      </c>
      <c r="J5" s="357">
        <v>121.6</v>
      </c>
      <c r="K5" s="336">
        <f t="shared" si="0"/>
        <v>701.8000000000001</v>
      </c>
    </row>
    <row r="6" spans="1:11" ht="15.75" customHeight="1">
      <c r="A6" s="590">
        <v>1999</v>
      </c>
      <c r="B6" s="148" t="s">
        <v>182</v>
      </c>
      <c r="C6" s="358">
        <v>0.9</v>
      </c>
      <c r="D6" s="358">
        <v>0.4</v>
      </c>
      <c r="E6" s="358">
        <v>2.8</v>
      </c>
      <c r="F6" s="358">
        <v>1.9</v>
      </c>
      <c r="G6" s="358">
        <v>1.1</v>
      </c>
      <c r="H6" s="358">
        <v>0.3</v>
      </c>
      <c r="I6" s="358">
        <v>5.7</v>
      </c>
      <c r="J6" s="358">
        <v>3.5</v>
      </c>
      <c r="K6" s="337">
        <f t="shared" si="0"/>
        <v>16.6</v>
      </c>
    </row>
    <row r="7" spans="1:11" ht="26.25" thickBot="1">
      <c r="A7" s="611"/>
      <c r="B7" s="165" t="s">
        <v>305</v>
      </c>
      <c r="C7" s="359">
        <v>43.1</v>
      </c>
      <c r="D7" s="359">
        <v>6.4</v>
      </c>
      <c r="E7" s="359">
        <v>119.3</v>
      </c>
      <c r="F7" s="359">
        <v>44.9</v>
      </c>
      <c r="G7" s="359">
        <v>41.6</v>
      </c>
      <c r="H7" s="359">
        <v>1.1</v>
      </c>
      <c r="I7" s="359">
        <v>337.3</v>
      </c>
      <c r="J7" s="359">
        <v>115.5</v>
      </c>
      <c r="K7" s="346">
        <f t="shared" si="0"/>
        <v>709.2</v>
      </c>
    </row>
    <row r="8" spans="1:11" ht="15.75" customHeight="1">
      <c r="A8" s="581">
        <v>2000</v>
      </c>
      <c r="B8" s="126" t="s">
        <v>182</v>
      </c>
      <c r="C8" s="356">
        <v>0.699</v>
      </c>
      <c r="D8" s="356">
        <v>0.395</v>
      </c>
      <c r="E8" s="356">
        <v>3.663</v>
      </c>
      <c r="F8" s="356">
        <v>0.988</v>
      </c>
      <c r="G8" s="356">
        <v>1.128</v>
      </c>
      <c r="H8" s="356">
        <v>0.335</v>
      </c>
      <c r="I8" s="356">
        <v>4.66</v>
      </c>
      <c r="J8" s="356">
        <v>2.05</v>
      </c>
      <c r="K8" s="334">
        <f t="shared" si="0"/>
        <v>13.918</v>
      </c>
    </row>
    <row r="9" spans="1:11" ht="26.25" thickBot="1">
      <c r="A9" s="582"/>
      <c r="B9" s="128" t="s">
        <v>305</v>
      </c>
      <c r="C9" s="357">
        <v>21.6</v>
      </c>
      <c r="D9" s="357">
        <v>6.9</v>
      </c>
      <c r="E9" s="357">
        <v>149.4</v>
      </c>
      <c r="F9" s="357">
        <v>27.9</v>
      </c>
      <c r="G9" s="357">
        <v>24.2</v>
      </c>
      <c r="H9" s="357">
        <v>1.1</v>
      </c>
      <c r="I9" s="357">
        <v>235</v>
      </c>
      <c r="J9" s="357">
        <v>57</v>
      </c>
      <c r="K9" s="336">
        <f t="shared" si="0"/>
        <v>523.1</v>
      </c>
    </row>
    <row r="10" spans="1:11" ht="15.75" customHeight="1">
      <c r="A10" s="590">
        <v>2001</v>
      </c>
      <c r="B10" s="148" t="s">
        <v>182</v>
      </c>
      <c r="C10" s="358">
        <v>0.465</v>
      </c>
      <c r="D10" s="358">
        <v>0.28</v>
      </c>
      <c r="E10" s="358">
        <v>4.106</v>
      </c>
      <c r="F10" s="358">
        <v>0.752</v>
      </c>
      <c r="G10" s="358">
        <v>0.697</v>
      </c>
      <c r="H10" s="358">
        <v>0.293</v>
      </c>
      <c r="I10" s="358">
        <v>4.35</v>
      </c>
      <c r="J10" s="358">
        <v>2.127</v>
      </c>
      <c r="K10" s="337">
        <f t="shared" si="0"/>
        <v>13.07</v>
      </c>
    </row>
    <row r="11" spans="1:11" ht="26.25" thickBot="1">
      <c r="A11" s="611"/>
      <c r="B11" s="165" t="s">
        <v>305</v>
      </c>
      <c r="C11" s="359">
        <v>14.9</v>
      </c>
      <c r="D11" s="359">
        <v>5.9</v>
      </c>
      <c r="E11" s="359">
        <v>161</v>
      </c>
      <c r="F11" s="359">
        <v>21.6</v>
      </c>
      <c r="G11" s="359">
        <v>16.6</v>
      </c>
      <c r="H11" s="359">
        <v>1.3</v>
      </c>
      <c r="I11" s="359">
        <v>247</v>
      </c>
      <c r="J11" s="359">
        <v>61</v>
      </c>
      <c r="K11" s="346">
        <f t="shared" si="0"/>
        <v>529.3</v>
      </c>
    </row>
    <row r="12" spans="1:11" ht="15.75" customHeight="1">
      <c r="A12" s="581">
        <v>2002</v>
      </c>
      <c r="B12" s="126" t="s">
        <v>182</v>
      </c>
      <c r="C12" s="356">
        <v>1.134</v>
      </c>
      <c r="D12" s="356">
        <v>0.322</v>
      </c>
      <c r="E12" s="356">
        <v>2.472</v>
      </c>
      <c r="F12" s="356">
        <v>0.964</v>
      </c>
      <c r="G12" s="356">
        <v>1.536</v>
      </c>
      <c r="H12" s="356">
        <v>1.045</v>
      </c>
      <c r="I12" s="356">
        <v>5.163</v>
      </c>
      <c r="J12" s="356">
        <v>2.657</v>
      </c>
      <c r="K12" s="334">
        <f t="shared" si="0"/>
        <v>15.293</v>
      </c>
    </row>
    <row r="13" spans="1:11" ht="26.25" thickBot="1">
      <c r="A13" s="582"/>
      <c r="B13" s="128" t="s">
        <v>305</v>
      </c>
      <c r="C13" s="357">
        <v>32.2</v>
      </c>
      <c r="D13" s="357">
        <v>4.2</v>
      </c>
      <c r="E13" s="357">
        <v>132.1</v>
      </c>
      <c r="F13" s="357">
        <v>18.3</v>
      </c>
      <c r="G13" s="357">
        <v>23.5</v>
      </c>
      <c r="H13" s="357">
        <v>2.6</v>
      </c>
      <c r="I13" s="357">
        <v>270.5</v>
      </c>
      <c r="J13" s="357">
        <v>67.7</v>
      </c>
      <c r="K13" s="336">
        <f t="shared" si="0"/>
        <v>551.1</v>
      </c>
    </row>
    <row r="14" spans="1:11" ht="15.75" customHeight="1">
      <c r="A14" s="590">
        <v>2003</v>
      </c>
      <c r="B14" s="148" t="s">
        <v>182</v>
      </c>
      <c r="C14" s="358">
        <v>0.426</v>
      </c>
      <c r="D14" s="358">
        <v>0.202</v>
      </c>
      <c r="E14" s="358">
        <v>3.787</v>
      </c>
      <c r="F14" s="358">
        <v>0.778</v>
      </c>
      <c r="G14" s="358">
        <v>1.429</v>
      </c>
      <c r="H14" s="358">
        <v>1.468</v>
      </c>
      <c r="I14" s="358">
        <v>3.815</v>
      </c>
      <c r="J14" s="358">
        <v>2.436</v>
      </c>
      <c r="K14" s="337">
        <f t="shared" si="0"/>
        <v>14.341</v>
      </c>
    </row>
    <row r="15" spans="1:11" ht="26.25" thickBot="1">
      <c r="A15" s="611"/>
      <c r="B15" s="165" t="s">
        <v>305</v>
      </c>
      <c r="C15" s="359">
        <v>8.3</v>
      </c>
      <c r="D15" s="359">
        <v>3.6</v>
      </c>
      <c r="E15" s="359">
        <v>156</v>
      </c>
      <c r="F15" s="359">
        <v>19</v>
      </c>
      <c r="G15" s="359">
        <v>21.2</v>
      </c>
      <c r="H15" s="359">
        <v>4.8</v>
      </c>
      <c r="I15" s="359">
        <v>217.1</v>
      </c>
      <c r="J15" s="359">
        <v>86.7</v>
      </c>
      <c r="K15" s="346">
        <f t="shared" si="0"/>
        <v>516.7</v>
      </c>
    </row>
    <row r="16" spans="1:11" ht="15.75" customHeight="1">
      <c r="A16" s="581">
        <v>2004</v>
      </c>
      <c r="B16" s="126" t="s">
        <v>182</v>
      </c>
      <c r="C16" s="356">
        <v>0.41</v>
      </c>
      <c r="D16" s="356">
        <v>0.249</v>
      </c>
      <c r="E16" s="356">
        <v>3.476</v>
      </c>
      <c r="F16" s="356">
        <v>0.895</v>
      </c>
      <c r="G16" s="356">
        <v>1.254</v>
      </c>
      <c r="H16" s="356">
        <v>1.264</v>
      </c>
      <c r="I16" s="356">
        <v>3.104</v>
      </c>
      <c r="J16" s="356">
        <v>2.384</v>
      </c>
      <c r="K16" s="334">
        <f t="shared" si="0"/>
        <v>13.036</v>
      </c>
    </row>
    <row r="17" spans="1:11" ht="26.25" thickBot="1">
      <c r="A17" s="582"/>
      <c r="B17" s="128" t="s">
        <v>305</v>
      </c>
      <c r="C17" s="357">
        <v>9.2</v>
      </c>
      <c r="D17" s="357">
        <v>7</v>
      </c>
      <c r="E17" s="357">
        <v>159</v>
      </c>
      <c r="F17" s="357">
        <v>22.7</v>
      </c>
      <c r="G17" s="357">
        <v>24.4</v>
      </c>
      <c r="H17" s="357">
        <v>2.7</v>
      </c>
      <c r="I17" s="357">
        <v>225.3</v>
      </c>
      <c r="J17" s="357">
        <v>85.6</v>
      </c>
      <c r="K17" s="336">
        <f t="shared" si="0"/>
        <v>535.9</v>
      </c>
    </row>
    <row r="18" spans="1:11" ht="15.75" customHeight="1">
      <c r="A18" s="590">
        <v>2005</v>
      </c>
      <c r="B18" s="148" t="s">
        <v>182</v>
      </c>
      <c r="C18" s="358">
        <v>0.274</v>
      </c>
      <c r="D18" s="358">
        <v>0.165</v>
      </c>
      <c r="E18" s="358">
        <v>3.054</v>
      </c>
      <c r="F18" s="358">
        <v>0.76</v>
      </c>
      <c r="G18" s="358">
        <v>1.315</v>
      </c>
      <c r="H18" s="358">
        <v>1.3</v>
      </c>
      <c r="I18" s="358">
        <v>3.696</v>
      </c>
      <c r="J18" s="358">
        <v>2.1</v>
      </c>
      <c r="K18" s="337">
        <f t="shared" si="0"/>
        <v>12.664</v>
      </c>
    </row>
    <row r="19" spans="1:11" ht="26.25" thickBot="1">
      <c r="A19" s="611"/>
      <c r="B19" s="165" t="s">
        <v>305</v>
      </c>
      <c r="C19" s="359">
        <v>6</v>
      </c>
      <c r="D19" s="359">
        <v>4.3</v>
      </c>
      <c r="E19" s="359">
        <v>131</v>
      </c>
      <c r="F19" s="359">
        <v>19.7</v>
      </c>
      <c r="G19" s="359">
        <v>23.7</v>
      </c>
      <c r="H19" s="359">
        <v>2.9</v>
      </c>
      <c r="I19" s="359">
        <v>277</v>
      </c>
      <c r="J19" s="359">
        <v>73.5</v>
      </c>
      <c r="K19" s="346">
        <f t="shared" si="0"/>
        <v>538.1</v>
      </c>
    </row>
    <row r="20" spans="1:11" ht="15.75" customHeight="1">
      <c r="A20" s="581">
        <v>2006</v>
      </c>
      <c r="B20" s="126" t="s">
        <v>182</v>
      </c>
      <c r="C20" s="533">
        <v>0.405</v>
      </c>
      <c r="D20" s="533">
        <v>0.3</v>
      </c>
      <c r="E20" s="533">
        <v>3.403</v>
      </c>
      <c r="F20" s="533">
        <v>0.98</v>
      </c>
      <c r="G20" s="533">
        <v>1.45</v>
      </c>
      <c r="H20" s="533">
        <v>1.047</v>
      </c>
      <c r="I20" s="533">
        <v>3.88</v>
      </c>
      <c r="J20" s="533">
        <v>1.82</v>
      </c>
      <c r="K20" s="334">
        <f t="shared" si="0"/>
        <v>13.285</v>
      </c>
    </row>
    <row r="21" spans="1:11" ht="26.25" thickBot="1">
      <c r="A21" s="582"/>
      <c r="B21" s="128" t="s">
        <v>305</v>
      </c>
      <c r="C21" s="357">
        <v>8.1</v>
      </c>
      <c r="D21" s="357">
        <v>7.2</v>
      </c>
      <c r="E21" s="357">
        <v>149.7</v>
      </c>
      <c r="F21" s="357">
        <v>23.5</v>
      </c>
      <c r="G21" s="357">
        <v>24.4</v>
      </c>
      <c r="H21" s="357">
        <v>2.3</v>
      </c>
      <c r="I21" s="357">
        <v>291</v>
      </c>
      <c r="J21" s="357">
        <v>58.2</v>
      </c>
      <c r="K21" s="336">
        <f t="shared" si="0"/>
        <v>564.4000000000001</v>
      </c>
    </row>
    <row r="22" spans="1:11" ht="15.75" customHeight="1">
      <c r="A22" s="590">
        <v>2007</v>
      </c>
      <c r="B22" s="148" t="s">
        <v>182</v>
      </c>
      <c r="C22" s="534">
        <v>0.388</v>
      </c>
      <c r="D22" s="534">
        <v>0.28</v>
      </c>
      <c r="E22" s="534">
        <v>3.1</v>
      </c>
      <c r="F22" s="534">
        <v>0.908</v>
      </c>
      <c r="G22" s="534">
        <v>1.6</v>
      </c>
      <c r="H22" s="534">
        <v>1.238</v>
      </c>
      <c r="I22" s="534">
        <v>4.06</v>
      </c>
      <c r="J22" s="534">
        <v>1.55</v>
      </c>
      <c r="K22" s="337">
        <f t="shared" si="0"/>
        <v>13.123999999999999</v>
      </c>
    </row>
    <row r="23" spans="1:11" ht="26.25" thickBot="1">
      <c r="A23" s="582"/>
      <c r="B23" s="128" t="s">
        <v>305</v>
      </c>
      <c r="C23" s="357">
        <v>8.5</v>
      </c>
      <c r="D23" s="357">
        <v>7.8</v>
      </c>
      <c r="E23" s="357">
        <v>142.6</v>
      </c>
      <c r="F23" s="357">
        <v>23.8</v>
      </c>
      <c r="G23" s="357">
        <v>28.2</v>
      </c>
      <c r="H23" s="357">
        <v>2.8</v>
      </c>
      <c r="I23" s="357">
        <v>305.3</v>
      </c>
      <c r="J23" s="357">
        <v>54.3</v>
      </c>
      <c r="K23" s="336">
        <f t="shared" si="0"/>
        <v>573.3</v>
      </c>
    </row>
    <row r="24" spans="1:11" ht="15.75" customHeight="1">
      <c r="A24" s="581">
        <v>2008</v>
      </c>
      <c r="B24" s="148" t="s">
        <v>182</v>
      </c>
      <c r="C24" s="533">
        <v>0.8</v>
      </c>
      <c r="D24" s="533">
        <v>0.313</v>
      </c>
      <c r="E24" s="533">
        <v>2.453</v>
      </c>
      <c r="F24" s="533">
        <v>0.628</v>
      </c>
      <c r="G24" s="533">
        <v>0.978</v>
      </c>
      <c r="H24" s="533">
        <v>1.096</v>
      </c>
      <c r="I24" s="533">
        <v>2.808</v>
      </c>
      <c r="J24" s="533">
        <v>1.546</v>
      </c>
      <c r="K24" s="334">
        <f>SUM(C24:J24)</f>
        <v>10.622</v>
      </c>
    </row>
    <row r="25" spans="1:11" ht="26.25" thickBot="1">
      <c r="A25" s="582"/>
      <c r="B25" s="128" t="s">
        <v>305</v>
      </c>
      <c r="C25" s="528">
        <v>17.7</v>
      </c>
      <c r="D25" s="528">
        <v>9.4</v>
      </c>
      <c r="E25" s="528">
        <v>112.3</v>
      </c>
      <c r="F25" s="528">
        <v>16.4</v>
      </c>
      <c r="G25" s="528">
        <v>19</v>
      </c>
      <c r="H25" s="528">
        <v>2.3</v>
      </c>
      <c r="I25" s="528">
        <v>185.9</v>
      </c>
      <c r="J25" s="528">
        <v>53.8</v>
      </c>
      <c r="K25" s="336">
        <f>SUM(C25:J25)</f>
        <v>416.8</v>
      </c>
    </row>
    <row r="26" spans="1:11" ht="15.75" customHeight="1">
      <c r="A26" s="590">
        <v>2009</v>
      </c>
      <c r="B26" s="148" t="s">
        <v>182</v>
      </c>
      <c r="C26" s="534">
        <v>0.64</v>
      </c>
      <c r="D26" s="534">
        <v>0.329</v>
      </c>
      <c r="E26" s="534">
        <v>1.896</v>
      </c>
      <c r="F26" s="534">
        <v>0.842</v>
      </c>
      <c r="G26" s="534">
        <v>1.198</v>
      </c>
      <c r="H26" s="534">
        <v>1.07</v>
      </c>
      <c r="I26" s="534">
        <v>3.098</v>
      </c>
      <c r="J26" s="534">
        <v>1.619</v>
      </c>
      <c r="K26" s="337">
        <f>SUM(C26:J26)</f>
        <v>10.692</v>
      </c>
    </row>
    <row r="27" spans="1:11" ht="26.25" thickBot="1">
      <c r="A27" s="582"/>
      <c r="B27" s="128" t="s">
        <v>305</v>
      </c>
      <c r="C27" s="528">
        <v>14</v>
      </c>
      <c r="D27" s="528">
        <v>10.4</v>
      </c>
      <c r="E27" s="528">
        <v>87.2</v>
      </c>
      <c r="F27" s="528">
        <v>22</v>
      </c>
      <c r="G27" s="528">
        <v>25.2</v>
      </c>
      <c r="H27" s="528">
        <v>2.4</v>
      </c>
      <c r="I27" s="528">
        <v>194.5</v>
      </c>
      <c r="J27" s="528">
        <v>53.1</v>
      </c>
      <c r="K27" s="336">
        <f>SUM(C27:J27)</f>
        <v>408.8</v>
      </c>
    </row>
    <row r="28" spans="1:12" s="2" customFormat="1" ht="13.5" customHeight="1">
      <c r="A28" s="4" t="s">
        <v>19</v>
      </c>
      <c r="G28" s="11" t="s">
        <v>221</v>
      </c>
      <c r="I28" s="120"/>
      <c r="L28" s="120"/>
    </row>
    <row r="29" spans="1:2" ht="12.75">
      <c r="A29" s="280"/>
      <c r="B29" s="11" t="s">
        <v>374</v>
      </c>
    </row>
  </sheetData>
  <sheetProtection/>
  <mergeCells count="12">
    <mergeCell ref="A24:A25"/>
    <mergeCell ref="A26:A27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" right="0.7" top="0.5" bottom="0.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1.28125" style="186" customWidth="1"/>
    <col min="8" max="8" width="16.7109375" style="186" customWidth="1"/>
    <col min="9" max="16384" width="9.140625" style="186" customWidth="1"/>
  </cols>
  <sheetData>
    <row r="1" spans="1:20" s="3" customFormat="1" ht="19.5" customHeight="1">
      <c r="A1" s="16" t="s">
        <v>363</v>
      </c>
      <c r="B1" s="16"/>
      <c r="C1" s="16"/>
      <c r="D1" s="16"/>
      <c r="E1" s="16"/>
      <c r="F1" s="16"/>
      <c r="G1" s="16"/>
      <c r="H1" s="1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8" ht="31.5" customHeight="1" thickBot="1">
      <c r="A3" s="19" t="s">
        <v>369</v>
      </c>
      <c r="B3" s="19" t="s">
        <v>142</v>
      </c>
      <c r="C3" s="276" t="s">
        <v>39</v>
      </c>
      <c r="D3" s="276" t="s">
        <v>50</v>
      </c>
      <c r="E3" s="276" t="s">
        <v>47</v>
      </c>
      <c r="F3" s="276" t="s">
        <v>51</v>
      </c>
      <c r="G3" s="276" t="s">
        <v>184</v>
      </c>
      <c r="H3" s="276" t="s">
        <v>97</v>
      </c>
    </row>
    <row r="4" spans="1:8" ht="15.75" customHeight="1">
      <c r="A4" s="581">
        <v>1998</v>
      </c>
      <c r="B4" s="126" t="s">
        <v>182</v>
      </c>
      <c r="C4" s="356">
        <v>15.1</v>
      </c>
      <c r="D4" s="356">
        <v>2.5</v>
      </c>
      <c r="E4" s="356">
        <v>0.7</v>
      </c>
      <c r="F4" s="356">
        <v>0.7</v>
      </c>
      <c r="G4" s="356">
        <v>0.5</v>
      </c>
      <c r="H4" s="334">
        <f aca="true" t="shared" si="0" ref="H4:H23">SUM(C4:G4)</f>
        <v>19.5</v>
      </c>
    </row>
    <row r="5" spans="1:8" ht="15.75" customHeight="1" thickBot="1">
      <c r="A5" s="582"/>
      <c r="B5" s="128" t="s">
        <v>305</v>
      </c>
      <c r="C5" s="357">
        <v>302</v>
      </c>
      <c r="D5" s="357">
        <v>48.4</v>
      </c>
      <c r="E5" s="357">
        <v>21.4</v>
      </c>
      <c r="F5" s="357">
        <v>15.1</v>
      </c>
      <c r="G5" s="357">
        <v>7.1</v>
      </c>
      <c r="H5" s="336">
        <f t="shared" si="0"/>
        <v>394</v>
      </c>
    </row>
    <row r="6" spans="1:8" ht="15.75" customHeight="1">
      <c r="A6" s="590">
        <v>1999</v>
      </c>
      <c r="B6" s="148" t="s">
        <v>182</v>
      </c>
      <c r="C6" s="358">
        <v>14.8</v>
      </c>
      <c r="D6" s="358">
        <v>2.8</v>
      </c>
      <c r="E6" s="358">
        <v>0.6</v>
      </c>
      <c r="F6" s="358">
        <v>0.7</v>
      </c>
      <c r="G6" s="358">
        <v>0.4</v>
      </c>
      <c r="H6" s="337">
        <f t="shared" si="0"/>
        <v>19.3</v>
      </c>
    </row>
    <row r="7" spans="1:8" ht="15.75" customHeight="1" thickBot="1">
      <c r="A7" s="611"/>
      <c r="B7" s="165" t="s">
        <v>305</v>
      </c>
      <c r="C7" s="359">
        <v>281.6</v>
      </c>
      <c r="D7" s="359">
        <v>64.1</v>
      </c>
      <c r="E7" s="359">
        <v>19.9</v>
      </c>
      <c r="F7" s="359">
        <v>16.3</v>
      </c>
      <c r="G7" s="359">
        <v>8.5</v>
      </c>
      <c r="H7" s="346">
        <f t="shared" si="0"/>
        <v>390.40000000000003</v>
      </c>
    </row>
    <row r="8" spans="1:8" ht="15.75" customHeight="1">
      <c r="A8" s="581">
        <v>2000</v>
      </c>
      <c r="B8" s="126" t="s">
        <v>182</v>
      </c>
      <c r="C8" s="356">
        <v>12.913</v>
      </c>
      <c r="D8" s="356">
        <v>4.564</v>
      </c>
      <c r="E8" s="356">
        <v>0.55</v>
      </c>
      <c r="F8" s="356">
        <v>0.358</v>
      </c>
      <c r="G8" s="356">
        <v>0.305</v>
      </c>
      <c r="H8" s="334">
        <f t="shared" si="0"/>
        <v>18.69</v>
      </c>
    </row>
    <row r="9" spans="1:8" ht="15.75" customHeight="1" thickBot="1">
      <c r="A9" s="582"/>
      <c r="B9" s="128" t="s">
        <v>305</v>
      </c>
      <c r="C9" s="357">
        <v>275</v>
      </c>
      <c r="D9" s="357">
        <v>157.6</v>
      </c>
      <c r="E9" s="357">
        <v>11</v>
      </c>
      <c r="F9" s="357">
        <v>8.2</v>
      </c>
      <c r="G9" s="357">
        <v>6.1</v>
      </c>
      <c r="H9" s="336">
        <f t="shared" si="0"/>
        <v>457.90000000000003</v>
      </c>
    </row>
    <row r="10" spans="1:8" ht="15.75" customHeight="1">
      <c r="A10" s="590">
        <v>2001</v>
      </c>
      <c r="B10" s="148" t="s">
        <v>182</v>
      </c>
      <c r="C10" s="358">
        <v>11.943</v>
      </c>
      <c r="D10" s="358">
        <v>4.12</v>
      </c>
      <c r="E10" s="358">
        <v>0.49</v>
      </c>
      <c r="F10" s="358">
        <v>0.439</v>
      </c>
      <c r="G10" s="358">
        <v>0.28</v>
      </c>
      <c r="H10" s="337">
        <f t="shared" si="0"/>
        <v>17.272</v>
      </c>
    </row>
    <row r="11" spans="1:8" ht="15.75" customHeight="1" thickBot="1">
      <c r="A11" s="611"/>
      <c r="B11" s="165" t="s">
        <v>305</v>
      </c>
      <c r="C11" s="359">
        <v>257</v>
      </c>
      <c r="D11" s="359">
        <v>144.2</v>
      </c>
      <c r="E11" s="359">
        <v>11</v>
      </c>
      <c r="F11" s="359">
        <v>10.8</v>
      </c>
      <c r="G11" s="359">
        <v>5.8</v>
      </c>
      <c r="H11" s="346">
        <f t="shared" si="0"/>
        <v>428.8</v>
      </c>
    </row>
    <row r="12" spans="1:8" ht="15.75" customHeight="1">
      <c r="A12" s="581">
        <v>2002</v>
      </c>
      <c r="B12" s="126" t="s">
        <v>182</v>
      </c>
      <c r="C12" s="356">
        <v>16.861</v>
      </c>
      <c r="D12" s="356">
        <v>2.342</v>
      </c>
      <c r="E12" s="356">
        <v>0.51</v>
      </c>
      <c r="F12" s="356">
        <v>0.871</v>
      </c>
      <c r="G12" s="356">
        <v>0.152</v>
      </c>
      <c r="H12" s="334">
        <f t="shared" si="0"/>
        <v>20.736</v>
      </c>
    </row>
    <row r="13" spans="1:8" ht="15.75" customHeight="1" thickBot="1">
      <c r="A13" s="582"/>
      <c r="B13" s="128" t="s">
        <v>305</v>
      </c>
      <c r="C13" s="357">
        <v>397.1</v>
      </c>
      <c r="D13" s="357">
        <v>72.6</v>
      </c>
      <c r="E13" s="357">
        <v>9.2</v>
      </c>
      <c r="F13" s="357">
        <v>34.6</v>
      </c>
      <c r="G13" s="357">
        <v>1.5</v>
      </c>
      <c r="H13" s="336">
        <f t="shared" si="0"/>
        <v>515</v>
      </c>
    </row>
    <row r="14" spans="1:8" ht="15.75" customHeight="1">
      <c r="A14" s="590">
        <v>2003</v>
      </c>
      <c r="B14" s="148" t="s">
        <v>182</v>
      </c>
      <c r="C14" s="358">
        <v>19.166</v>
      </c>
      <c r="D14" s="358">
        <v>1.985</v>
      </c>
      <c r="E14" s="358">
        <v>0.477</v>
      </c>
      <c r="F14" s="358">
        <v>0.967</v>
      </c>
      <c r="G14" s="358">
        <v>0.492</v>
      </c>
      <c r="H14" s="337">
        <f t="shared" si="0"/>
        <v>23.087</v>
      </c>
    </row>
    <row r="15" spans="1:8" ht="15.75" customHeight="1" thickBot="1">
      <c r="A15" s="611"/>
      <c r="B15" s="165" t="s">
        <v>305</v>
      </c>
      <c r="C15" s="359">
        <v>416.4</v>
      </c>
      <c r="D15" s="359">
        <v>62.5</v>
      </c>
      <c r="E15" s="359">
        <v>5.1</v>
      </c>
      <c r="F15" s="359">
        <v>30.1</v>
      </c>
      <c r="G15" s="359">
        <v>4.9</v>
      </c>
      <c r="H15" s="346">
        <f t="shared" si="0"/>
        <v>519</v>
      </c>
    </row>
    <row r="16" spans="1:8" ht="15.75" customHeight="1">
      <c r="A16" s="581">
        <v>2004</v>
      </c>
      <c r="B16" s="126" t="s">
        <v>182</v>
      </c>
      <c r="C16" s="356">
        <v>19.532</v>
      </c>
      <c r="D16" s="356">
        <v>2.005</v>
      </c>
      <c r="E16" s="356">
        <v>0.309</v>
      </c>
      <c r="F16" s="356">
        <v>0.689</v>
      </c>
      <c r="G16" s="356">
        <v>0.919</v>
      </c>
      <c r="H16" s="334">
        <f t="shared" si="0"/>
        <v>23.454</v>
      </c>
    </row>
    <row r="17" spans="1:8" ht="15.75" customHeight="1" thickBot="1">
      <c r="A17" s="582"/>
      <c r="B17" s="128" t="s">
        <v>305</v>
      </c>
      <c r="C17" s="357">
        <v>499</v>
      </c>
      <c r="D17" s="357">
        <v>52</v>
      </c>
      <c r="E17" s="357">
        <v>3.8</v>
      </c>
      <c r="F17" s="357">
        <v>9</v>
      </c>
      <c r="G17" s="357">
        <v>15</v>
      </c>
      <c r="H17" s="336">
        <f t="shared" si="0"/>
        <v>578.8</v>
      </c>
    </row>
    <row r="18" spans="1:8" ht="15.75" customHeight="1">
      <c r="A18" s="581">
        <v>2005</v>
      </c>
      <c r="B18" s="126" t="s">
        <v>182</v>
      </c>
      <c r="C18" s="356">
        <v>19.671</v>
      </c>
      <c r="D18" s="358">
        <v>1.961</v>
      </c>
      <c r="E18" s="358">
        <v>0.3</v>
      </c>
      <c r="F18" s="358">
        <v>0.833</v>
      </c>
      <c r="G18" s="358">
        <v>0.747</v>
      </c>
      <c r="H18" s="337">
        <f t="shared" si="0"/>
        <v>23.511999999999997</v>
      </c>
    </row>
    <row r="19" spans="1:8" ht="15.75" customHeight="1" thickBot="1">
      <c r="A19" s="582"/>
      <c r="B19" s="128" t="s">
        <v>305</v>
      </c>
      <c r="C19" s="357">
        <v>511.4</v>
      </c>
      <c r="D19" s="359">
        <v>50.9</v>
      </c>
      <c r="E19" s="359">
        <v>3.3</v>
      </c>
      <c r="F19" s="359">
        <v>10.8</v>
      </c>
      <c r="G19" s="359">
        <v>9.9</v>
      </c>
      <c r="H19" s="346">
        <f t="shared" si="0"/>
        <v>586.2999999999998</v>
      </c>
    </row>
    <row r="20" spans="1:8" ht="15.75" customHeight="1">
      <c r="A20" s="590">
        <v>2006</v>
      </c>
      <c r="B20" s="148" t="s">
        <v>182</v>
      </c>
      <c r="C20" s="534">
        <v>19.9</v>
      </c>
      <c r="D20" s="533">
        <v>2</v>
      </c>
      <c r="E20" s="533">
        <v>0.31</v>
      </c>
      <c r="F20" s="533">
        <v>0.65</v>
      </c>
      <c r="G20" s="533">
        <v>0.57</v>
      </c>
      <c r="H20" s="334">
        <f t="shared" si="0"/>
        <v>23.429999999999996</v>
      </c>
    </row>
    <row r="21" spans="1:8" ht="15.75" customHeight="1" thickBot="1">
      <c r="A21" s="582"/>
      <c r="B21" s="128" t="s">
        <v>305</v>
      </c>
      <c r="C21" s="357">
        <v>398</v>
      </c>
      <c r="D21" s="357">
        <v>45</v>
      </c>
      <c r="E21" s="357">
        <v>3.1</v>
      </c>
      <c r="F21" s="357">
        <v>5.8</v>
      </c>
      <c r="G21" s="357">
        <v>6.8</v>
      </c>
      <c r="H21" s="336">
        <f t="shared" si="0"/>
        <v>458.70000000000005</v>
      </c>
    </row>
    <row r="22" spans="1:8" ht="15.75" customHeight="1">
      <c r="A22" s="590">
        <v>2007</v>
      </c>
      <c r="B22" s="148" t="s">
        <v>182</v>
      </c>
      <c r="C22" s="534">
        <v>20.1</v>
      </c>
      <c r="D22" s="534">
        <v>1.8</v>
      </c>
      <c r="E22" s="534">
        <v>0.305</v>
      </c>
      <c r="F22" s="534">
        <v>0.58</v>
      </c>
      <c r="G22" s="534">
        <v>0.575</v>
      </c>
      <c r="H22" s="337">
        <f t="shared" si="0"/>
        <v>23.36</v>
      </c>
    </row>
    <row r="23" spans="1:8" ht="15.75" customHeight="1" thickBot="1">
      <c r="A23" s="582"/>
      <c r="B23" s="128" t="s">
        <v>305</v>
      </c>
      <c r="C23" s="357">
        <v>514.6</v>
      </c>
      <c r="D23" s="357">
        <v>45.9</v>
      </c>
      <c r="E23" s="357">
        <v>3.3</v>
      </c>
      <c r="F23" s="357">
        <v>7.1</v>
      </c>
      <c r="G23" s="357">
        <v>7.5</v>
      </c>
      <c r="H23" s="336">
        <f t="shared" si="0"/>
        <v>578.4</v>
      </c>
    </row>
    <row r="24" spans="1:8" ht="15.75" customHeight="1">
      <c r="A24" s="581">
        <v>2008</v>
      </c>
      <c r="B24" s="148" t="s">
        <v>182</v>
      </c>
      <c r="C24" s="533">
        <v>19.2</v>
      </c>
      <c r="D24" s="533">
        <v>2.401</v>
      </c>
      <c r="E24" s="533">
        <v>0.206</v>
      </c>
      <c r="F24" s="533">
        <v>0.303</v>
      </c>
      <c r="G24" s="533">
        <v>0.23</v>
      </c>
      <c r="H24" s="334">
        <f>SUM(C24:G24)</f>
        <v>22.34</v>
      </c>
    </row>
    <row r="25" spans="1:8" ht="15.75" customHeight="1" thickBot="1">
      <c r="A25" s="582"/>
      <c r="B25" s="128" t="s">
        <v>305</v>
      </c>
      <c r="C25" s="528">
        <v>385.4</v>
      </c>
      <c r="D25" s="528">
        <v>61</v>
      </c>
      <c r="E25" s="528">
        <v>2.2</v>
      </c>
      <c r="F25" s="528">
        <v>5</v>
      </c>
      <c r="G25" s="528">
        <v>5.3</v>
      </c>
      <c r="H25" s="336">
        <f>SUM(C25:G25)</f>
        <v>458.9</v>
      </c>
    </row>
    <row r="26" spans="1:8" ht="15.75" customHeight="1">
      <c r="A26" s="590">
        <v>2009</v>
      </c>
      <c r="B26" s="148" t="s">
        <v>182</v>
      </c>
      <c r="C26" s="534">
        <v>18.9</v>
      </c>
      <c r="D26" s="534">
        <v>3.132</v>
      </c>
      <c r="E26" s="534">
        <v>0.251</v>
      </c>
      <c r="F26" s="534">
        <v>0.333</v>
      </c>
      <c r="G26" s="534">
        <v>0.231</v>
      </c>
      <c r="H26" s="337">
        <f>SUM(C26:G26)</f>
        <v>22.847</v>
      </c>
    </row>
    <row r="27" spans="1:8" ht="15.75" customHeight="1" thickBot="1">
      <c r="A27" s="582"/>
      <c r="B27" s="128" t="s">
        <v>305</v>
      </c>
      <c r="C27" s="528">
        <v>425</v>
      </c>
      <c r="D27" s="528">
        <v>86.5</v>
      </c>
      <c r="E27" s="528">
        <v>2.8</v>
      </c>
      <c r="F27" s="528">
        <v>5.7</v>
      </c>
      <c r="G27" s="528">
        <v>6.2</v>
      </c>
      <c r="H27" s="336">
        <f>SUM(C27:G27)</f>
        <v>526.2</v>
      </c>
    </row>
    <row r="28" spans="1:12" s="2" customFormat="1" ht="13.5" customHeight="1">
      <c r="A28" s="4" t="s">
        <v>19</v>
      </c>
      <c r="G28" s="11" t="s">
        <v>221</v>
      </c>
      <c r="I28" s="120"/>
      <c r="L28" s="120"/>
    </row>
  </sheetData>
  <sheetProtection/>
  <mergeCells count="12">
    <mergeCell ref="A24:A25"/>
    <mergeCell ref="A26:A27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4:A1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4.7109375" style="186" customWidth="1"/>
    <col min="3" max="5" width="15.7109375" style="186" customWidth="1"/>
    <col min="6" max="6" width="17.7109375" style="186" customWidth="1"/>
    <col min="7" max="16384" width="9.140625" style="186" customWidth="1"/>
  </cols>
  <sheetData>
    <row r="1" spans="1:17" s="3" customFormat="1" ht="19.5" customHeight="1">
      <c r="A1" s="16" t="s">
        <v>364</v>
      </c>
      <c r="B1" s="16"/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6" ht="13.5" customHeight="1" thickBot="1">
      <c r="A3" s="19" t="s">
        <v>369</v>
      </c>
      <c r="B3" s="19" t="s">
        <v>142</v>
      </c>
      <c r="C3" s="276" t="s">
        <v>193</v>
      </c>
      <c r="D3" s="276" t="s">
        <v>110</v>
      </c>
      <c r="E3" s="276" t="s">
        <v>184</v>
      </c>
      <c r="F3" s="276" t="s">
        <v>194</v>
      </c>
    </row>
    <row r="4" spans="1:6" ht="15.75" customHeight="1">
      <c r="A4" s="581">
        <v>1998</v>
      </c>
      <c r="B4" s="126" t="s">
        <v>182</v>
      </c>
      <c r="C4" s="356">
        <v>9.1</v>
      </c>
      <c r="D4" s="356">
        <v>11.3</v>
      </c>
      <c r="E4" s="356">
        <v>1.2</v>
      </c>
      <c r="F4" s="334">
        <f aca="true" t="shared" si="0" ref="F4:F11">SUM(C4:E4)</f>
        <v>21.599999999999998</v>
      </c>
    </row>
    <row r="5" spans="1:6" ht="15.75" customHeight="1" thickBot="1">
      <c r="A5" s="582"/>
      <c r="B5" s="128" t="s">
        <v>305</v>
      </c>
      <c r="C5" s="357">
        <v>443.2</v>
      </c>
      <c r="D5" s="357">
        <v>11.3</v>
      </c>
      <c r="E5" s="357">
        <v>0.5</v>
      </c>
      <c r="F5" s="336">
        <f t="shared" si="0"/>
        <v>455</v>
      </c>
    </row>
    <row r="6" spans="1:6" ht="15.75" customHeight="1">
      <c r="A6" s="590">
        <v>1999</v>
      </c>
      <c r="B6" s="148" t="s">
        <v>182</v>
      </c>
      <c r="C6" s="358">
        <v>8.1</v>
      </c>
      <c r="D6" s="358">
        <v>11.8</v>
      </c>
      <c r="E6" s="358">
        <v>1.2</v>
      </c>
      <c r="F6" s="337">
        <f t="shared" si="0"/>
        <v>21.099999999999998</v>
      </c>
    </row>
    <row r="7" spans="1:6" ht="15.75" customHeight="1" thickBot="1">
      <c r="A7" s="611"/>
      <c r="B7" s="165" t="s">
        <v>305</v>
      </c>
      <c r="C7" s="359">
        <v>369.5</v>
      </c>
      <c r="D7" s="359">
        <v>12.5</v>
      </c>
      <c r="E7" s="359">
        <v>0.5</v>
      </c>
      <c r="F7" s="346">
        <f t="shared" si="0"/>
        <v>382.5</v>
      </c>
    </row>
    <row r="8" spans="1:6" ht="15.75" customHeight="1">
      <c r="A8" s="581">
        <v>2000</v>
      </c>
      <c r="B8" s="126" t="s">
        <v>182</v>
      </c>
      <c r="C8" s="356">
        <v>7.027</v>
      </c>
      <c r="D8" s="356">
        <v>8.726</v>
      </c>
      <c r="E8" s="356">
        <v>1.367</v>
      </c>
      <c r="F8" s="334">
        <f t="shared" si="0"/>
        <v>17.12</v>
      </c>
    </row>
    <row r="9" spans="1:6" ht="15.75" customHeight="1" thickBot="1">
      <c r="A9" s="582"/>
      <c r="B9" s="128" t="s">
        <v>305</v>
      </c>
      <c r="C9" s="357">
        <v>341.7</v>
      </c>
      <c r="D9" s="357">
        <v>10.8</v>
      </c>
      <c r="E9" s="357">
        <v>2.8</v>
      </c>
      <c r="F9" s="336">
        <f t="shared" si="0"/>
        <v>355.3</v>
      </c>
    </row>
    <row r="10" spans="1:6" ht="15.75" customHeight="1">
      <c r="A10" s="590">
        <v>2001</v>
      </c>
      <c r="B10" s="148" t="s">
        <v>182</v>
      </c>
      <c r="C10" s="358">
        <v>0.27</v>
      </c>
      <c r="D10" s="358">
        <v>9.11</v>
      </c>
      <c r="E10" s="358">
        <v>1.488</v>
      </c>
      <c r="F10" s="337">
        <f t="shared" si="0"/>
        <v>10.867999999999999</v>
      </c>
    </row>
    <row r="11" spans="1:6" ht="15.75" customHeight="1" thickBot="1">
      <c r="A11" s="611"/>
      <c r="B11" s="165" t="s">
        <v>305</v>
      </c>
      <c r="C11" s="359">
        <v>15.2</v>
      </c>
      <c r="D11" s="359">
        <v>12.8</v>
      </c>
      <c r="E11" s="359">
        <v>2.9</v>
      </c>
      <c r="F11" s="346">
        <f t="shared" si="0"/>
        <v>30.9</v>
      </c>
    </row>
    <row r="12" spans="1:6" ht="15.75" customHeight="1">
      <c r="A12" s="581">
        <v>2002</v>
      </c>
      <c r="B12" s="126" t="s">
        <v>182</v>
      </c>
      <c r="C12" s="323"/>
      <c r="D12" s="356">
        <v>8.795</v>
      </c>
      <c r="E12" s="356">
        <v>1.631</v>
      </c>
      <c r="F12" s="302"/>
    </row>
    <row r="13" spans="1:6" ht="15.75" customHeight="1" thickBot="1">
      <c r="A13" s="582"/>
      <c r="B13" s="128" t="s">
        <v>305</v>
      </c>
      <c r="C13" s="327"/>
      <c r="D13" s="357">
        <v>9.7</v>
      </c>
      <c r="E13" s="357">
        <v>1.4</v>
      </c>
      <c r="F13" s="303"/>
    </row>
    <row r="14" spans="1:6" ht="15.75" customHeight="1">
      <c r="A14" s="590">
        <v>2003</v>
      </c>
      <c r="B14" s="148" t="s">
        <v>182</v>
      </c>
      <c r="C14" s="342"/>
      <c r="D14" s="358">
        <v>8.983</v>
      </c>
      <c r="E14" s="358">
        <v>0.719</v>
      </c>
      <c r="F14" s="363"/>
    </row>
    <row r="15" spans="1:6" ht="15.75" customHeight="1" thickBot="1">
      <c r="A15" s="611"/>
      <c r="B15" s="165" t="s">
        <v>305</v>
      </c>
      <c r="C15" s="355"/>
      <c r="D15" s="359">
        <v>9.9</v>
      </c>
      <c r="E15" s="359">
        <v>2.1</v>
      </c>
      <c r="F15" s="362"/>
    </row>
    <row r="16" spans="1:6" ht="15.75" customHeight="1">
      <c r="A16" s="581">
        <v>2004</v>
      </c>
      <c r="B16" s="126" t="s">
        <v>182</v>
      </c>
      <c r="C16" s="356">
        <v>1.156</v>
      </c>
      <c r="D16" s="356">
        <v>9.387</v>
      </c>
      <c r="E16" s="356">
        <v>0.54</v>
      </c>
      <c r="F16" s="334">
        <f aca="true" t="shared" si="1" ref="F16:F27">SUM(C16:E16)</f>
        <v>11.083000000000002</v>
      </c>
    </row>
    <row r="17" spans="1:6" ht="15.75" customHeight="1" thickBot="1">
      <c r="A17" s="582"/>
      <c r="B17" s="128" t="s">
        <v>305</v>
      </c>
      <c r="C17" s="357">
        <v>84.8</v>
      </c>
      <c r="D17" s="357">
        <v>11</v>
      </c>
      <c r="E17" s="357">
        <v>1.3</v>
      </c>
      <c r="F17" s="336">
        <f t="shared" si="1"/>
        <v>97.1</v>
      </c>
    </row>
    <row r="18" spans="1:6" ht="15.75" customHeight="1">
      <c r="A18" s="590">
        <v>2005</v>
      </c>
      <c r="B18" s="148" t="s">
        <v>182</v>
      </c>
      <c r="C18" s="358">
        <v>1.1</v>
      </c>
      <c r="D18" s="358">
        <v>9</v>
      </c>
      <c r="E18" s="358">
        <v>0.727</v>
      </c>
      <c r="F18" s="337">
        <f t="shared" si="1"/>
        <v>10.827</v>
      </c>
    </row>
    <row r="19" spans="1:6" ht="15.75" customHeight="1" thickBot="1">
      <c r="A19" s="582"/>
      <c r="B19" s="128" t="s">
        <v>305</v>
      </c>
      <c r="C19" s="357">
        <v>79.2</v>
      </c>
      <c r="D19" s="357">
        <v>9</v>
      </c>
      <c r="E19" s="357">
        <v>1.8</v>
      </c>
      <c r="F19" s="336">
        <f t="shared" si="1"/>
        <v>90</v>
      </c>
    </row>
    <row r="20" spans="1:6" ht="15.75" customHeight="1">
      <c r="A20" s="581">
        <v>2006</v>
      </c>
      <c r="B20" s="126" t="s">
        <v>182</v>
      </c>
      <c r="C20" s="533">
        <v>0.5</v>
      </c>
      <c r="D20" s="533">
        <v>8.64</v>
      </c>
      <c r="E20" s="533">
        <v>0.745</v>
      </c>
      <c r="F20" s="334">
        <f t="shared" si="1"/>
        <v>9.885</v>
      </c>
    </row>
    <row r="21" spans="1:6" ht="15.75" customHeight="1" thickBot="1">
      <c r="A21" s="582"/>
      <c r="B21" s="128" t="s">
        <v>305</v>
      </c>
      <c r="C21" s="528">
        <v>35</v>
      </c>
      <c r="D21" s="528">
        <v>8.6</v>
      </c>
      <c r="E21" s="528">
        <v>19</v>
      </c>
      <c r="F21" s="336">
        <f t="shared" si="1"/>
        <v>62.6</v>
      </c>
    </row>
    <row r="22" spans="1:6" ht="15.75" customHeight="1">
      <c r="A22" s="590">
        <v>2007</v>
      </c>
      <c r="B22" s="148" t="s">
        <v>182</v>
      </c>
      <c r="C22" s="534">
        <v>0.43</v>
      </c>
      <c r="D22" s="534">
        <v>8.5</v>
      </c>
      <c r="E22" s="534">
        <v>0.728</v>
      </c>
      <c r="F22" s="337">
        <f t="shared" si="1"/>
        <v>9.658</v>
      </c>
    </row>
    <row r="23" spans="1:6" ht="15.75" customHeight="1" thickBot="1">
      <c r="A23" s="582"/>
      <c r="B23" s="128" t="s">
        <v>305</v>
      </c>
      <c r="C23" s="528">
        <v>30.9</v>
      </c>
      <c r="D23" s="528">
        <v>9.4</v>
      </c>
      <c r="E23" s="528">
        <v>1.8</v>
      </c>
      <c r="F23" s="336">
        <f t="shared" si="1"/>
        <v>42.099999999999994</v>
      </c>
    </row>
    <row r="24" spans="1:6" ht="15.75" customHeight="1">
      <c r="A24" s="581">
        <v>2008</v>
      </c>
      <c r="B24" s="126" t="s">
        <v>182</v>
      </c>
      <c r="C24" s="533">
        <v>0.041</v>
      </c>
      <c r="D24" s="533">
        <v>7.083</v>
      </c>
      <c r="E24" s="533">
        <v>1.331</v>
      </c>
      <c r="F24" s="334">
        <f t="shared" si="1"/>
        <v>8.455</v>
      </c>
    </row>
    <row r="25" spans="1:6" ht="15.75" customHeight="1" thickBot="1">
      <c r="A25" s="582"/>
      <c r="B25" s="128" t="s">
        <v>305</v>
      </c>
      <c r="C25" s="528">
        <v>1</v>
      </c>
      <c r="D25" s="528">
        <v>8.7</v>
      </c>
      <c r="E25" s="528">
        <v>0.8</v>
      </c>
      <c r="F25" s="336">
        <f t="shared" si="1"/>
        <v>10.5</v>
      </c>
    </row>
    <row r="26" spans="1:6" ht="15.75" customHeight="1">
      <c r="A26" s="590">
        <v>2009</v>
      </c>
      <c r="B26" s="148" t="s">
        <v>182</v>
      </c>
      <c r="C26" s="534">
        <v>0.041</v>
      </c>
      <c r="D26" s="534">
        <v>7.514</v>
      </c>
      <c r="E26" s="534">
        <v>0.756</v>
      </c>
      <c r="F26" s="337">
        <f t="shared" si="1"/>
        <v>8.311</v>
      </c>
    </row>
    <row r="27" spans="1:6" ht="15.75" customHeight="1" thickBot="1">
      <c r="A27" s="582"/>
      <c r="B27" s="128" t="s">
        <v>305</v>
      </c>
      <c r="C27" s="528">
        <v>1</v>
      </c>
      <c r="D27" s="528">
        <v>9.3</v>
      </c>
      <c r="E27" s="528">
        <v>1.6</v>
      </c>
      <c r="F27" s="336">
        <f t="shared" si="1"/>
        <v>11.9</v>
      </c>
    </row>
    <row r="28" spans="1:5" s="2" customFormat="1" ht="13.5" customHeight="1">
      <c r="A28" s="4" t="s">
        <v>19</v>
      </c>
      <c r="E28" s="11" t="s">
        <v>221</v>
      </c>
    </row>
    <row r="29" spans="1:2" ht="12.75">
      <c r="A29" s="280"/>
      <c r="B29" s="11" t="s">
        <v>374</v>
      </c>
    </row>
  </sheetData>
  <sheetProtection/>
  <mergeCells count="12">
    <mergeCell ref="A22:A23"/>
    <mergeCell ref="A24:A25"/>
    <mergeCell ref="A26:A27"/>
    <mergeCell ref="A14:A15"/>
    <mergeCell ref="A16:A17"/>
    <mergeCell ref="A18:A19"/>
    <mergeCell ref="A4:A5"/>
    <mergeCell ref="A6:A7"/>
    <mergeCell ref="A8:A9"/>
    <mergeCell ref="A10:A11"/>
    <mergeCell ref="A12:A13"/>
    <mergeCell ref="A20:A2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Y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57" customWidth="1"/>
    <col min="2" max="2" width="6.421875" style="157" customWidth="1"/>
    <col min="3" max="3" width="6.140625" style="157" bestFit="1" customWidth="1"/>
    <col min="4" max="4" width="7.28125" style="157" bestFit="1" customWidth="1"/>
    <col min="5" max="5" width="6.140625" style="157" bestFit="1" customWidth="1"/>
    <col min="6" max="6" width="7.28125" style="157" bestFit="1" customWidth="1"/>
    <col min="7" max="7" width="6.140625" style="157" bestFit="1" customWidth="1"/>
    <col min="8" max="8" width="7.28125" style="157" bestFit="1" customWidth="1"/>
    <col min="9" max="9" width="6.140625" style="157" bestFit="1" customWidth="1"/>
    <col min="10" max="10" width="7.28125" style="157" bestFit="1" customWidth="1"/>
    <col min="11" max="11" width="6.140625" style="157" bestFit="1" customWidth="1"/>
    <col min="12" max="12" width="7.57421875" style="157" customWidth="1"/>
    <col min="13" max="13" width="6.140625" style="157" bestFit="1" customWidth="1"/>
    <col min="14" max="14" width="7.28125" style="157" bestFit="1" customWidth="1"/>
    <col min="15" max="15" width="6.140625" style="157" bestFit="1" customWidth="1"/>
    <col min="16" max="16" width="7.28125" style="157" bestFit="1" customWidth="1"/>
    <col min="17" max="17" width="6.140625" style="157" bestFit="1" customWidth="1"/>
    <col min="18" max="18" width="8.421875" style="157" bestFit="1" customWidth="1"/>
    <col min="19" max="19" width="6.140625" style="157" bestFit="1" customWidth="1"/>
    <col min="20" max="20" width="8.421875" style="157" bestFit="1" customWidth="1"/>
    <col min="21" max="21" width="6.28125" style="157" bestFit="1" customWidth="1"/>
    <col min="22" max="22" width="6.28125" style="157" customWidth="1"/>
    <col min="23" max="25" width="8.57421875" style="157" customWidth="1"/>
    <col min="26" max="16384" width="9.140625" style="157" customWidth="1"/>
  </cols>
  <sheetData>
    <row r="1" spans="1:25" s="3" customFormat="1" ht="19.5" customHeight="1">
      <c r="A1" s="16" t="s">
        <v>366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595" t="s">
        <v>142</v>
      </c>
      <c r="B3" s="612">
        <v>1998</v>
      </c>
      <c r="C3" s="612"/>
      <c r="D3" s="612">
        <v>1999</v>
      </c>
      <c r="E3" s="612"/>
      <c r="F3" s="612">
        <v>2000</v>
      </c>
      <c r="G3" s="612"/>
      <c r="H3" s="612">
        <v>2001</v>
      </c>
      <c r="I3" s="612"/>
      <c r="J3" s="612">
        <v>2002</v>
      </c>
      <c r="K3" s="612"/>
      <c r="L3" s="612">
        <v>2003</v>
      </c>
      <c r="M3" s="612"/>
      <c r="N3" s="612">
        <v>2004</v>
      </c>
      <c r="O3" s="612"/>
      <c r="P3" s="612">
        <v>2005</v>
      </c>
      <c r="Q3" s="612"/>
      <c r="R3" s="612">
        <v>2006</v>
      </c>
      <c r="S3" s="612"/>
      <c r="T3" s="612">
        <v>2007</v>
      </c>
      <c r="U3" s="612"/>
      <c r="V3" s="612">
        <v>2008</v>
      </c>
      <c r="W3" s="612"/>
      <c r="X3" s="612">
        <v>2009</v>
      </c>
      <c r="Y3" s="612"/>
    </row>
    <row r="4" spans="1:25" ht="31.5" customHeight="1" thickBot="1">
      <c r="A4" s="595"/>
      <c r="B4" s="268" t="s">
        <v>182</v>
      </c>
      <c r="C4" s="268" t="s">
        <v>305</v>
      </c>
      <c r="D4" s="268" t="s">
        <v>182</v>
      </c>
      <c r="E4" s="268" t="s">
        <v>305</v>
      </c>
      <c r="F4" s="268" t="s">
        <v>182</v>
      </c>
      <c r="G4" s="268" t="s">
        <v>305</v>
      </c>
      <c r="H4" s="268" t="s">
        <v>182</v>
      </c>
      <c r="I4" s="268" t="s">
        <v>305</v>
      </c>
      <c r="J4" s="268" t="s">
        <v>182</v>
      </c>
      <c r="K4" s="268" t="s">
        <v>305</v>
      </c>
      <c r="L4" s="268" t="s">
        <v>182</v>
      </c>
      <c r="M4" s="268" t="s">
        <v>305</v>
      </c>
      <c r="N4" s="268" t="s">
        <v>182</v>
      </c>
      <c r="O4" s="268" t="s">
        <v>305</v>
      </c>
      <c r="P4" s="268" t="s">
        <v>182</v>
      </c>
      <c r="Q4" s="268" t="s">
        <v>305</v>
      </c>
      <c r="R4" s="268" t="s">
        <v>182</v>
      </c>
      <c r="S4" s="268" t="s">
        <v>305</v>
      </c>
      <c r="T4" s="268" t="s">
        <v>182</v>
      </c>
      <c r="U4" s="268" t="s">
        <v>305</v>
      </c>
      <c r="V4" s="268" t="s">
        <v>182</v>
      </c>
      <c r="W4" s="268" t="s">
        <v>305</v>
      </c>
      <c r="X4" s="268" t="s">
        <v>182</v>
      </c>
      <c r="Y4" s="268" t="s">
        <v>305</v>
      </c>
    </row>
    <row r="5" spans="1:25" ht="15" customHeight="1">
      <c r="A5" s="166" t="s">
        <v>20</v>
      </c>
      <c r="B5" s="360">
        <v>8.3</v>
      </c>
      <c r="C5" s="360">
        <v>181.9</v>
      </c>
      <c r="D5" s="360">
        <v>8.4</v>
      </c>
      <c r="E5" s="360">
        <v>195.2</v>
      </c>
      <c r="F5" s="360">
        <v>8.82</v>
      </c>
      <c r="G5" s="360">
        <v>152.4</v>
      </c>
      <c r="H5" s="360">
        <v>8.9</v>
      </c>
      <c r="I5" s="360">
        <v>155.8</v>
      </c>
      <c r="J5" s="360">
        <v>8.78</v>
      </c>
      <c r="K5" s="360">
        <v>155.4</v>
      </c>
      <c r="L5" s="360">
        <v>10.157</v>
      </c>
      <c r="M5" s="360">
        <v>222</v>
      </c>
      <c r="N5" s="360">
        <v>10.572</v>
      </c>
      <c r="O5" s="360">
        <v>234</v>
      </c>
      <c r="P5" s="360">
        <v>10.244</v>
      </c>
      <c r="Q5" s="360">
        <v>235.6</v>
      </c>
      <c r="R5" s="537">
        <v>10.5</v>
      </c>
      <c r="S5" s="360">
        <v>231</v>
      </c>
      <c r="T5" s="360">
        <v>10350</v>
      </c>
      <c r="U5" s="540">
        <v>10.35</v>
      </c>
      <c r="V5" s="540">
        <v>8.75</v>
      </c>
      <c r="W5" s="540">
        <v>179</v>
      </c>
      <c r="X5" s="540">
        <v>8.24</v>
      </c>
      <c r="Y5" s="540">
        <v>177</v>
      </c>
    </row>
    <row r="6" spans="1:25" ht="15" customHeight="1">
      <c r="A6" s="21" t="s">
        <v>195</v>
      </c>
      <c r="B6" s="325">
        <v>1.9</v>
      </c>
      <c r="C6" s="325">
        <v>39.6</v>
      </c>
      <c r="D6" s="325">
        <v>2</v>
      </c>
      <c r="E6" s="325">
        <v>44.7</v>
      </c>
      <c r="F6" s="325">
        <v>2.2</v>
      </c>
      <c r="G6" s="325">
        <v>49.8</v>
      </c>
      <c r="H6" s="325">
        <v>2.25</v>
      </c>
      <c r="I6" s="325">
        <v>46.1</v>
      </c>
      <c r="J6" s="325">
        <v>2.409</v>
      </c>
      <c r="K6" s="325">
        <v>42.5</v>
      </c>
      <c r="L6" s="325">
        <v>2.195</v>
      </c>
      <c r="M6" s="325">
        <v>44.1</v>
      </c>
      <c r="N6" s="325">
        <v>1.943</v>
      </c>
      <c r="O6" s="325">
        <v>39.5</v>
      </c>
      <c r="P6" s="325">
        <v>1.75</v>
      </c>
      <c r="Q6" s="325">
        <v>31.5</v>
      </c>
      <c r="R6" s="538">
        <v>1.765</v>
      </c>
      <c r="S6" s="325">
        <v>35.3</v>
      </c>
      <c r="T6" s="325">
        <v>1713</v>
      </c>
      <c r="U6" s="541">
        <v>1.713</v>
      </c>
      <c r="V6" s="541">
        <v>1.575</v>
      </c>
      <c r="W6" s="541">
        <v>30</v>
      </c>
      <c r="X6" s="541">
        <v>1.575</v>
      </c>
      <c r="Y6" s="541">
        <v>31</v>
      </c>
    </row>
    <row r="7" spans="1:25" ht="15" customHeight="1">
      <c r="A7" s="21" t="s">
        <v>238</v>
      </c>
      <c r="B7" s="325">
        <v>3.8</v>
      </c>
      <c r="C7" s="325">
        <v>85.5</v>
      </c>
      <c r="D7" s="325">
        <v>3.9</v>
      </c>
      <c r="E7" s="325">
        <v>81.4</v>
      </c>
      <c r="F7" s="325">
        <v>3.629</v>
      </c>
      <c r="G7" s="325">
        <v>103.7</v>
      </c>
      <c r="H7" s="325">
        <v>3.607</v>
      </c>
      <c r="I7" s="325">
        <v>103.1</v>
      </c>
      <c r="J7" s="325">
        <v>3.54</v>
      </c>
      <c r="K7" s="325">
        <v>81.2</v>
      </c>
      <c r="L7" s="325">
        <v>3.549</v>
      </c>
      <c r="M7" s="325">
        <v>83.2</v>
      </c>
      <c r="N7" s="325">
        <v>3.844</v>
      </c>
      <c r="O7" s="325">
        <v>106.5</v>
      </c>
      <c r="P7" s="325">
        <v>4.042</v>
      </c>
      <c r="Q7" s="325">
        <v>113.2</v>
      </c>
      <c r="R7" s="538">
        <v>4.2</v>
      </c>
      <c r="S7" s="325">
        <v>91.7</v>
      </c>
      <c r="T7" s="325">
        <v>4100</v>
      </c>
      <c r="U7" s="541">
        <v>4.1</v>
      </c>
      <c r="V7" s="541">
        <v>4.225</v>
      </c>
      <c r="W7" s="541">
        <v>118.1</v>
      </c>
      <c r="X7" s="541">
        <v>4.321</v>
      </c>
      <c r="Y7" s="541">
        <v>121.4</v>
      </c>
    </row>
    <row r="8" spans="1:25" ht="33.75">
      <c r="A8" s="21" t="s">
        <v>266</v>
      </c>
      <c r="B8" s="325">
        <v>0.6</v>
      </c>
      <c r="C8" s="325">
        <v>12.1</v>
      </c>
      <c r="D8" s="325">
        <v>0.6</v>
      </c>
      <c r="E8" s="325">
        <v>10.6</v>
      </c>
      <c r="F8" s="325">
        <v>0.556</v>
      </c>
      <c r="G8" s="325">
        <v>11.8</v>
      </c>
      <c r="H8" s="325">
        <v>0.535</v>
      </c>
      <c r="I8" s="325">
        <v>11.5</v>
      </c>
      <c r="J8" s="325">
        <v>0.455</v>
      </c>
      <c r="K8" s="325">
        <v>10.2</v>
      </c>
      <c r="L8" s="325">
        <v>0.525</v>
      </c>
      <c r="M8" s="325">
        <v>14.9</v>
      </c>
      <c r="N8" s="325">
        <v>0.583</v>
      </c>
      <c r="O8" s="325">
        <v>15.3</v>
      </c>
      <c r="P8" s="325">
        <v>0.452</v>
      </c>
      <c r="Q8" s="325">
        <v>11.7</v>
      </c>
      <c r="R8" s="538">
        <v>0.648</v>
      </c>
      <c r="S8" s="325">
        <v>16.2</v>
      </c>
      <c r="T8" s="325">
        <v>600</v>
      </c>
      <c r="U8" s="541">
        <v>0.6</v>
      </c>
      <c r="V8" s="541">
        <v>0.585</v>
      </c>
      <c r="W8" s="541">
        <v>16.3</v>
      </c>
      <c r="X8" s="541">
        <v>0.607</v>
      </c>
      <c r="Y8" s="541">
        <v>17</v>
      </c>
    </row>
    <row r="9" spans="1:25" ht="15" customHeight="1">
      <c r="A9" s="21" t="s">
        <v>29</v>
      </c>
      <c r="B9" s="325">
        <v>9.2</v>
      </c>
      <c r="C9" s="325">
        <v>124.2</v>
      </c>
      <c r="D9" s="325">
        <v>9.3</v>
      </c>
      <c r="E9" s="325">
        <v>138.8</v>
      </c>
      <c r="F9" s="325">
        <v>9.302</v>
      </c>
      <c r="G9" s="325">
        <v>126.7</v>
      </c>
      <c r="H9" s="325">
        <v>9.46</v>
      </c>
      <c r="I9" s="325">
        <v>112</v>
      </c>
      <c r="J9" s="325">
        <v>9.38</v>
      </c>
      <c r="K9" s="325">
        <v>150.3</v>
      </c>
      <c r="L9" s="325">
        <v>9.389</v>
      </c>
      <c r="M9" s="325">
        <v>152</v>
      </c>
      <c r="N9" s="325">
        <v>9.39</v>
      </c>
      <c r="O9" s="325">
        <v>113.3</v>
      </c>
      <c r="P9" s="325">
        <v>9.411</v>
      </c>
      <c r="Q9" s="325">
        <v>114.8</v>
      </c>
      <c r="R9" s="538">
        <v>9.88</v>
      </c>
      <c r="S9" s="325">
        <v>121.5</v>
      </c>
      <c r="T9" s="325">
        <v>10100</v>
      </c>
      <c r="U9" s="541">
        <v>10.1</v>
      </c>
      <c r="V9" s="541">
        <v>11.2</v>
      </c>
      <c r="W9" s="541">
        <v>133.1</v>
      </c>
      <c r="X9" s="541">
        <v>11.8</v>
      </c>
      <c r="Y9" s="541">
        <v>138.1</v>
      </c>
    </row>
    <row r="10" spans="1:25" ht="15" customHeight="1">
      <c r="A10" s="21" t="s">
        <v>30</v>
      </c>
      <c r="B10" s="325">
        <v>3.1</v>
      </c>
      <c r="C10" s="325">
        <v>41.7</v>
      </c>
      <c r="D10" s="325">
        <v>3.3</v>
      </c>
      <c r="E10" s="325">
        <v>41</v>
      </c>
      <c r="F10" s="325">
        <v>3.063</v>
      </c>
      <c r="G10" s="325">
        <v>36.6</v>
      </c>
      <c r="H10" s="325">
        <v>3.058</v>
      </c>
      <c r="I10" s="325">
        <v>30.8</v>
      </c>
      <c r="J10" s="325">
        <v>3.08</v>
      </c>
      <c r="K10" s="325">
        <v>27.5</v>
      </c>
      <c r="L10" s="325">
        <v>3.39</v>
      </c>
      <c r="M10" s="325">
        <v>38.7</v>
      </c>
      <c r="N10" s="325">
        <v>3.24</v>
      </c>
      <c r="O10" s="325">
        <v>36.7</v>
      </c>
      <c r="P10" s="325">
        <v>3.35</v>
      </c>
      <c r="Q10" s="325">
        <v>36.8</v>
      </c>
      <c r="R10" s="538">
        <v>3.25</v>
      </c>
      <c r="S10" s="325">
        <v>35.7</v>
      </c>
      <c r="T10" s="325">
        <v>3050</v>
      </c>
      <c r="U10" s="541">
        <v>3.05</v>
      </c>
      <c r="V10" s="541">
        <v>2.788</v>
      </c>
      <c r="W10" s="541">
        <v>33.7</v>
      </c>
      <c r="X10" s="541">
        <v>2.781</v>
      </c>
      <c r="Y10" s="541">
        <v>35.5</v>
      </c>
    </row>
    <row r="11" spans="1:25" ht="24.75" customHeight="1">
      <c r="A11" s="21" t="s">
        <v>25</v>
      </c>
      <c r="B11" s="325">
        <v>0.7</v>
      </c>
      <c r="C11" s="325">
        <v>10.2</v>
      </c>
      <c r="D11" s="325">
        <v>0.7</v>
      </c>
      <c r="E11" s="325">
        <v>9.2</v>
      </c>
      <c r="F11" s="325">
        <v>0.8</v>
      </c>
      <c r="G11" s="325">
        <v>14.2</v>
      </c>
      <c r="H11" s="325">
        <v>0.8</v>
      </c>
      <c r="I11" s="325">
        <v>15.3</v>
      </c>
      <c r="J11" s="325">
        <v>0.741</v>
      </c>
      <c r="K11" s="325">
        <v>8.9</v>
      </c>
      <c r="L11" s="325">
        <v>0.761</v>
      </c>
      <c r="M11" s="325">
        <v>17.2</v>
      </c>
      <c r="N11" s="325">
        <v>0.638</v>
      </c>
      <c r="O11" s="325">
        <v>23.8</v>
      </c>
      <c r="P11" s="325">
        <v>0.527</v>
      </c>
      <c r="Q11" s="325">
        <v>18.9</v>
      </c>
      <c r="R11" s="538">
        <v>0.59</v>
      </c>
      <c r="S11" s="325">
        <v>20.6</v>
      </c>
      <c r="T11" s="325">
        <v>581</v>
      </c>
      <c r="U11" s="541">
        <v>0.581</v>
      </c>
      <c r="V11" s="541">
        <v>0.62</v>
      </c>
      <c r="W11" s="541">
        <v>21.4</v>
      </c>
      <c r="X11" s="541">
        <v>0.6</v>
      </c>
      <c r="Y11" s="541">
        <v>19.7</v>
      </c>
    </row>
    <row r="12" spans="1:25" ht="15" customHeight="1">
      <c r="A12" s="21" t="s">
        <v>102</v>
      </c>
      <c r="B12" s="325">
        <v>5.1</v>
      </c>
      <c r="C12" s="325">
        <v>47.7</v>
      </c>
      <c r="D12" s="325">
        <v>5.5</v>
      </c>
      <c r="E12" s="325">
        <v>42.9</v>
      </c>
      <c r="F12" s="325">
        <v>5.475</v>
      </c>
      <c r="G12" s="325">
        <v>20</v>
      </c>
      <c r="H12" s="325">
        <v>5.781</v>
      </c>
      <c r="I12" s="325">
        <v>19.6</v>
      </c>
      <c r="J12" s="325">
        <v>5.797</v>
      </c>
      <c r="K12" s="325">
        <v>39.3</v>
      </c>
      <c r="L12" s="325">
        <v>6.058</v>
      </c>
      <c r="M12" s="325">
        <v>30.8</v>
      </c>
      <c r="N12" s="325">
        <v>6.251</v>
      </c>
      <c r="O12" s="325">
        <v>28.6</v>
      </c>
      <c r="P12" s="325">
        <v>6.353</v>
      </c>
      <c r="Q12" s="325">
        <v>31.8</v>
      </c>
      <c r="R12" s="538">
        <v>6.375</v>
      </c>
      <c r="S12" s="325">
        <v>29.3</v>
      </c>
      <c r="T12" s="325">
        <v>6397</v>
      </c>
      <c r="U12" s="541">
        <v>6.397</v>
      </c>
      <c r="V12" s="541">
        <v>5.88</v>
      </c>
      <c r="W12" s="541">
        <v>32</v>
      </c>
      <c r="X12" s="541">
        <v>5.9</v>
      </c>
      <c r="Y12" s="541">
        <v>29</v>
      </c>
    </row>
    <row r="13" spans="1:25" ht="15" customHeight="1">
      <c r="A13" s="21" t="s">
        <v>27</v>
      </c>
      <c r="B13" s="325">
        <v>5.9</v>
      </c>
      <c r="C13" s="325">
        <v>44.3</v>
      </c>
      <c r="D13" s="325">
        <v>6.1</v>
      </c>
      <c r="E13" s="325">
        <v>47.6</v>
      </c>
      <c r="F13" s="325">
        <v>7.596</v>
      </c>
      <c r="G13" s="325">
        <v>45.4</v>
      </c>
      <c r="H13" s="325">
        <v>7.589</v>
      </c>
      <c r="I13" s="325">
        <v>42.3</v>
      </c>
      <c r="J13" s="325">
        <v>8.112</v>
      </c>
      <c r="K13" s="325">
        <v>33.6</v>
      </c>
      <c r="L13" s="325">
        <v>7.542</v>
      </c>
      <c r="M13" s="325">
        <v>36.9</v>
      </c>
      <c r="N13" s="325">
        <v>7.733</v>
      </c>
      <c r="O13" s="325">
        <v>30.7</v>
      </c>
      <c r="P13" s="325">
        <v>7.78</v>
      </c>
      <c r="Q13" s="325">
        <v>29.5</v>
      </c>
      <c r="R13" s="538">
        <v>7.85</v>
      </c>
      <c r="S13" s="325">
        <v>23.4</v>
      </c>
      <c r="T13" s="325">
        <v>8100</v>
      </c>
      <c r="U13" s="541">
        <v>8.1</v>
      </c>
      <c r="V13" s="541">
        <v>7.302</v>
      </c>
      <c r="W13" s="541">
        <v>28.5</v>
      </c>
      <c r="X13" s="541">
        <v>7.51</v>
      </c>
      <c r="Y13" s="541">
        <v>30.8</v>
      </c>
    </row>
    <row r="14" spans="1:25" ht="15" customHeight="1">
      <c r="A14" s="21" t="s">
        <v>26</v>
      </c>
      <c r="B14" s="325">
        <v>2.6</v>
      </c>
      <c r="C14" s="325">
        <v>49.4</v>
      </c>
      <c r="D14" s="325">
        <v>2.8</v>
      </c>
      <c r="E14" s="325">
        <v>53.9</v>
      </c>
      <c r="F14" s="325">
        <v>2.848</v>
      </c>
      <c r="G14" s="325">
        <v>29.7</v>
      </c>
      <c r="H14" s="325">
        <v>2.848</v>
      </c>
      <c r="I14" s="325">
        <v>27.6</v>
      </c>
      <c r="J14" s="325">
        <v>2.981</v>
      </c>
      <c r="K14" s="325">
        <v>24.3</v>
      </c>
      <c r="L14" s="325">
        <v>2.81</v>
      </c>
      <c r="M14" s="325">
        <v>26.7</v>
      </c>
      <c r="N14" s="325">
        <v>2.952</v>
      </c>
      <c r="O14" s="325">
        <v>34.5</v>
      </c>
      <c r="P14" s="325">
        <v>3.1</v>
      </c>
      <c r="Q14" s="325">
        <v>34.1</v>
      </c>
      <c r="R14" s="538">
        <v>3.4</v>
      </c>
      <c r="S14" s="325">
        <v>37.4</v>
      </c>
      <c r="T14" s="325">
        <v>3550</v>
      </c>
      <c r="U14" s="541">
        <v>3.55</v>
      </c>
      <c r="V14" s="541">
        <v>3.35</v>
      </c>
      <c r="W14" s="541">
        <v>35.3</v>
      </c>
      <c r="X14" s="541">
        <v>3.2</v>
      </c>
      <c r="Y14" s="541">
        <v>30.5</v>
      </c>
    </row>
    <row r="15" spans="1:25" ht="15" customHeight="1">
      <c r="A15" s="21" t="s">
        <v>24</v>
      </c>
      <c r="B15" s="325">
        <v>2.1</v>
      </c>
      <c r="C15" s="325">
        <v>35.7</v>
      </c>
      <c r="D15" s="325">
        <v>2.1</v>
      </c>
      <c r="E15" s="325">
        <v>39.3</v>
      </c>
      <c r="F15" s="325">
        <v>2.384</v>
      </c>
      <c r="G15" s="325">
        <v>25.7</v>
      </c>
      <c r="H15" s="325">
        <v>2.4</v>
      </c>
      <c r="I15" s="325">
        <v>34.2</v>
      </c>
      <c r="J15" s="325">
        <v>2.291</v>
      </c>
      <c r="K15" s="325">
        <v>24.9</v>
      </c>
      <c r="L15" s="325">
        <v>2.215</v>
      </c>
      <c r="M15" s="325">
        <v>20.1</v>
      </c>
      <c r="N15" s="325">
        <v>2.197</v>
      </c>
      <c r="O15" s="325">
        <v>26.3</v>
      </c>
      <c r="P15" s="325">
        <v>2.13</v>
      </c>
      <c r="Q15" s="325">
        <v>25.5</v>
      </c>
      <c r="R15" s="538">
        <v>2.065</v>
      </c>
      <c r="S15" s="325">
        <v>24.8</v>
      </c>
      <c r="T15" s="325">
        <v>2016</v>
      </c>
      <c r="U15" s="541">
        <v>2.016</v>
      </c>
      <c r="V15" s="541">
        <v>2</v>
      </c>
      <c r="W15" s="541">
        <v>21.4</v>
      </c>
      <c r="X15" s="541">
        <v>1.981</v>
      </c>
      <c r="Y15" s="541">
        <v>23.8</v>
      </c>
    </row>
    <row r="16" spans="1:25" ht="15" customHeight="1">
      <c r="A16" s="21" t="s">
        <v>103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538">
        <v>6.23</v>
      </c>
      <c r="S16" s="325">
        <v>28</v>
      </c>
      <c r="T16" s="325">
        <v>6250</v>
      </c>
      <c r="U16" s="541">
        <v>6.25</v>
      </c>
      <c r="V16" s="541">
        <v>6.5</v>
      </c>
      <c r="W16" s="541">
        <v>32.5</v>
      </c>
      <c r="X16" s="541">
        <v>6.6</v>
      </c>
      <c r="Y16" s="541">
        <v>34.3</v>
      </c>
    </row>
    <row r="17" spans="1:25" ht="24.75" customHeight="1">
      <c r="A17" s="21" t="s">
        <v>367</v>
      </c>
      <c r="B17" s="325">
        <v>2.8</v>
      </c>
      <c r="C17" s="325">
        <v>25.7</v>
      </c>
      <c r="D17" s="325">
        <v>2.8</v>
      </c>
      <c r="E17" s="325">
        <v>26.8</v>
      </c>
      <c r="F17" s="325">
        <v>2.709</v>
      </c>
      <c r="G17" s="325">
        <v>24.4</v>
      </c>
      <c r="H17" s="325">
        <v>2.8</v>
      </c>
      <c r="I17" s="325">
        <v>27.2</v>
      </c>
      <c r="J17" s="325">
        <v>2.89</v>
      </c>
      <c r="K17" s="325">
        <v>17.2</v>
      </c>
      <c r="L17" s="325">
        <v>2.538</v>
      </c>
      <c r="M17" s="325">
        <v>14.5</v>
      </c>
      <c r="N17" s="325">
        <v>2.866</v>
      </c>
      <c r="O17" s="325">
        <v>13.6</v>
      </c>
      <c r="P17" s="325">
        <v>2.88</v>
      </c>
      <c r="Q17" s="325">
        <v>11.5</v>
      </c>
      <c r="R17" s="538">
        <v>2.73</v>
      </c>
      <c r="S17" s="325">
        <v>12.8</v>
      </c>
      <c r="T17" s="325">
        <v>2700</v>
      </c>
      <c r="U17" s="541">
        <v>2.7</v>
      </c>
      <c r="V17" s="541">
        <v>3.276</v>
      </c>
      <c r="W17" s="541">
        <v>16.1</v>
      </c>
      <c r="X17" s="541">
        <v>3.274</v>
      </c>
      <c r="Y17" s="541">
        <v>17</v>
      </c>
    </row>
    <row r="18" spans="1:25" ht="24.75" customHeight="1">
      <c r="A18" s="21" t="s">
        <v>196</v>
      </c>
      <c r="B18" s="325">
        <v>12.5</v>
      </c>
      <c r="C18" s="325">
        <v>96.3</v>
      </c>
      <c r="D18" s="325">
        <v>12.7</v>
      </c>
      <c r="E18" s="325">
        <v>99.2</v>
      </c>
      <c r="F18" s="325">
        <v>11.376</v>
      </c>
      <c r="G18" s="325">
        <v>88.2</v>
      </c>
      <c r="H18" s="325">
        <v>11.022</v>
      </c>
      <c r="I18" s="325">
        <v>89</v>
      </c>
      <c r="J18" s="325">
        <v>11.372</v>
      </c>
      <c r="K18" s="325">
        <v>84.8</v>
      </c>
      <c r="L18" s="325">
        <v>11.293</v>
      </c>
      <c r="M18" s="325">
        <v>104.9</v>
      </c>
      <c r="N18" s="325">
        <v>10.95</v>
      </c>
      <c r="O18" s="325">
        <v>109.7</v>
      </c>
      <c r="P18" s="325">
        <v>9.915</v>
      </c>
      <c r="Q18" s="325">
        <v>99.1</v>
      </c>
      <c r="R18" s="538">
        <v>10.2</v>
      </c>
      <c r="S18" s="325">
        <v>99.5</v>
      </c>
      <c r="T18" s="325">
        <v>10500</v>
      </c>
      <c r="U18" s="541">
        <v>10.5</v>
      </c>
      <c r="V18" s="541">
        <v>8.8</v>
      </c>
      <c r="W18" s="541">
        <v>89.8</v>
      </c>
      <c r="X18" s="541">
        <v>8.75</v>
      </c>
      <c r="Y18" s="541">
        <v>91</v>
      </c>
    </row>
    <row r="19" spans="1:25" ht="15" customHeight="1">
      <c r="A19" s="21" t="s">
        <v>31</v>
      </c>
      <c r="B19" s="325">
        <v>0.3</v>
      </c>
      <c r="C19" s="325">
        <v>11.6</v>
      </c>
      <c r="D19" s="325">
        <v>0.4</v>
      </c>
      <c r="E19" s="325">
        <v>12.6</v>
      </c>
      <c r="F19" s="325">
        <v>0.968</v>
      </c>
      <c r="G19" s="325">
        <v>27.3</v>
      </c>
      <c r="H19" s="325">
        <v>1.02</v>
      </c>
      <c r="I19" s="325">
        <v>29.7</v>
      </c>
      <c r="J19" s="325">
        <v>0.151</v>
      </c>
      <c r="K19" s="325">
        <v>1.9</v>
      </c>
      <c r="L19" s="325">
        <v>0.192</v>
      </c>
      <c r="M19" s="325">
        <v>3.1</v>
      </c>
      <c r="N19" s="325">
        <v>0.29</v>
      </c>
      <c r="O19" s="325">
        <v>3</v>
      </c>
      <c r="P19" s="325">
        <v>300</v>
      </c>
      <c r="Q19" s="325">
        <v>3.3</v>
      </c>
      <c r="R19" s="538">
        <v>0.275</v>
      </c>
      <c r="S19" s="325">
        <v>2.7</v>
      </c>
      <c r="T19" s="325">
        <v>260</v>
      </c>
      <c r="U19" s="541">
        <v>0.26</v>
      </c>
      <c r="V19" s="541">
        <v>0.3</v>
      </c>
      <c r="W19" s="541">
        <v>2.8</v>
      </c>
      <c r="X19" s="541">
        <v>0.32</v>
      </c>
      <c r="Y19" s="541">
        <v>3</v>
      </c>
    </row>
    <row r="20" spans="1:25" ht="15" customHeight="1">
      <c r="A20" s="29" t="s">
        <v>22</v>
      </c>
      <c r="B20" s="325">
        <v>0.3</v>
      </c>
      <c r="C20" s="325">
        <v>4.4</v>
      </c>
      <c r="D20" s="325">
        <v>0.3</v>
      </c>
      <c r="E20" s="325">
        <v>6.2</v>
      </c>
      <c r="F20" s="325">
        <v>0.29</v>
      </c>
      <c r="G20" s="325">
        <v>3</v>
      </c>
      <c r="H20" s="325">
        <v>0.286</v>
      </c>
      <c r="I20" s="325">
        <v>4.4</v>
      </c>
      <c r="J20" s="325">
        <v>0.277</v>
      </c>
      <c r="K20" s="325">
        <v>4.6</v>
      </c>
      <c r="L20" s="325">
        <v>0.296</v>
      </c>
      <c r="M20" s="325">
        <v>4.9</v>
      </c>
      <c r="N20" s="325">
        <v>0.301</v>
      </c>
      <c r="O20" s="325">
        <v>4.5</v>
      </c>
      <c r="P20" s="325">
        <v>0.345</v>
      </c>
      <c r="Q20" s="325">
        <v>5</v>
      </c>
      <c r="R20" s="538">
        <v>0.39</v>
      </c>
      <c r="S20" s="325">
        <v>4.7</v>
      </c>
      <c r="T20" s="325">
        <v>430</v>
      </c>
      <c r="U20" s="541">
        <v>0.43</v>
      </c>
      <c r="V20" s="541">
        <v>0.56</v>
      </c>
      <c r="W20" s="541">
        <v>6</v>
      </c>
      <c r="X20" s="541">
        <v>0.61</v>
      </c>
      <c r="Y20" s="541">
        <v>7.2</v>
      </c>
    </row>
    <row r="21" spans="1:25" ht="15" customHeight="1">
      <c r="A21" s="21" t="s">
        <v>23</v>
      </c>
      <c r="B21" s="325">
        <v>2.8</v>
      </c>
      <c r="C21" s="325">
        <v>65.2</v>
      </c>
      <c r="D21" s="325">
        <v>2.7</v>
      </c>
      <c r="E21" s="325">
        <v>65.3</v>
      </c>
      <c r="F21" s="325">
        <v>2.748</v>
      </c>
      <c r="G21" s="325">
        <v>65.6</v>
      </c>
      <c r="H21" s="325">
        <v>2.748</v>
      </c>
      <c r="I21" s="325">
        <v>66.7</v>
      </c>
      <c r="J21" s="325">
        <v>2.529</v>
      </c>
      <c r="K21" s="325">
        <v>67.7</v>
      </c>
      <c r="L21" s="325">
        <v>2.754</v>
      </c>
      <c r="M21" s="325">
        <v>71.8</v>
      </c>
      <c r="N21" s="325">
        <v>2.791</v>
      </c>
      <c r="O21" s="325">
        <v>85.6</v>
      </c>
      <c r="P21" s="325">
        <v>2.8</v>
      </c>
      <c r="Q21" s="325">
        <v>81.2</v>
      </c>
      <c r="R21" s="538">
        <v>3</v>
      </c>
      <c r="S21" s="325">
        <v>87.4</v>
      </c>
      <c r="T21" s="325">
        <v>2990</v>
      </c>
      <c r="U21" s="541">
        <v>2.99</v>
      </c>
      <c r="V21" s="541">
        <v>3.317</v>
      </c>
      <c r="W21" s="541">
        <v>94.4</v>
      </c>
      <c r="X21" s="541">
        <v>3.325</v>
      </c>
      <c r="Y21" s="541">
        <v>96</v>
      </c>
    </row>
    <row r="22" spans="1:25" ht="15" customHeight="1">
      <c r="A22" s="21" t="s">
        <v>32</v>
      </c>
      <c r="B22" s="325">
        <v>3.6</v>
      </c>
      <c r="C22" s="325">
        <v>18</v>
      </c>
      <c r="D22" s="325">
        <v>3.5</v>
      </c>
      <c r="E22" s="325">
        <v>20.1</v>
      </c>
      <c r="F22" s="325">
        <v>2.97</v>
      </c>
      <c r="G22" s="325">
        <v>17.8</v>
      </c>
      <c r="H22" s="325">
        <v>2.93</v>
      </c>
      <c r="I22" s="325">
        <v>16.5</v>
      </c>
      <c r="J22" s="325">
        <v>2.207</v>
      </c>
      <c r="K22" s="325">
        <v>8.9</v>
      </c>
      <c r="L22" s="325">
        <v>2.009</v>
      </c>
      <c r="M22" s="325">
        <v>12.2</v>
      </c>
      <c r="N22" s="325">
        <v>1.862</v>
      </c>
      <c r="O22" s="325">
        <v>9.6</v>
      </c>
      <c r="P22" s="325">
        <v>1.38</v>
      </c>
      <c r="Q22" s="325">
        <v>6.9</v>
      </c>
      <c r="R22" s="538">
        <v>1.1</v>
      </c>
      <c r="S22" s="325">
        <v>5.8</v>
      </c>
      <c r="T22" s="325">
        <v>920</v>
      </c>
      <c r="U22" s="541">
        <v>0.92</v>
      </c>
      <c r="V22" s="541">
        <v>0.98</v>
      </c>
      <c r="W22" s="541">
        <v>5.2</v>
      </c>
      <c r="X22" s="541">
        <v>1.088</v>
      </c>
      <c r="Y22" s="541">
        <v>5.9</v>
      </c>
    </row>
    <row r="23" spans="1:25" ht="15" customHeight="1">
      <c r="A23" s="29" t="s">
        <v>33</v>
      </c>
      <c r="B23" s="325">
        <v>1.3</v>
      </c>
      <c r="C23" s="325">
        <v>18.5</v>
      </c>
      <c r="D23" s="325">
        <v>1.3</v>
      </c>
      <c r="E23" s="325">
        <v>17.7</v>
      </c>
      <c r="F23" s="325">
        <v>1.138</v>
      </c>
      <c r="G23" s="325">
        <v>8.7</v>
      </c>
      <c r="H23" s="325">
        <v>1.196</v>
      </c>
      <c r="I23" s="325">
        <v>7.6</v>
      </c>
      <c r="J23" s="325">
        <v>1.08</v>
      </c>
      <c r="K23" s="325">
        <v>13.1</v>
      </c>
      <c r="L23" s="325">
        <v>1.14</v>
      </c>
      <c r="M23" s="325">
        <v>12.2</v>
      </c>
      <c r="N23" s="325">
        <v>0.922</v>
      </c>
      <c r="O23" s="325">
        <v>12.8</v>
      </c>
      <c r="P23" s="325">
        <v>0.826</v>
      </c>
      <c r="Q23" s="325">
        <v>11.6</v>
      </c>
      <c r="R23" s="538">
        <v>0.86</v>
      </c>
      <c r="S23" s="325">
        <v>12</v>
      </c>
      <c r="T23" s="325">
        <v>880</v>
      </c>
      <c r="U23" s="541">
        <v>0.88</v>
      </c>
      <c r="V23" s="541">
        <v>0.621</v>
      </c>
      <c r="W23" s="541">
        <v>7</v>
      </c>
      <c r="X23" s="541">
        <v>0.625</v>
      </c>
      <c r="Y23" s="541">
        <v>6.9</v>
      </c>
    </row>
    <row r="24" spans="1:25" ht="15" customHeight="1">
      <c r="A24" s="29" t="s">
        <v>239</v>
      </c>
      <c r="B24" s="325">
        <v>0.9</v>
      </c>
      <c r="C24" s="325">
        <v>10.6</v>
      </c>
      <c r="D24" s="325">
        <v>0.9</v>
      </c>
      <c r="E24" s="325">
        <v>10.2</v>
      </c>
      <c r="F24" s="325">
        <v>0.628</v>
      </c>
      <c r="G24" s="325">
        <v>6.4</v>
      </c>
      <c r="H24" s="325">
        <v>0.7</v>
      </c>
      <c r="I24" s="325">
        <v>5.9</v>
      </c>
      <c r="J24" s="325">
        <v>0.654</v>
      </c>
      <c r="K24" s="325">
        <v>3.4</v>
      </c>
      <c r="L24" s="325">
        <v>0.794</v>
      </c>
      <c r="M24" s="325">
        <v>6.1</v>
      </c>
      <c r="N24" s="325">
        <v>0.639</v>
      </c>
      <c r="O24" s="325">
        <v>9.3</v>
      </c>
      <c r="P24" s="325">
        <v>0.287</v>
      </c>
      <c r="Q24" s="325">
        <v>4.3</v>
      </c>
      <c r="R24" s="538">
        <v>0.3</v>
      </c>
      <c r="S24" s="325">
        <v>4.2</v>
      </c>
      <c r="T24" s="325">
        <v>300</v>
      </c>
      <c r="U24" s="541">
        <v>0.3</v>
      </c>
      <c r="V24" s="541">
        <v>0.233</v>
      </c>
      <c r="W24" s="541">
        <v>2.9</v>
      </c>
      <c r="X24" s="541">
        <v>0.233</v>
      </c>
      <c r="Y24" s="541">
        <v>2.6</v>
      </c>
    </row>
    <row r="25" spans="1:25" ht="15" customHeight="1">
      <c r="A25" s="21" t="s">
        <v>197</v>
      </c>
      <c r="B25" s="325">
        <v>0.7</v>
      </c>
      <c r="C25" s="325">
        <v>7</v>
      </c>
      <c r="D25" s="325">
        <v>0.7</v>
      </c>
      <c r="E25" s="325">
        <v>7.4</v>
      </c>
      <c r="F25" s="325">
        <v>0.65</v>
      </c>
      <c r="G25" s="325">
        <v>4.6</v>
      </c>
      <c r="H25" s="325">
        <v>0.65</v>
      </c>
      <c r="I25" s="325">
        <v>5</v>
      </c>
      <c r="J25" s="325">
        <v>0.325</v>
      </c>
      <c r="K25" s="325">
        <v>3.2</v>
      </c>
      <c r="L25" s="325">
        <v>0.36</v>
      </c>
      <c r="M25" s="325">
        <v>2.3</v>
      </c>
      <c r="N25" s="325">
        <v>0.349</v>
      </c>
      <c r="O25" s="325">
        <v>3.3</v>
      </c>
      <c r="P25" s="325">
        <v>0.37</v>
      </c>
      <c r="Q25" s="325">
        <v>3.5</v>
      </c>
      <c r="R25" s="538">
        <v>0.302</v>
      </c>
      <c r="S25" s="325">
        <v>2.9</v>
      </c>
      <c r="T25" s="325">
        <v>302</v>
      </c>
      <c r="U25" s="541">
        <v>0.302</v>
      </c>
      <c r="V25" s="541">
        <v>0.243</v>
      </c>
      <c r="W25" s="541">
        <v>1.9</v>
      </c>
      <c r="X25" s="541">
        <v>0.243</v>
      </c>
      <c r="Y25" s="541">
        <v>2.2</v>
      </c>
    </row>
    <row r="26" spans="1:25" ht="15" customHeight="1" thickBot="1">
      <c r="A26" s="167" t="s">
        <v>184</v>
      </c>
      <c r="B26" s="361">
        <v>1.2</v>
      </c>
      <c r="C26" s="361">
        <v>3.5</v>
      </c>
      <c r="D26" s="361">
        <v>1.3</v>
      </c>
      <c r="E26" s="361">
        <v>3.7</v>
      </c>
      <c r="F26" s="361">
        <v>1.264</v>
      </c>
      <c r="G26" s="361">
        <v>8.7</v>
      </c>
      <c r="H26" s="361">
        <v>1.263</v>
      </c>
      <c r="I26" s="361">
        <v>8.4</v>
      </c>
      <c r="J26" s="361">
        <v>0.839</v>
      </c>
      <c r="K26" s="361">
        <v>11.6</v>
      </c>
      <c r="L26" s="361">
        <v>1.933</v>
      </c>
      <c r="M26" s="361">
        <v>31.4</v>
      </c>
      <c r="N26" s="361">
        <v>1.142</v>
      </c>
      <c r="O26" s="361">
        <v>13.3</v>
      </c>
      <c r="P26" s="361">
        <v>1.39</v>
      </c>
      <c r="Q26" s="361">
        <v>16.3</v>
      </c>
      <c r="R26" s="539">
        <v>0.925</v>
      </c>
      <c r="S26" s="361">
        <v>9.2</v>
      </c>
      <c r="T26" s="361">
        <v>961</v>
      </c>
      <c r="U26" s="542">
        <v>0.961</v>
      </c>
      <c r="V26" s="542">
        <v>1.441</v>
      </c>
      <c r="W26" s="542">
        <v>6.5</v>
      </c>
      <c r="X26" s="542">
        <v>1.049</v>
      </c>
      <c r="Y26" s="542">
        <v>6.8</v>
      </c>
    </row>
    <row r="27" spans="1:25" ht="15" customHeight="1" thickBot="1">
      <c r="A27" s="75" t="s">
        <v>101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345">
        <f aca="true" t="shared" si="0" ref="R27:Y27">SUM(R5:R26)</f>
        <v>76.835</v>
      </c>
      <c r="S27" s="345">
        <f t="shared" si="0"/>
        <v>936.0999999999999</v>
      </c>
      <c r="T27" s="345">
        <f t="shared" si="0"/>
        <v>77050</v>
      </c>
      <c r="U27" s="345">
        <f t="shared" si="0"/>
        <v>77.05000000000001</v>
      </c>
      <c r="V27" s="345">
        <f t="shared" si="0"/>
        <v>74.54599999999999</v>
      </c>
      <c r="W27" s="345">
        <f t="shared" si="0"/>
        <v>913.8999999999999</v>
      </c>
      <c r="X27" s="345">
        <f t="shared" si="0"/>
        <v>74.632</v>
      </c>
      <c r="Y27" s="345">
        <f t="shared" si="0"/>
        <v>926.6999999999999</v>
      </c>
    </row>
    <row r="28" spans="1:12" ht="12.75">
      <c r="A28" s="4" t="s">
        <v>19</v>
      </c>
      <c r="L28" s="11" t="s">
        <v>221</v>
      </c>
    </row>
    <row r="29" spans="1:2" ht="12.75">
      <c r="A29" s="280"/>
      <c r="B29" s="11" t="s">
        <v>374</v>
      </c>
    </row>
  </sheetData>
  <sheetProtection/>
  <mergeCells count="13">
    <mergeCell ref="V3:W3"/>
    <mergeCell ref="L3:M3"/>
    <mergeCell ref="N3:O3"/>
    <mergeCell ref="A3:A4"/>
    <mergeCell ref="B3:C3"/>
    <mergeCell ref="P3:Q3"/>
    <mergeCell ref="R3:S3"/>
    <mergeCell ref="X3:Y3"/>
    <mergeCell ref="T3:U3"/>
    <mergeCell ref="D3:E3"/>
    <mergeCell ref="F3:G3"/>
    <mergeCell ref="H3:I3"/>
    <mergeCell ref="J3:K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157" customWidth="1"/>
    <col min="2" max="2" width="10.57421875" style="157" bestFit="1" customWidth="1"/>
    <col min="3" max="3" width="6.7109375" style="157" bestFit="1" customWidth="1"/>
    <col min="4" max="4" width="8.421875" style="157" bestFit="1" customWidth="1"/>
    <col min="5" max="7" width="6.7109375" style="157" customWidth="1"/>
    <col min="8" max="8" width="7.57421875" style="157" bestFit="1" customWidth="1"/>
    <col min="9" max="9" width="14.28125" style="157" customWidth="1"/>
    <col min="10" max="10" width="9.7109375" style="157" customWidth="1"/>
    <col min="11" max="11" width="7.7109375" style="157" customWidth="1"/>
    <col min="12" max="12" width="8.140625" style="157" customWidth="1"/>
    <col min="13" max="16384" width="9.140625" style="157" customWidth="1"/>
  </cols>
  <sheetData>
    <row r="1" spans="1:12" s="3" customFormat="1" ht="19.5" customHeight="1">
      <c r="A1" s="16" t="s">
        <v>378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8" s="3" customFormat="1" ht="6.75" customHeight="1" thickBot="1">
      <c r="A2" s="2"/>
      <c r="B2" s="2"/>
      <c r="C2" s="2"/>
      <c r="D2" s="2"/>
      <c r="E2" s="2"/>
      <c r="F2" s="2"/>
      <c r="G2" s="2"/>
      <c r="H2" s="2"/>
    </row>
    <row r="3" spans="1:12" ht="42" customHeight="1" thickBot="1">
      <c r="A3" s="19" t="s">
        <v>369</v>
      </c>
      <c r="B3" s="19" t="s">
        <v>142</v>
      </c>
      <c r="C3" s="267" t="s">
        <v>90</v>
      </c>
      <c r="D3" s="276" t="s">
        <v>90</v>
      </c>
      <c r="E3" s="267" t="s">
        <v>91</v>
      </c>
      <c r="F3" s="267" t="s">
        <v>92</v>
      </c>
      <c r="G3" s="267" t="s">
        <v>184</v>
      </c>
      <c r="H3" s="276" t="s">
        <v>146</v>
      </c>
      <c r="I3" s="267" t="s">
        <v>240</v>
      </c>
      <c r="J3" s="267" t="s">
        <v>377</v>
      </c>
      <c r="K3" s="267" t="s">
        <v>184</v>
      </c>
      <c r="L3" s="269" t="s">
        <v>5</v>
      </c>
    </row>
    <row r="4" spans="1:12" ht="15.75" customHeight="1">
      <c r="A4" s="581">
        <v>1998</v>
      </c>
      <c r="B4" s="126" t="s">
        <v>182</v>
      </c>
      <c r="C4" s="356">
        <v>50.5</v>
      </c>
      <c r="D4" s="334">
        <f aca="true" t="shared" si="0" ref="D4:D23">SUM(C4:C4)</f>
        <v>50.5</v>
      </c>
      <c r="E4" s="356">
        <v>0.8</v>
      </c>
      <c r="F4" s="356">
        <v>6</v>
      </c>
      <c r="G4" s="356">
        <v>0.1</v>
      </c>
      <c r="H4" s="334">
        <f aca="true" t="shared" si="1" ref="H4:H23">SUM(E4:G4)</f>
        <v>6.8999999999999995</v>
      </c>
      <c r="I4" s="340">
        <v>0.2</v>
      </c>
      <c r="J4" s="340">
        <v>1.5</v>
      </c>
      <c r="K4" s="334">
        <f>SUM(I4:J4)</f>
        <v>1.7</v>
      </c>
      <c r="L4" s="334">
        <f>I4+J4+K4</f>
        <v>3.4</v>
      </c>
    </row>
    <row r="5" spans="1:12" ht="15.75" customHeight="1" thickBot="1">
      <c r="A5" s="582"/>
      <c r="B5" s="128" t="s">
        <v>305</v>
      </c>
      <c r="C5" s="357">
        <v>30.3</v>
      </c>
      <c r="D5" s="336">
        <f t="shared" si="0"/>
        <v>30.3</v>
      </c>
      <c r="E5" s="357">
        <v>3.9</v>
      </c>
      <c r="F5" s="357">
        <v>14.9</v>
      </c>
      <c r="G5" s="357">
        <v>0.3</v>
      </c>
      <c r="H5" s="336">
        <f t="shared" si="1"/>
        <v>19.1</v>
      </c>
      <c r="I5" s="327"/>
      <c r="J5" s="327"/>
      <c r="K5" s="303"/>
      <c r="L5" s="303"/>
    </row>
    <row r="6" spans="1:12" ht="15.75" customHeight="1">
      <c r="A6" s="590">
        <v>1999</v>
      </c>
      <c r="B6" s="148" t="s">
        <v>182</v>
      </c>
      <c r="C6" s="358">
        <v>51.1</v>
      </c>
      <c r="D6" s="337">
        <f t="shared" si="0"/>
        <v>51.1</v>
      </c>
      <c r="E6" s="358">
        <v>0.7</v>
      </c>
      <c r="F6" s="358">
        <v>6.1</v>
      </c>
      <c r="G6" s="358">
        <v>0.1</v>
      </c>
      <c r="H6" s="337">
        <f t="shared" si="1"/>
        <v>6.8999999999999995</v>
      </c>
      <c r="I6" s="341">
        <v>0.2</v>
      </c>
      <c r="J6" s="341">
        <v>1.7</v>
      </c>
      <c r="K6" s="337">
        <f>SUM(I6:J6)</f>
        <v>1.9</v>
      </c>
      <c r="L6" s="337">
        <f>I6+J6+K6</f>
        <v>3.8</v>
      </c>
    </row>
    <row r="7" spans="1:12" ht="15.75" customHeight="1" thickBot="1">
      <c r="A7" s="611"/>
      <c r="B7" s="165" t="s">
        <v>183</v>
      </c>
      <c r="C7" s="359">
        <v>66.4</v>
      </c>
      <c r="D7" s="346">
        <f t="shared" si="0"/>
        <v>66.4</v>
      </c>
      <c r="E7" s="359">
        <v>2.9</v>
      </c>
      <c r="F7" s="359">
        <v>16.5</v>
      </c>
      <c r="G7" s="359">
        <v>0.2</v>
      </c>
      <c r="H7" s="346">
        <f t="shared" si="1"/>
        <v>19.599999999999998</v>
      </c>
      <c r="I7" s="355"/>
      <c r="J7" s="355"/>
      <c r="K7" s="362"/>
      <c r="L7" s="362"/>
    </row>
    <row r="8" spans="1:12" ht="15.75" customHeight="1">
      <c r="A8" s="581">
        <v>2000</v>
      </c>
      <c r="B8" s="126" t="s">
        <v>182</v>
      </c>
      <c r="C8" s="356">
        <v>55.646</v>
      </c>
      <c r="D8" s="334">
        <f t="shared" si="0"/>
        <v>55.646</v>
      </c>
      <c r="E8" s="356">
        <v>0.717</v>
      </c>
      <c r="F8" s="356">
        <v>6.1</v>
      </c>
      <c r="G8" s="356">
        <v>0.73</v>
      </c>
      <c r="H8" s="334">
        <f t="shared" si="1"/>
        <v>7.546999999999999</v>
      </c>
      <c r="I8" s="323"/>
      <c r="J8" s="323"/>
      <c r="K8" s="302"/>
      <c r="L8" s="302"/>
    </row>
    <row r="9" spans="1:12" ht="15.75" customHeight="1" thickBot="1">
      <c r="A9" s="582"/>
      <c r="B9" s="128" t="s">
        <v>305</v>
      </c>
      <c r="C9" s="357">
        <v>189.5</v>
      </c>
      <c r="D9" s="336">
        <f t="shared" si="0"/>
        <v>189.5</v>
      </c>
      <c r="E9" s="357">
        <v>2.4</v>
      </c>
      <c r="F9" s="357">
        <v>1</v>
      </c>
      <c r="G9" s="357">
        <v>0.7</v>
      </c>
      <c r="H9" s="336">
        <f t="shared" si="1"/>
        <v>4.1</v>
      </c>
      <c r="I9" s="327"/>
      <c r="J9" s="327"/>
      <c r="K9" s="303"/>
      <c r="L9" s="303"/>
    </row>
    <row r="10" spans="1:12" ht="15.75" customHeight="1">
      <c r="A10" s="590">
        <v>2001</v>
      </c>
      <c r="B10" s="148" t="s">
        <v>182</v>
      </c>
      <c r="C10" s="358">
        <v>56.834</v>
      </c>
      <c r="D10" s="337">
        <f t="shared" si="0"/>
        <v>56.834</v>
      </c>
      <c r="E10" s="358">
        <v>0.785</v>
      </c>
      <c r="F10" s="358">
        <v>5.98</v>
      </c>
      <c r="G10" s="358">
        <v>0.78</v>
      </c>
      <c r="H10" s="337">
        <f t="shared" si="1"/>
        <v>7.545000000000001</v>
      </c>
      <c r="I10" s="342"/>
      <c r="J10" s="342"/>
      <c r="K10" s="363"/>
      <c r="L10" s="363"/>
    </row>
    <row r="11" spans="1:12" ht="15.75" customHeight="1" thickBot="1">
      <c r="A11" s="611"/>
      <c r="B11" s="165" t="s">
        <v>305</v>
      </c>
      <c r="C11" s="359">
        <v>85.8</v>
      </c>
      <c r="D11" s="346">
        <f t="shared" si="0"/>
        <v>85.8</v>
      </c>
      <c r="E11" s="359">
        <v>3.2</v>
      </c>
      <c r="F11" s="359">
        <v>1.9</v>
      </c>
      <c r="G11" s="359">
        <v>0.9</v>
      </c>
      <c r="H11" s="346">
        <f t="shared" si="1"/>
        <v>6</v>
      </c>
      <c r="I11" s="355"/>
      <c r="J11" s="355"/>
      <c r="K11" s="362"/>
      <c r="L11" s="362"/>
    </row>
    <row r="12" spans="1:12" ht="15.75" customHeight="1">
      <c r="A12" s="581">
        <v>2002</v>
      </c>
      <c r="B12" s="126" t="s">
        <v>182</v>
      </c>
      <c r="C12" s="356">
        <v>57.57</v>
      </c>
      <c r="D12" s="334">
        <f t="shared" si="0"/>
        <v>57.57</v>
      </c>
      <c r="E12" s="356">
        <v>0.75</v>
      </c>
      <c r="F12" s="356">
        <v>5.055</v>
      </c>
      <c r="G12" s="356">
        <v>0.469</v>
      </c>
      <c r="H12" s="334">
        <f t="shared" si="1"/>
        <v>6.274</v>
      </c>
      <c r="I12" s="323"/>
      <c r="J12" s="323"/>
      <c r="K12" s="302"/>
      <c r="L12" s="302"/>
    </row>
    <row r="13" spans="1:12" ht="15.75" customHeight="1" thickBot="1">
      <c r="A13" s="582"/>
      <c r="B13" s="128" t="s">
        <v>305</v>
      </c>
      <c r="C13" s="357">
        <v>184.4</v>
      </c>
      <c r="D13" s="336">
        <f t="shared" si="0"/>
        <v>184.4</v>
      </c>
      <c r="E13" s="357">
        <v>2.2</v>
      </c>
      <c r="F13" s="357">
        <v>0.8</v>
      </c>
      <c r="G13" s="357">
        <v>1</v>
      </c>
      <c r="H13" s="336">
        <f t="shared" si="1"/>
        <v>4</v>
      </c>
      <c r="I13" s="327"/>
      <c r="J13" s="327"/>
      <c r="K13" s="303"/>
      <c r="L13" s="303"/>
    </row>
    <row r="14" spans="1:12" ht="15.75" customHeight="1">
      <c r="A14" s="590">
        <v>2003</v>
      </c>
      <c r="B14" s="148" t="s">
        <v>182</v>
      </c>
      <c r="C14" s="358">
        <v>57.564</v>
      </c>
      <c r="D14" s="337">
        <f t="shared" si="0"/>
        <v>57.564</v>
      </c>
      <c r="E14" s="358">
        <v>0.718</v>
      </c>
      <c r="F14" s="358">
        <v>4.55</v>
      </c>
      <c r="G14" s="358">
        <v>0.778</v>
      </c>
      <c r="H14" s="337">
        <f t="shared" si="1"/>
        <v>6.045999999999999</v>
      </c>
      <c r="I14" s="342"/>
      <c r="J14" s="342"/>
      <c r="K14" s="363"/>
      <c r="L14" s="363"/>
    </row>
    <row r="15" spans="1:12" ht="15.75" customHeight="1" thickBot="1">
      <c r="A15" s="611"/>
      <c r="B15" s="165" t="s">
        <v>305</v>
      </c>
      <c r="C15" s="359">
        <v>83.2</v>
      </c>
      <c r="D15" s="346">
        <f t="shared" si="0"/>
        <v>83.2</v>
      </c>
      <c r="E15" s="359">
        <v>1.7</v>
      </c>
      <c r="F15" s="359">
        <v>1.2</v>
      </c>
      <c r="G15" s="359">
        <v>2.9</v>
      </c>
      <c r="H15" s="346">
        <f t="shared" si="1"/>
        <v>5.8</v>
      </c>
      <c r="I15" s="355"/>
      <c r="J15" s="355"/>
      <c r="K15" s="362"/>
      <c r="L15" s="362"/>
    </row>
    <row r="16" spans="1:12" ht="15.75" customHeight="1">
      <c r="A16" s="581">
        <v>2004</v>
      </c>
      <c r="B16" s="126" t="s">
        <v>182</v>
      </c>
      <c r="C16" s="356">
        <v>58.531</v>
      </c>
      <c r="D16" s="334">
        <f t="shared" si="0"/>
        <v>58.531</v>
      </c>
      <c r="E16" s="356">
        <v>0.875</v>
      </c>
      <c r="F16" s="356">
        <v>4.479</v>
      </c>
      <c r="G16" s="356">
        <v>0.456</v>
      </c>
      <c r="H16" s="334">
        <f t="shared" si="1"/>
        <v>5.8100000000000005</v>
      </c>
      <c r="I16" s="364"/>
      <c r="J16" s="364"/>
      <c r="K16" s="365"/>
      <c r="L16" s="302"/>
    </row>
    <row r="17" spans="1:12" ht="15.75" customHeight="1" thickBot="1">
      <c r="A17" s="582"/>
      <c r="B17" s="128" t="s">
        <v>305</v>
      </c>
      <c r="C17" s="357">
        <v>167.3</v>
      </c>
      <c r="D17" s="336">
        <f t="shared" si="0"/>
        <v>167.3</v>
      </c>
      <c r="E17" s="357">
        <v>2</v>
      </c>
      <c r="F17" s="357">
        <v>1.2</v>
      </c>
      <c r="G17" s="357">
        <v>2.4</v>
      </c>
      <c r="H17" s="336">
        <f t="shared" si="1"/>
        <v>5.6</v>
      </c>
      <c r="I17" s="366"/>
      <c r="J17" s="366"/>
      <c r="K17" s="367"/>
      <c r="L17" s="303"/>
    </row>
    <row r="18" spans="1:12" ht="15.75" customHeight="1">
      <c r="A18" s="590">
        <v>2005</v>
      </c>
      <c r="B18" s="126" t="s">
        <v>182</v>
      </c>
      <c r="C18" s="358">
        <v>58.824</v>
      </c>
      <c r="D18" s="337">
        <f t="shared" si="0"/>
        <v>58.824</v>
      </c>
      <c r="E18" s="358">
        <v>1.032</v>
      </c>
      <c r="F18" s="358">
        <v>5.2</v>
      </c>
      <c r="G18" s="358">
        <v>0.36</v>
      </c>
      <c r="H18" s="337">
        <f t="shared" si="1"/>
        <v>6.5920000000000005</v>
      </c>
      <c r="I18" s="342"/>
      <c r="J18" s="342"/>
      <c r="K18" s="363"/>
      <c r="L18" s="363"/>
    </row>
    <row r="19" spans="1:12" ht="15.75" customHeight="1" thickBot="1">
      <c r="A19" s="611"/>
      <c r="B19" s="128" t="s">
        <v>305</v>
      </c>
      <c r="C19" s="359">
        <v>76.5</v>
      </c>
      <c r="D19" s="346">
        <f t="shared" si="0"/>
        <v>76.5</v>
      </c>
      <c r="E19" s="359">
        <v>2.6</v>
      </c>
      <c r="F19" s="359">
        <v>1.5</v>
      </c>
      <c r="G19" s="359">
        <v>1.9</v>
      </c>
      <c r="H19" s="346">
        <f t="shared" si="1"/>
        <v>6</v>
      </c>
      <c r="I19" s="355"/>
      <c r="J19" s="355"/>
      <c r="K19" s="362"/>
      <c r="L19" s="362"/>
    </row>
    <row r="20" spans="1:12" ht="15.75" customHeight="1">
      <c r="A20" s="581">
        <v>2006</v>
      </c>
      <c r="B20" s="148" t="s">
        <v>182</v>
      </c>
      <c r="C20" s="535">
        <v>59.1</v>
      </c>
      <c r="D20" s="543">
        <v>59.1</v>
      </c>
      <c r="E20" s="535">
        <v>1.055</v>
      </c>
      <c r="F20" s="535">
        <v>5.64</v>
      </c>
      <c r="G20" s="535">
        <v>0.38</v>
      </c>
      <c r="H20" s="543">
        <v>7.075</v>
      </c>
      <c r="I20" s="544">
        <v>0.535</v>
      </c>
      <c r="J20" s="544">
        <v>6.1</v>
      </c>
      <c r="K20" s="545">
        <v>0</v>
      </c>
      <c r="L20" s="334">
        <f>I20+J20+K20</f>
        <v>6.635</v>
      </c>
    </row>
    <row r="21" spans="1:12" ht="15.75" customHeight="1" thickBot="1">
      <c r="A21" s="582"/>
      <c r="B21" s="128" t="s">
        <v>305</v>
      </c>
      <c r="C21" s="357">
        <v>177.3</v>
      </c>
      <c r="D21" s="336">
        <f t="shared" si="0"/>
        <v>177.3</v>
      </c>
      <c r="E21" s="357">
        <v>1.9</v>
      </c>
      <c r="F21" s="357">
        <v>1.4</v>
      </c>
      <c r="G21" s="357">
        <v>2.6</v>
      </c>
      <c r="H21" s="336">
        <f t="shared" si="1"/>
        <v>5.9</v>
      </c>
      <c r="I21" s="190"/>
      <c r="J21" s="190"/>
      <c r="K21" s="191"/>
      <c r="L21" s="303"/>
    </row>
    <row r="22" spans="1:12" ht="15.75" customHeight="1">
      <c r="A22" s="590">
        <v>2007</v>
      </c>
      <c r="B22" s="148" t="s">
        <v>182</v>
      </c>
      <c r="C22" s="536">
        <v>58.6</v>
      </c>
      <c r="D22" s="546">
        <v>58.6</v>
      </c>
      <c r="E22" s="536">
        <v>1.06</v>
      </c>
      <c r="F22" s="536">
        <v>5.8</v>
      </c>
      <c r="G22" s="536">
        <v>0.35</v>
      </c>
      <c r="H22" s="546">
        <v>7.21</v>
      </c>
      <c r="I22" s="547">
        <v>0.475</v>
      </c>
      <c r="J22" s="547">
        <v>5.8</v>
      </c>
      <c r="K22" s="548">
        <v>0</v>
      </c>
      <c r="L22" s="337">
        <f>I22+J22+K22</f>
        <v>6.2749999999999995</v>
      </c>
    </row>
    <row r="23" spans="1:12" ht="15.75" customHeight="1" thickBot="1">
      <c r="A23" s="582"/>
      <c r="B23" s="128" t="s">
        <v>305</v>
      </c>
      <c r="C23" s="357">
        <v>76.2</v>
      </c>
      <c r="D23" s="336">
        <f t="shared" si="0"/>
        <v>76.2</v>
      </c>
      <c r="E23" s="357">
        <v>2.2</v>
      </c>
      <c r="F23" s="357">
        <v>1.5</v>
      </c>
      <c r="G23" s="357">
        <v>2</v>
      </c>
      <c r="H23" s="336">
        <f t="shared" si="1"/>
        <v>5.7</v>
      </c>
      <c r="I23" s="190"/>
      <c r="J23" s="190"/>
      <c r="K23" s="191"/>
      <c r="L23" s="303"/>
    </row>
    <row r="24" spans="1:12" ht="15.75" customHeight="1">
      <c r="A24" s="581">
        <v>2008</v>
      </c>
      <c r="B24" s="148" t="s">
        <v>182</v>
      </c>
      <c r="C24" s="482">
        <v>58</v>
      </c>
      <c r="D24" s="334">
        <f>SUM(C24)</f>
        <v>58</v>
      </c>
      <c r="E24" s="533">
        <v>0.925</v>
      </c>
      <c r="F24" s="533">
        <v>5.41</v>
      </c>
      <c r="G24" s="533">
        <v>0.043</v>
      </c>
      <c r="H24" s="334">
        <f>SUM(E24:G24)</f>
        <v>6.378</v>
      </c>
      <c r="I24" s="554">
        <v>0.4</v>
      </c>
      <c r="J24" s="554">
        <v>4.4</v>
      </c>
      <c r="K24" s="551"/>
      <c r="L24" s="334">
        <f>I24+J24+K24</f>
        <v>4.800000000000001</v>
      </c>
    </row>
    <row r="25" spans="1:12" ht="15.75" customHeight="1" thickBot="1">
      <c r="A25" s="582"/>
      <c r="B25" s="128" t="s">
        <v>305</v>
      </c>
      <c r="C25" s="528">
        <v>120.8</v>
      </c>
      <c r="D25" s="336">
        <f>SUM(C25)</f>
        <v>120.8</v>
      </c>
      <c r="E25" s="550">
        <v>1.8</v>
      </c>
      <c r="F25" s="550">
        <v>2.4</v>
      </c>
      <c r="G25" s="550">
        <v>0.6</v>
      </c>
      <c r="H25" s="336">
        <f>SUM(E25:G25)</f>
        <v>4.8</v>
      </c>
      <c r="I25" s="321"/>
      <c r="J25" s="321"/>
      <c r="K25" s="552"/>
      <c r="L25" s="303"/>
    </row>
    <row r="26" spans="1:12" ht="15.75" customHeight="1">
      <c r="A26" s="590">
        <v>2009</v>
      </c>
      <c r="B26" s="148" t="s">
        <v>182</v>
      </c>
      <c r="C26" s="549">
        <v>57</v>
      </c>
      <c r="D26" s="334">
        <f>SUM(C26)</f>
        <v>57</v>
      </c>
      <c r="E26" s="534">
        <v>0.945</v>
      </c>
      <c r="F26" s="534">
        <v>5.597</v>
      </c>
      <c r="G26" s="534">
        <v>0.043</v>
      </c>
      <c r="H26" s="334">
        <f>SUM(E26:G26)</f>
        <v>6.585000000000001</v>
      </c>
      <c r="I26" s="555">
        <v>0.45</v>
      </c>
      <c r="J26" s="555">
        <v>4.75</v>
      </c>
      <c r="K26" s="553"/>
      <c r="L26" s="337">
        <f>I26+J26+K26</f>
        <v>5.2</v>
      </c>
    </row>
    <row r="27" spans="1:12" ht="15.75" customHeight="1" thickBot="1">
      <c r="A27" s="582"/>
      <c r="B27" s="128" t="s">
        <v>305</v>
      </c>
      <c r="C27" s="528">
        <v>85.2</v>
      </c>
      <c r="D27" s="336">
        <f>SUM(C27)</f>
        <v>85.2</v>
      </c>
      <c r="E27" s="550">
        <v>2</v>
      </c>
      <c r="F27" s="550">
        <v>3.2</v>
      </c>
      <c r="G27" s="550">
        <v>0.6</v>
      </c>
      <c r="H27" s="336">
        <f>SUM(E27:G27)</f>
        <v>5.8</v>
      </c>
      <c r="I27" s="321"/>
      <c r="J27" s="321"/>
      <c r="K27" s="552"/>
      <c r="L27" s="303"/>
    </row>
    <row r="28" spans="1:9" ht="12.75">
      <c r="A28" s="4" t="s">
        <v>19</v>
      </c>
      <c r="I28" s="11" t="s">
        <v>221</v>
      </c>
    </row>
    <row r="29" spans="1:2" ht="12.75">
      <c r="A29" s="280"/>
      <c r="B29" s="11" t="s">
        <v>374</v>
      </c>
    </row>
  </sheetData>
  <sheetProtection/>
  <mergeCells count="12">
    <mergeCell ref="A4:A5"/>
    <mergeCell ref="A22:A23"/>
    <mergeCell ref="A18:A19"/>
    <mergeCell ref="A20:A21"/>
    <mergeCell ref="A14:A15"/>
    <mergeCell ref="A16:A17"/>
    <mergeCell ref="A10:A11"/>
    <mergeCell ref="A12:A13"/>
    <mergeCell ref="A24:A25"/>
    <mergeCell ref="A26:A27"/>
    <mergeCell ref="A6:A7"/>
    <mergeCell ref="A8:A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4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9" width="10.7109375" style="157" customWidth="1"/>
    <col min="10" max="16384" width="9.140625" style="157" customWidth="1"/>
  </cols>
  <sheetData>
    <row r="1" spans="1:11" s="3" customFormat="1" ht="19.5" customHeight="1">
      <c r="A1" s="16" t="s">
        <v>365</v>
      </c>
      <c r="B1" s="16"/>
      <c r="C1" s="16"/>
      <c r="D1" s="16"/>
      <c r="E1" s="16"/>
      <c r="F1" s="16"/>
      <c r="G1" s="16"/>
      <c r="H1" s="16"/>
      <c r="I1" s="16"/>
      <c r="J1" s="2"/>
      <c r="K1" s="2"/>
    </row>
    <row r="2" spans="1:11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9" ht="13.5" customHeight="1" thickBot="1">
      <c r="A3" s="19" t="s">
        <v>270</v>
      </c>
      <c r="B3" s="19" t="s">
        <v>369</v>
      </c>
      <c r="C3" s="275" t="s">
        <v>55</v>
      </c>
      <c r="D3" s="275" t="s">
        <v>135</v>
      </c>
      <c r="E3" s="275" t="s">
        <v>267</v>
      </c>
      <c r="F3" s="275" t="s">
        <v>57</v>
      </c>
      <c r="G3" s="275" t="s">
        <v>199</v>
      </c>
      <c r="H3" s="275" t="s">
        <v>184</v>
      </c>
      <c r="I3" s="379" t="s">
        <v>5</v>
      </c>
    </row>
    <row r="4" spans="1:9" ht="13.5" customHeight="1">
      <c r="A4" s="576" t="s">
        <v>53</v>
      </c>
      <c r="B4" s="126">
        <v>1997</v>
      </c>
      <c r="C4" s="85">
        <v>106908</v>
      </c>
      <c r="D4" s="85">
        <v>50973</v>
      </c>
      <c r="E4" s="85">
        <v>12426</v>
      </c>
      <c r="F4" s="85">
        <v>14433</v>
      </c>
      <c r="G4" s="85">
        <v>28848</v>
      </c>
      <c r="H4" s="85">
        <v>1715</v>
      </c>
      <c r="I4" s="86">
        <f>SUM(C4:H4)</f>
        <v>215303</v>
      </c>
    </row>
    <row r="5" spans="1:9" ht="13.5" customHeight="1">
      <c r="A5" s="592"/>
      <c r="B5" s="127">
        <v>1998</v>
      </c>
      <c r="C5" s="66">
        <v>96669</v>
      </c>
      <c r="D5" s="66">
        <v>46257</v>
      </c>
      <c r="E5" s="66">
        <v>11221</v>
      </c>
      <c r="F5" s="122"/>
      <c r="G5" s="66">
        <v>25955</v>
      </c>
      <c r="H5" s="66">
        <v>878</v>
      </c>
      <c r="I5" s="281"/>
    </row>
    <row r="6" spans="1:9" ht="13.5" customHeight="1">
      <c r="A6" s="592"/>
      <c r="B6" s="127">
        <v>1999</v>
      </c>
      <c r="C6" s="66">
        <v>80698</v>
      </c>
      <c r="D6" s="66">
        <v>44954</v>
      </c>
      <c r="E6" s="66">
        <v>14733</v>
      </c>
      <c r="F6" s="122"/>
      <c r="G6" s="66">
        <v>36579</v>
      </c>
      <c r="H6" s="66">
        <v>729</v>
      </c>
      <c r="I6" s="281"/>
    </row>
    <row r="7" spans="1:9" ht="13.5" customHeight="1">
      <c r="A7" s="592"/>
      <c r="B7" s="127">
        <v>2000</v>
      </c>
      <c r="C7" s="66">
        <v>82436</v>
      </c>
      <c r="D7" s="66">
        <v>45480</v>
      </c>
      <c r="E7" s="66">
        <v>9728</v>
      </c>
      <c r="F7" s="66">
        <v>30</v>
      </c>
      <c r="G7" s="66">
        <v>29815</v>
      </c>
      <c r="H7" s="66">
        <v>2181</v>
      </c>
      <c r="I7" s="87">
        <f>SUM(C7:H7)</f>
        <v>169670</v>
      </c>
    </row>
    <row r="8" spans="1:9" ht="13.5" customHeight="1">
      <c r="A8" s="592"/>
      <c r="B8" s="127">
        <v>2001</v>
      </c>
      <c r="C8" s="66">
        <v>79013</v>
      </c>
      <c r="D8" s="66">
        <v>48201</v>
      </c>
      <c r="E8" s="66">
        <v>10979</v>
      </c>
      <c r="F8" s="122"/>
      <c r="G8" s="66">
        <v>23273</v>
      </c>
      <c r="H8" s="66">
        <v>1597</v>
      </c>
      <c r="I8" s="281"/>
    </row>
    <row r="9" spans="1:9" ht="13.5" customHeight="1">
      <c r="A9" s="592"/>
      <c r="B9" s="127">
        <v>2002</v>
      </c>
      <c r="C9" s="66">
        <v>72462</v>
      </c>
      <c r="D9" s="66">
        <v>55623</v>
      </c>
      <c r="E9" s="66">
        <v>10758</v>
      </c>
      <c r="F9" s="122"/>
      <c r="G9" s="66">
        <v>26157</v>
      </c>
      <c r="H9" s="66">
        <v>1237</v>
      </c>
      <c r="I9" s="281"/>
    </row>
    <row r="10" spans="1:9" ht="13.5" customHeight="1">
      <c r="A10" s="592"/>
      <c r="B10" s="127">
        <v>2003</v>
      </c>
      <c r="C10" s="66">
        <v>89347</v>
      </c>
      <c r="D10" s="66">
        <v>60859</v>
      </c>
      <c r="E10" s="66">
        <v>14872</v>
      </c>
      <c r="F10" s="66">
        <v>1403</v>
      </c>
      <c r="G10" s="66">
        <v>30454</v>
      </c>
      <c r="H10" s="66">
        <v>1525</v>
      </c>
      <c r="I10" s="87">
        <f aca="true" t="shared" si="0" ref="I10:I16">SUM(C10:H10)</f>
        <v>198460</v>
      </c>
    </row>
    <row r="11" spans="1:9" ht="13.5" customHeight="1">
      <c r="A11" s="592"/>
      <c r="B11" s="127">
        <v>2004</v>
      </c>
      <c r="C11" s="66">
        <v>131499</v>
      </c>
      <c r="D11" s="66">
        <v>74600</v>
      </c>
      <c r="E11" s="66">
        <v>10257</v>
      </c>
      <c r="F11" s="66">
        <v>442</v>
      </c>
      <c r="G11" s="66">
        <v>32253</v>
      </c>
      <c r="H11" s="66">
        <v>651</v>
      </c>
      <c r="I11" s="87">
        <f t="shared" si="0"/>
        <v>249702</v>
      </c>
    </row>
    <row r="12" spans="1:9" ht="13.5" customHeight="1">
      <c r="A12" s="592"/>
      <c r="B12" s="127">
        <v>2005</v>
      </c>
      <c r="C12" s="66">
        <v>95069</v>
      </c>
      <c r="D12" s="66">
        <v>57776</v>
      </c>
      <c r="E12" s="66">
        <v>13259</v>
      </c>
      <c r="F12" s="66">
        <v>802</v>
      </c>
      <c r="G12" s="66">
        <v>33375</v>
      </c>
      <c r="H12" s="66">
        <v>408</v>
      </c>
      <c r="I12" s="87">
        <f t="shared" si="0"/>
        <v>200689</v>
      </c>
    </row>
    <row r="13" spans="1:9" ht="13.5" customHeight="1">
      <c r="A13" s="592"/>
      <c r="B13" s="127">
        <v>2006</v>
      </c>
      <c r="C13" s="66">
        <v>89459</v>
      </c>
      <c r="D13" s="66">
        <v>60151</v>
      </c>
      <c r="E13" s="66">
        <v>11707</v>
      </c>
      <c r="F13" s="66">
        <v>847</v>
      </c>
      <c r="G13" s="66">
        <v>30145</v>
      </c>
      <c r="H13" s="66">
        <v>337</v>
      </c>
      <c r="I13" s="87">
        <f t="shared" si="0"/>
        <v>192646</v>
      </c>
    </row>
    <row r="14" spans="1:9" ht="13.5" customHeight="1">
      <c r="A14" s="592"/>
      <c r="B14" s="127">
        <v>2007</v>
      </c>
      <c r="C14" s="66">
        <v>172999</v>
      </c>
      <c r="D14" s="66">
        <v>111712</v>
      </c>
      <c r="E14" s="66">
        <v>17917</v>
      </c>
      <c r="F14" s="66">
        <v>1</v>
      </c>
      <c r="G14" s="66">
        <v>33824</v>
      </c>
      <c r="H14" s="66">
        <v>324</v>
      </c>
      <c r="I14" s="87">
        <f t="shared" si="0"/>
        <v>336777</v>
      </c>
    </row>
    <row r="15" spans="1:9" ht="13.5" customHeight="1">
      <c r="A15" s="592"/>
      <c r="B15" s="127">
        <v>2008</v>
      </c>
      <c r="C15" s="66">
        <v>242463</v>
      </c>
      <c r="D15" s="66">
        <v>143160</v>
      </c>
      <c r="E15" s="66">
        <v>26307</v>
      </c>
      <c r="F15" s="66">
        <v>1</v>
      </c>
      <c r="G15" s="66">
        <v>6226</v>
      </c>
      <c r="H15" s="66">
        <v>740</v>
      </c>
      <c r="I15" s="87">
        <f t="shared" si="0"/>
        <v>418897</v>
      </c>
    </row>
    <row r="16" spans="1:9" ht="13.5" customHeight="1" thickBot="1">
      <c r="A16" s="577"/>
      <c r="B16" s="128">
        <v>2009</v>
      </c>
      <c r="C16" s="155">
        <v>164201</v>
      </c>
      <c r="D16" s="155">
        <v>113541</v>
      </c>
      <c r="E16" s="155">
        <v>16920</v>
      </c>
      <c r="F16" s="155">
        <v>2</v>
      </c>
      <c r="G16" s="155">
        <v>69330</v>
      </c>
      <c r="H16" s="155">
        <v>4868</v>
      </c>
      <c r="I16" s="87">
        <f t="shared" si="0"/>
        <v>368862</v>
      </c>
    </row>
    <row r="17" spans="1:9" ht="13.5" customHeight="1">
      <c r="A17" s="576" t="s">
        <v>54</v>
      </c>
      <c r="B17" s="126">
        <v>1997</v>
      </c>
      <c r="C17" s="85">
        <v>6</v>
      </c>
      <c r="D17" s="85">
        <v>17</v>
      </c>
      <c r="E17" s="123"/>
      <c r="F17" s="123"/>
      <c r="G17" s="85">
        <v>396</v>
      </c>
      <c r="H17" s="85">
        <v>24</v>
      </c>
      <c r="I17" s="121"/>
    </row>
    <row r="18" spans="1:9" ht="13.5" customHeight="1">
      <c r="A18" s="592"/>
      <c r="B18" s="127">
        <v>1998</v>
      </c>
      <c r="C18" s="66">
        <v>5</v>
      </c>
      <c r="D18" s="66">
        <v>17</v>
      </c>
      <c r="E18" s="122"/>
      <c r="F18" s="122"/>
      <c r="G18" s="66">
        <v>301</v>
      </c>
      <c r="H18" s="66">
        <v>4</v>
      </c>
      <c r="I18" s="281"/>
    </row>
    <row r="19" spans="1:9" ht="13.5" customHeight="1">
      <c r="A19" s="592"/>
      <c r="B19" s="127">
        <v>1999</v>
      </c>
      <c r="C19" s="66">
        <v>32</v>
      </c>
      <c r="D19" s="66">
        <v>46</v>
      </c>
      <c r="E19" s="66">
        <v>141</v>
      </c>
      <c r="F19" s="122"/>
      <c r="G19" s="66">
        <v>1158</v>
      </c>
      <c r="H19" s="66">
        <v>6</v>
      </c>
      <c r="I19" s="281"/>
    </row>
    <row r="20" spans="1:9" ht="13.5" customHeight="1">
      <c r="A20" s="592"/>
      <c r="B20" s="127">
        <v>2000</v>
      </c>
      <c r="C20" s="66">
        <v>12</v>
      </c>
      <c r="D20" s="66">
        <v>8</v>
      </c>
      <c r="E20" s="122"/>
      <c r="F20" s="122"/>
      <c r="G20" s="66">
        <v>1160</v>
      </c>
      <c r="H20" s="66">
        <v>6</v>
      </c>
      <c r="I20" s="281"/>
    </row>
    <row r="21" spans="1:9" ht="13.5" customHeight="1">
      <c r="A21" s="592"/>
      <c r="B21" s="127">
        <v>2001</v>
      </c>
      <c r="C21" s="66">
        <v>24</v>
      </c>
      <c r="D21" s="66">
        <v>15</v>
      </c>
      <c r="E21" s="66">
        <v>1</v>
      </c>
      <c r="F21" s="122"/>
      <c r="G21" s="66">
        <v>299</v>
      </c>
      <c r="H21" s="66">
        <v>17</v>
      </c>
      <c r="I21" s="87">
        <f>SUM(C21:H21)</f>
        <v>356</v>
      </c>
    </row>
    <row r="22" spans="1:9" ht="13.5" customHeight="1">
      <c r="A22" s="592"/>
      <c r="B22" s="127">
        <v>2002</v>
      </c>
      <c r="C22" s="66">
        <v>29</v>
      </c>
      <c r="D22" s="66">
        <v>873</v>
      </c>
      <c r="E22" s="122"/>
      <c r="F22" s="122"/>
      <c r="G22" s="66">
        <v>1939</v>
      </c>
      <c r="H22" s="66">
        <v>65</v>
      </c>
      <c r="I22" s="281"/>
    </row>
    <row r="23" spans="1:9" ht="13.5" customHeight="1">
      <c r="A23" s="592"/>
      <c r="B23" s="127">
        <v>2003</v>
      </c>
      <c r="C23" s="66">
        <v>27</v>
      </c>
      <c r="D23" s="66">
        <v>57</v>
      </c>
      <c r="E23" s="122"/>
      <c r="F23" s="122"/>
      <c r="G23" s="66">
        <v>5401</v>
      </c>
      <c r="H23" s="66">
        <v>152</v>
      </c>
      <c r="I23" s="281"/>
    </row>
    <row r="24" spans="1:9" ht="13.5" customHeight="1">
      <c r="A24" s="592"/>
      <c r="B24" s="127">
        <v>2004</v>
      </c>
      <c r="C24" s="66">
        <v>1856</v>
      </c>
      <c r="D24" s="66">
        <v>98</v>
      </c>
      <c r="E24" s="122"/>
      <c r="F24" s="122"/>
      <c r="G24" s="66">
        <v>3336</v>
      </c>
      <c r="H24" s="66">
        <v>155</v>
      </c>
      <c r="I24" s="281"/>
    </row>
    <row r="25" spans="1:9" ht="13.5" customHeight="1">
      <c r="A25" s="592"/>
      <c r="B25" s="127">
        <v>2005</v>
      </c>
      <c r="C25" s="66">
        <v>96</v>
      </c>
      <c r="D25" s="66">
        <v>124</v>
      </c>
      <c r="E25" s="66">
        <v>1</v>
      </c>
      <c r="F25" s="122"/>
      <c r="G25" s="66">
        <v>1396</v>
      </c>
      <c r="H25" s="66">
        <v>320</v>
      </c>
      <c r="I25" s="281"/>
    </row>
    <row r="26" spans="1:9" ht="13.5" customHeight="1">
      <c r="A26" s="592"/>
      <c r="B26" s="127">
        <v>2006</v>
      </c>
      <c r="C26" s="66">
        <v>41</v>
      </c>
      <c r="D26" s="66">
        <v>36</v>
      </c>
      <c r="E26" s="66">
        <v>63</v>
      </c>
      <c r="F26" s="122"/>
      <c r="G26" s="66">
        <v>216</v>
      </c>
      <c r="H26" s="66">
        <v>239</v>
      </c>
      <c r="I26" s="281"/>
    </row>
    <row r="27" spans="1:9" ht="13.5" customHeight="1">
      <c r="A27" s="592"/>
      <c r="B27" s="127">
        <v>2007</v>
      </c>
      <c r="C27" s="66">
        <v>3854</v>
      </c>
      <c r="D27" s="66">
        <v>960</v>
      </c>
      <c r="E27" s="66">
        <v>28</v>
      </c>
      <c r="F27" s="122"/>
      <c r="G27" s="66">
        <v>507</v>
      </c>
      <c r="H27" s="66">
        <v>464</v>
      </c>
      <c r="I27" s="281"/>
    </row>
    <row r="28" spans="1:9" ht="13.5" customHeight="1">
      <c r="A28" s="592"/>
      <c r="B28" s="127">
        <v>2008</v>
      </c>
      <c r="C28" s="66">
        <v>13274</v>
      </c>
      <c r="D28" s="66">
        <v>477</v>
      </c>
      <c r="E28" s="66">
        <v>1410</v>
      </c>
      <c r="F28" s="122">
        <v>0</v>
      </c>
      <c r="G28" s="66">
        <v>2968</v>
      </c>
      <c r="H28" s="66">
        <v>954</v>
      </c>
      <c r="I28" s="281">
        <f>SUM(C28:H28)</f>
        <v>19083</v>
      </c>
    </row>
    <row r="29" spans="1:9" ht="13.5" customHeight="1" thickBot="1">
      <c r="A29" s="577"/>
      <c r="B29" s="128">
        <v>2009</v>
      </c>
      <c r="C29" s="155">
        <v>5187</v>
      </c>
      <c r="D29" s="155">
        <v>973</v>
      </c>
      <c r="E29" s="155">
        <v>615</v>
      </c>
      <c r="F29" s="198">
        <v>0</v>
      </c>
      <c r="G29" s="155">
        <v>734</v>
      </c>
      <c r="H29" s="155">
        <v>587</v>
      </c>
      <c r="I29" s="281">
        <f>SUM(C29:H29)</f>
        <v>8096</v>
      </c>
    </row>
    <row r="30" spans="1:9" ht="13.5" customHeight="1">
      <c r="A30" s="576" t="s">
        <v>315</v>
      </c>
      <c r="B30" s="126">
        <v>1997</v>
      </c>
      <c r="C30" s="181">
        <f aca="true" t="shared" si="1" ref="C30:H30">C17-C4</f>
        <v>-106902</v>
      </c>
      <c r="D30" s="181">
        <f t="shared" si="1"/>
        <v>-50956</v>
      </c>
      <c r="E30" s="216"/>
      <c r="F30" s="216"/>
      <c r="G30" s="181">
        <f t="shared" si="1"/>
        <v>-28452</v>
      </c>
      <c r="H30" s="181">
        <f t="shared" si="1"/>
        <v>-1691</v>
      </c>
      <c r="I30" s="328"/>
    </row>
    <row r="31" spans="1:9" ht="13.5" customHeight="1">
      <c r="A31" s="592"/>
      <c r="B31" s="127">
        <v>1998</v>
      </c>
      <c r="C31" s="178">
        <f aca="true" t="shared" si="2" ref="C31:H31">C18-C5</f>
        <v>-96664</v>
      </c>
      <c r="D31" s="178">
        <f t="shared" si="2"/>
        <v>-46240</v>
      </c>
      <c r="E31" s="329"/>
      <c r="F31" s="329"/>
      <c r="G31" s="178">
        <f t="shared" si="2"/>
        <v>-25654</v>
      </c>
      <c r="H31" s="178">
        <f t="shared" si="2"/>
        <v>-874</v>
      </c>
      <c r="I31" s="331"/>
    </row>
    <row r="32" spans="1:9" ht="13.5" customHeight="1">
      <c r="A32" s="592"/>
      <c r="B32" s="127">
        <v>1999</v>
      </c>
      <c r="C32" s="178">
        <f aca="true" t="shared" si="3" ref="C32:H32">C19-C6</f>
        <v>-80666</v>
      </c>
      <c r="D32" s="178">
        <f t="shared" si="3"/>
        <v>-44908</v>
      </c>
      <c r="E32" s="329">
        <f t="shared" si="3"/>
        <v>-14592</v>
      </c>
      <c r="F32" s="329"/>
      <c r="G32" s="178">
        <f t="shared" si="3"/>
        <v>-35421</v>
      </c>
      <c r="H32" s="178">
        <f t="shared" si="3"/>
        <v>-723</v>
      </c>
      <c r="I32" s="331"/>
    </row>
    <row r="33" spans="1:9" ht="13.5" customHeight="1">
      <c r="A33" s="592"/>
      <c r="B33" s="127">
        <v>2000</v>
      </c>
      <c r="C33" s="178">
        <f aca="true" t="shared" si="4" ref="C33:H33">C20-C7</f>
        <v>-82424</v>
      </c>
      <c r="D33" s="178">
        <f t="shared" si="4"/>
        <v>-45472</v>
      </c>
      <c r="E33" s="329"/>
      <c r="F33" s="329"/>
      <c r="G33" s="178">
        <f t="shared" si="4"/>
        <v>-28655</v>
      </c>
      <c r="H33" s="178">
        <f t="shared" si="4"/>
        <v>-2175</v>
      </c>
      <c r="I33" s="331"/>
    </row>
    <row r="34" spans="1:9" ht="13.5" customHeight="1">
      <c r="A34" s="592"/>
      <c r="B34" s="127">
        <v>2001</v>
      </c>
      <c r="C34" s="178">
        <f aca="true" t="shared" si="5" ref="C34:H34">C21-C8</f>
        <v>-78989</v>
      </c>
      <c r="D34" s="178">
        <f t="shared" si="5"/>
        <v>-48186</v>
      </c>
      <c r="E34" s="329">
        <f t="shared" si="5"/>
        <v>-10978</v>
      </c>
      <c r="F34" s="329"/>
      <c r="G34" s="178">
        <f t="shared" si="5"/>
        <v>-22974</v>
      </c>
      <c r="H34" s="178">
        <f t="shared" si="5"/>
        <v>-1580</v>
      </c>
      <c r="I34" s="331"/>
    </row>
    <row r="35" spans="1:9" ht="13.5" customHeight="1">
      <c r="A35" s="592"/>
      <c r="B35" s="127">
        <v>2002</v>
      </c>
      <c r="C35" s="178">
        <f aca="true" t="shared" si="6" ref="C35:H35">C22-C9</f>
        <v>-72433</v>
      </c>
      <c r="D35" s="178">
        <f t="shared" si="6"/>
        <v>-54750</v>
      </c>
      <c r="E35" s="329"/>
      <c r="F35" s="329"/>
      <c r="G35" s="178">
        <f t="shared" si="6"/>
        <v>-24218</v>
      </c>
      <c r="H35" s="178">
        <f t="shared" si="6"/>
        <v>-1172</v>
      </c>
      <c r="I35" s="331"/>
    </row>
    <row r="36" spans="1:9" ht="13.5" customHeight="1">
      <c r="A36" s="592"/>
      <c r="B36" s="127">
        <v>2003</v>
      </c>
      <c r="C36" s="178">
        <f aca="true" t="shared" si="7" ref="C36:H36">C23-C10</f>
        <v>-89320</v>
      </c>
      <c r="D36" s="178">
        <f t="shared" si="7"/>
        <v>-60802</v>
      </c>
      <c r="E36" s="329"/>
      <c r="F36" s="329"/>
      <c r="G36" s="178">
        <f t="shared" si="7"/>
        <v>-25053</v>
      </c>
      <c r="H36" s="178">
        <f t="shared" si="7"/>
        <v>-1373</v>
      </c>
      <c r="I36" s="331"/>
    </row>
    <row r="37" spans="1:9" ht="13.5" customHeight="1">
      <c r="A37" s="592"/>
      <c r="B37" s="127">
        <v>2004</v>
      </c>
      <c r="C37" s="178">
        <f aca="true" t="shared" si="8" ref="C37:H37">C24-C11</f>
        <v>-129643</v>
      </c>
      <c r="D37" s="178">
        <f t="shared" si="8"/>
        <v>-74502</v>
      </c>
      <c r="E37" s="329"/>
      <c r="F37" s="329"/>
      <c r="G37" s="178">
        <f t="shared" si="8"/>
        <v>-28917</v>
      </c>
      <c r="H37" s="178">
        <f t="shared" si="8"/>
        <v>-496</v>
      </c>
      <c r="I37" s="331"/>
    </row>
    <row r="38" spans="1:9" ht="13.5" customHeight="1">
      <c r="A38" s="592"/>
      <c r="B38" s="127">
        <v>2005</v>
      </c>
      <c r="C38" s="178">
        <f aca="true" t="shared" si="9" ref="C38:H38">C25-C12</f>
        <v>-94973</v>
      </c>
      <c r="D38" s="178">
        <f t="shared" si="9"/>
        <v>-57652</v>
      </c>
      <c r="E38" s="329">
        <f t="shared" si="9"/>
        <v>-13258</v>
      </c>
      <c r="F38" s="329"/>
      <c r="G38" s="178">
        <f t="shared" si="9"/>
        <v>-31979</v>
      </c>
      <c r="H38" s="178">
        <f t="shared" si="9"/>
        <v>-88</v>
      </c>
      <c r="I38" s="331"/>
    </row>
    <row r="39" spans="1:9" ht="13.5" customHeight="1">
      <c r="A39" s="592"/>
      <c r="B39" s="127">
        <v>2006</v>
      </c>
      <c r="C39" s="178">
        <f aca="true" t="shared" si="10" ref="C39:H39">C26-C13</f>
        <v>-89418</v>
      </c>
      <c r="D39" s="178">
        <f t="shared" si="10"/>
        <v>-60115</v>
      </c>
      <c r="E39" s="329">
        <f t="shared" si="10"/>
        <v>-11644</v>
      </c>
      <c r="F39" s="329"/>
      <c r="G39" s="178">
        <f t="shared" si="10"/>
        <v>-29929</v>
      </c>
      <c r="H39" s="178">
        <f t="shared" si="10"/>
        <v>-98</v>
      </c>
      <c r="I39" s="331"/>
    </row>
    <row r="40" spans="1:9" ht="13.5" customHeight="1">
      <c r="A40" s="592"/>
      <c r="B40" s="127">
        <v>2007</v>
      </c>
      <c r="C40" s="178">
        <f aca="true" t="shared" si="11" ref="C40:H40">C27-C14</f>
        <v>-169145</v>
      </c>
      <c r="D40" s="178">
        <f t="shared" si="11"/>
        <v>-110752</v>
      </c>
      <c r="E40" s="483">
        <f t="shared" si="11"/>
        <v>-17889</v>
      </c>
      <c r="F40" s="329"/>
      <c r="G40" s="178">
        <f t="shared" si="11"/>
        <v>-33317</v>
      </c>
      <c r="H40" s="178">
        <f t="shared" si="11"/>
        <v>140</v>
      </c>
      <c r="I40" s="331"/>
    </row>
    <row r="41" spans="1:9" ht="13.5" customHeight="1">
      <c r="A41" s="592"/>
      <c r="B41" s="127">
        <v>2008</v>
      </c>
      <c r="C41" s="178">
        <f>C28-C15</f>
        <v>-229189</v>
      </c>
      <c r="D41" s="178">
        <f>D28-D15</f>
        <v>-142683</v>
      </c>
      <c r="E41" s="483">
        <f>E28-E15</f>
        <v>-24897</v>
      </c>
      <c r="F41" s="329"/>
      <c r="G41" s="178">
        <f>G28-G15</f>
        <v>-3258</v>
      </c>
      <c r="H41" s="178">
        <f>H28-H15</f>
        <v>214</v>
      </c>
      <c r="I41" s="331"/>
    </row>
    <row r="42" spans="1:9" ht="13.5" customHeight="1" thickBot="1">
      <c r="A42" s="577"/>
      <c r="B42" s="128">
        <v>2009</v>
      </c>
      <c r="C42" s="204">
        <f>C29-C16</f>
        <v>-159014</v>
      </c>
      <c r="D42" s="204">
        <f>D29-D16</f>
        <v>-112568</v>
      </c>
      <c r="E42" s="369">
        <f>E29-E16</f>
        <v>-16305</v>
      </c>
      <c r="F42" s="332"/>
      <c r="G42" s="204">
        <f>G29-G16</f>
        <v>-68596</v>
      </c>
      <c r="H42" s="204">
        <f>H29-H16</f>
        <v>-4281</v>
      </c>
      <c r="I42" s="333"/>
    </row>
    <row r="43" spans="1:6" ht="12.75">
      <c r="A43" s="4" t="s">
        <v>19</v>
      </c>
      <c r="F43" s="11" t="s">
        <v>221</v>
      </c>
    </row>
    <row r="44" spans="1:2" ht="12.75">
      <c r="A44" s="280"/>
      <c r="B44" s="11" t="s">
        <v>374</v>
      </c>
    </row>
  </sheetData>
  <sheetProtection/>
  <mergeCells count="3">
    <mergeCell ref="A4:A16"/>
    <mergeCell ref="A17:A29"/>
    <mergeCell ref="A30:A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W45"/>
  <sheetViews>
    <sheetView zoomScalePageLayoutView="0" workbookViewId="0" topLeftCell="A1">
      <selection activeCell="C30" sqref="C30:J30"/>
    </sheetView>
  </sheetViews>
  <sheetFormatPr defaultColWidth="9.140625" defaultRowHeight="12.75"/>
  <cols>
    <col min="1" max="1" width="10.7109375" style="186" customWidth="1"/>
    <col min="2" max="2" width="6.57421875" style="186" customWidth="1"/>
    <col min="3" max="3" width="10.140625" style="186" customWidth="1"/>
    <col min="4" max="4" width="11.00390625" style="186" customWidth="1"/>
    <col min="5" max="5" width="8.421875" style="186" customWidth="1"/>
    <col min="6" max="6" width="9.00390625" style="186" customWidth="1"/>
    <col min="7" max="7" width="9.57421875" style="186" customWidth="1"/>
    <col min="8" max="8" width="10.28125" style="186" customWidth="1"/>
    <col min="9" max="9" width="8.00390625" style="186" customWidth="1"/>
    <col min="10" max="10" width="8.7109375" style="186" customWidth="1"/>
    <col min="11" max="11" width="10.57421875" style="186" customWidth="1"/>
    <col min="12" max="16384" width="9.140625" style="186" customWidth="1"/>
  </cols>
  <sheetData>
    <row r="1" spans="1:23" s="3" customFormat="1" ht="19.5" customHeight="1">
      <c r="A1" s="601" t="s">
        <v>379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1" s="157" customFormat="1" ht="13.5" customHeight="1" thickBot="1">
      <c r="A3" s="595" t="s">
        <v>60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</row>
    <row r="4" spans="1:11" s="157" customFormat="1" ht="13.5" customHeight="1" thickBot="1">
      <c r="A4" s="19" t="s">
        <v>270</v>
      </c>
      <c r="B4" s="19" t="s">
        <v>369</v>
      </c>
      <c r="C4" s="270" t="s">
        <v>185</v>
      </c>
      <c r="D4" s="270" t="s">
        <v>185</v>
      </c>
      <c r="E4" s="270" t="s">
        <v>63</v>
      </c>
      <c r="F4" s="270" t="s">
        <v>186</v>
      </c>
      <c r="G4" s="270" t="s">
        <v>187</v>
      </c>
      <c r="H4" s="270" t="s">
        <v>188</v>
      </c>
      <c r="I4" s="270" t="s">
        <v>189</v>
      </c>
      <c r="J4" s="270" t="s">
        <v>184</v>
      </c>
      <c r="K4" s="269" t="s">
        <v>5</v>
      </c>
    </row>
    <row r="5" spans="1:11" s="157" customFormat="1" ht="13.5" customHeight="1">
      <c r="A5" s="583" t="s">
        <v>53</v>
      </c>
      <c r="B5" s="126">
        <v>1997</v>
      </c>
      <c r="C5" s="181">
        <v>5870</v>
      </c>
      <c r="D5" s="181">
        <v>4106</v>
      </c>
      <c r="E5" s="181">
        <v>5724</v>
      </c>
      <c r="F5" s="181">
        <v>7055</v>
      </c>
      <c r="G5" s="181">
        <v>1131</v>
      </c>
      <c r="H5" s="181">
        <v>15210</v>
      </c>
      <c r="I5" s="181">
        <v>12780</v>
      </c>
      <c r="J5" s="181">
        <v>3330</v>
      </c>
      <c r="K5" s="368">
        <f aca="true" t="shared" si="0" ref="K5:K30">SUM(C5:J5)</f>
        <v>55206</v>
      </c>
    </row>
    <row r="6" spans="1:11" ht="13.5" customHeight="1">
      <c r="A6" s="613"/>
      <c r="B6" s="127">
        <v>1998</v>
      </c>
      <c r="C6" s="178">
        <v>3450</v>
      </c>
      <c r="D6" s="178">
        <v>3855</v>
      </c>
      <c r="E6" s="178">
        <v>6512</v>
      </c>
      <c r="F6" s="178">
        <v>10430</v>
      </c>
      <c r="G6" s="178">
        <v>2983</v>
      </c>
      <c r="H6" s="178">
        <v>4034</v>
      </c>
      <c r="I6" s="178">
        <v>435</v>
      </c>
      <c r="J6" s="178">
        <v>2468</v>
      </c>
      <c r="K6" s="330">
        <f t="shared" si="0"/>
        <v>34167</v>
      </c>
    </row>
    <row r="7" spans="1:11" ht="13.5" customHeight="1">
      <c r="A7" s="613"/>
      <c r="B7" s="127">
        <v>1999</v>
      </c>
      <c r="C7" s="178">
        <v>6215</v>
      </c>
      <c r="D7" s="178">
        <v>3928</v>
      </c>
      <c r="E7" s="178">
        <v>5126</v>
      </c>
      <c r="F7" s="178">
        <v>8083</v>
      </c>
      <c r="G7" s="178">
        <v>1937</v>
      </c>
      <c r="H7" s="178">
        <v>2995</v>
      </c>
      <c r="I7" s="329"/>
      <c r="J7" s="178">
        <v>5757</v>
      </c>
      <c r="K7" s="331"/>
    </row>
    <row r="8" spans="1:11" ht="13.5" customHeight="1">
      <c r="A8" s="613"/>
      <c r="B8" s="127">
        <v>2000</v>
      </c>
      <c r="C8" s="178">
        <v>6808</v>
      </c>
      <c r="D8" s="178">
        <v>4035</v>
      </c>
      <c r="E8" s="178">
        <v>5589</v>
      </c>
      <c r="F8" s="178">
        <v>11735</v>
      </c>
      <c r="G8" s="178">
        <v>1747</v>
      </c>
      <c r="H8" s="178">
        <v>4714</v>
      </c>
      <c r="I8" s="178">
        <v>682</v>
      </c>
      <c r="J8" s="178">
        <v>2357</v>
      </c>
      <c r="K8" s="330">
        <f t="shared" si="0"/>
        <v>37667</v>
      </c>
    </row>
    <row r="9" spans="1:11" ht="13.5" customHeight="1">
      <c r="A9" s="613"/>
      <c r="B9" s="127">
        <v>2001</v>
      </c>
      <c r="C9" s="178">
        <v>4319</v>
      </c>
      <c r="D9" s="178">
        <v>3995</v>
      </c>
      <c r="E9" s="178">
        <v>6170</v>
      </c>
      <c r="F9" s="178">
        <v>13651</v>
      </c>
      <c r="G9" s="178">
        <v>3841</v>
      </c>
      <c r="H9" s="178">
        <v>5038</v>
      </c>
      <c r="I9" s="178">
        <v>3273</v>
      </c>
      <c r="J9" s="178">
        <v>2343</v>
      </c>
      <c r="K9" s="330">
        <f t="shared" si="0"/>
        <v>42630</v>
      </c>
    </row>
    <row r="10" spans="1:11" ht="13.5" customHeight="1">
      <c r="A10" s="613"/>
      <c r="B10" s="127">
        <v>2002</v>
      </c>
      <c r="C10" s="178">
        <v>6066</v>
      </c>
      <c r="D10" s="178">
        <v>3748</v>
      </c>
      <c r="E10" s="178">
        <v>5069</v>
      </c>
      <c r="F10" s="178">
        <v>8995</v>
      </c>
      <c r="G10" s="178">
        <v>2408</v>
      </c>
      <c r="H10" s="178">
        <v>2837</v>
      </c>
      <c r="I10" s="178">
        <v>1568</v>
      </c>
      <c r="J10" s="178">
        <v>2176</v>
      </c>
      <c r="K10" s="330">
        <f t="shared" si="0"/>
        <v>32867</v>
      </c>
    </row>
    <row r="11" spans="1:11" ht="13.5" customHeight="1">
      <c r="A11" s="613"/>
      <c r="B11" s="127">
        <v>2003</v>
      </c>
      <c r="C11" s="178">
        <v>3697</v>
      </c>
      <c r="D11" s="178">
        <v>3130</v>
      </c>
      <c r="E11" s="178">
        <v>6432</v>
      </c>
      <c r="F11" s="178">
        <v>7711</v>
      </c>
      <c r="G11" s="178">
        <v>2657</v>
      </c>
      <c r="H11" s="178">
        <v>2278</v>
      </c>
      <c r="I11" s="178">
        <v>708</v>
      </c>
      <c r="J11" s="178">
        <v>2781</v>
      </c>
      <c r="K11" s="330">
        <f t="shared" si="0"/>
        <v>29394</v>
      </c>
    </row>
    <row r="12" spans="1:11" ht="13.5" customHeight="1">
      <c r="A12" s="613"/>
      <c r="B12" s="127">
        <v>2004</v>
      </c>
      <c r="C12" s="178">
        <v>3481</v>
      </c>
      <c r="D12" s="178">
        <v>3754</v>
      </c>
      <c r="E12" s="178">
        <v>6923</v>
      </c>
      <c r="F12" s="178">
        <v>8721</v>
      </c>
      <c r="G12" s="178">
        <v>2528</v>
      </c>
      <c r="H12" s="178">
        <v>2727</v>
      </c>
      <c r="I12" s="178">
        <v>765</v>
      </c>
      <c r="J12" s="178">
        <v>2045</v>
      </c>
      <c r="K12" s="330">
        <f t="shared" si="0"/>
        <v>30944</v>
      </c>
    </row>
    <row r="13" spans="1:11" ht="13.5" customHeight="1">
      <c r="A13" s="613"/>
      <c r="B13" s="127">
        <v>2005</v>
      </c>
      <c r="C13" s="178">
        <v>4143</v>
      </c>
      <c r="D13" s="178">
        <v>3552</v>
      </c>
      <c r="E13" s="178">
        <v>6467</v>
      </c>
      <c r="F13" s="178">
        <v>10349</v>
      </c>
      <c r="G13" s="178">
        <v>2278</v>
      </c>
      <c r="H13" s="178">
        <v>2746</v>
      </c>
      <c r="I13" s="178">
        <v>434</v>
      </c>
      <c r="J13" s="178">
        <v>2721</v>
      </c>
      <c r="K13" s="330">
        <f t="shared" si="0"/>
        <v>32690</v>
      </c>
    </row>
    <row r="14" spans="1:11" ht="13.5" customHeight="1">
      <c r="A14" s="613"/>
      <c r="B14" s="127">
        <v>2006</v>
      </c>
      <c r="C14" s="178">
        <v>6287</v>
      </c>
      <c r="D14" s="178">
        <v>3904</v>
      </c>
      <c r="E14" s="178">
        <v>7820</v>
      </c>
      <c r="F14" s="178">
        <v>16349</v>
      </c>
      <c r="G14" s="178">
        <v>2437</v>
      </c>
      <c r="H14" s="178">
        <v>2088</v>
      </c>
      <c r="I14" s="178">
        <v>358</v>
      </c>
      <c r="J14" s="178">
        <v>3402</v>
      </c>
      <c r="K14" s="330">
        <f t="shared" si="0"/>
        <v>42645</v>
      </c>
    </row>
    <row r="15" spans="1:11" ht="13.5" customHeight="1">
      <c r="A15" s="613"/>
      <c r="B15" s="165">
        <v>2007</v>
      </c>
      <c r="C15" s="377">
        <v>3602</v>
      </c>
      <c r="D15" s="377">
        <v>5099</v>
      </c>
      <c r="E15" s="377">
        <v>8377</v>
      </c>
      <c r="F15" s="377">
        <v>23593</v>
      </c>
      <c r="G15" s="377">
        <v>2746</v>
      </c>
      <c r="H15" s="377">
        <v>2468</v>
      </c>
      <c r="I15" s="377">
        <v>419</v>
      </c>
      <c r="J15" s="377">
        <v>44421</v>
      </c>
      <c r="K15" s="556">
        <f t="shared" si="0"/>
        <v>90725</v>
      </c>
    </row>
    <row r="16" spans="1:11" ht="13.5" customHeight="1">
      <c r="A16" s="613"/>
      <c r="B16" s="127">
        <v>2008</v>
      </c>
      <c r="C16" s="558">
        <v>6869</v>
      </c>
      <c r="D16" s="558">
        <v>7432</v>
      </c>
      <c r="E16" s="558">
        <v>24071</v>
      </c>
      <c r="F16" s="558">
        <v>15982</v>
      </c>
      <c r="G16" s="558">
        <v>3</v>
      </c>
      <c r="H16" s="558">
        <v>1786</v>
      </c>
      <c r="I16" s="558">
        <v>9</v>
      </c>
      <c r="J16" s="558">
        <v>8258</v>
      </c>
      <c r="K16" s="330">
        <f>SUM(C16:J16)</f>
        <v>64410</v>
      </c>
    </row>
    <row r="17" spans="1:11" ht="13.5" customHeight="1" thickBot="1">
      <c r="A17" s="614"/>
      <c r="B17" s="128">
        <v>2009</v>
      </c>
      <c r="C17" s="501"/>
      <c r="D17" s="501"/>
      <c r="E17" s="501">
        <v>15574</v>
      </c>
      <c r="F17" s="501">
        <v>17488</v>
      </c>
      <c r="G17" s="501">
        <v>2439</v>
      </c>
      <c r="H17" s="501">
        <v>2082</v>
      </c>
      <c r="I17" s="501">
        <v>555</v>
      </c>
      <c r="J17" s="501">
        <v>6281</v>
      </c>
      <c r="K17" s="343">
        <f>SUM(C17:J17)</f>
        <v>44419</v>
      </c>
    </row>
    <row r="18" spans="1:11" ht="13.5" customHeight="1">
      <c r="A18" s="604" t="s">
        <v>54</v>
      </c>
      <c r="B18" s="126">
        <v>1997</v>
      </c>
      <c r="C18" s="181">
        <v>54</v>
      </c>
      <c r="D18" s="181">
        <v>128</v>
      </c>
      <c r="E18" s="181">
        <v>186</v>
      </c>
      <c r="F18" s="181">
        <v>60</v>
      </c>
      <c r="G18" s="181">
        <v>4</v>
      </c>
      <c r="H18" s="181">
        <v>43</v>
      </c>
      <c r="I18" s="181">
        <v>12</v>
      </c>
      <c r="J18" s="181">
        <v>360</v>
      </c>
      <c r="K18" s="368">
        <f t="shared" si="0"/>
        <v>847</v>
      </c>
    </row>
    <row r="19" spans="1:11" ht="13.5" customHeight="1">
      <c r="A19" s="609"/>
      <c r="B19" s="127">
        <v>1998</v>
      </c>
      <c r="C19" s="178">
        <v>274</v>
      </c>
      <c r="D19" s="178">
        <v>183</v>
      </c>
      <c r="E19" s="178">
        <v>235</v>
      </c>
      <c r="F19" s="178">
        <v>906</v>
      </c>
      <c r="G19" s="178">
        <v>4</v>
      </c>
      <c r="H19" s="178">
        <v>23</v>
      </c>
      <c r="I19" s="178">
        <v>5</v>
      </c>
      <c r="J19" s="178">
        <v>335</v>
      </c>
      <c r="K19" s="330">
        <f t="shared" si="0"/>
        <v>1965</v>
      </c>
    </row>
    <row r="20" spans="1:11" ht="13.5" customHeight="1">
      <c r="A20" s="609"/>
      <c r="B20" s="127">
        <v>1999</v>
      </c>
      <c r="C20" s="178">
        <v>144</v>
      </c>
      <c r="D20" s="178">
        <v>75</v>
      </c>
      <c r="E20" s="178">
        <v>478</v>
      </c>
      <c r="F20" s="178">
        <v>99</v>
      </c>
      <c r="G20" s="178">
        <v>47</v>
      </c>
      <c r="H20" s="178">
        <v>41</v>
      </c>
      <c r="I20" s="178">
        <v>6</v>
      </c>
      <c r="J20" s="178">
        <v>28</v>
      </c>
      <c r="K20" s="330">
        <f t="shared" si="0"/>
        <v>918</v>
      </c>
    </row>
    <row r="21" spans="1:11" ht="13.5" customHeight="1">
      <c r="A21" s="609"/>
      <c r="B21" s="127">
        <v>2000</v>
      </c>
      <c r="C21" s="178">
        <v>116</v>
      </c>
      <c r="D21" s="178">
        <v>168</v>
      </c>
      <c r="E21" s="178">
        <v>555</v>
      </c>
      <c r="F21" s="178">
        <v>169</v>
      </c>
      <c r="G21" s="178">
        <v>73</v>
      </c>
      <c r="H21" s="178">
        <v>32</v>
      </c>
      <c r="I21" s="178">
        <v>7</v>
      </c>
      <c r="J21" s="178">
        <v>152</v>
      </c>
      <c r="K21" s="330">
        <f t="shared" si="0"/>
        <v>1272</v>
      </c>
    </row>
    <row r="22" spans="1:11" ht="13.5" customHeight="1">
      <c r="A22" s="609"/>
      <c r="B22" s="127">
        <v>2001</v>
      </c>
      <c r="C22" s="178">
        <v>135</v>
      </c>
      <c r="D22" s="178">
        <v>116</v>
      </c>
      <c r="E22" s="178">
        <v>438</v>
      </c>
      <c r="F22" s="178">
        <v>502</v>
      </c>
      <c r="G22" s="178">
        <v>77</v>
      </c>
      <c r="H22" s="178">
        <v>30</v>
      </c>
      <c r="I22" s="178">
        <v>5</v>
      </c>
      <c r="J22" s="178">
        <v>369</v>
      </c>
      <c r="K22" s="330">
        <f t="shared" si="0"/>
        <v>1672</v>
      </c>
    </row>
    <row r="23" spans="1:11" ht="13.5" customHeight="1">
      <c r="A23" s="609"/>
      <c r="B23" s="127">
        <v>2002</v>
      </c>
      <c r="C23" s="178">
        <v>65</v>
      </c>
      <c r="D23" s="178">
        <v>284</v>
      </c>
      <c r="E23" s="178">
        <v>187</v>
      </c>
      <c r="F23" s="178">
        <v>793</v>
      </c>
      <c r="G23" s="178">
        <v>5</v>
      </c>
      <c r="H23" s="178">
        <v>39</v>
      </c>
      <c r="I23" s="178">
        <v>5</v>
      </c>
      <c r="J23" s="178">
        <v>1145</v>
      </c>
      <c r="K23" s="330">
        <f t="shared" si="0"/>
        <v>2523</v>
      </c>
    </row>
    <row r="24" spans="1:11" ht="13.5" customHeight="1">
      <c r="A24" s="609"/>
      <c r="B24" s="127">
        <v>2003</v>
      </c>
      <c r="C24" s="178">
        <v>1</v>
      </c>
      <c r="D24" s="178">
        <v>5</v>
      </c>
      <c r="E24" s="178">
        <v>1</v>
      </c>
      <c r="F24" s="178">
        <v>19</v>
      </c>
      <c r="G24" s="329"/>
      <c r="H24" s="178">
        <v>2</v>
      </c>
      <c r="I24" s="329"/>
      <c r="J24" s="178">
        <v>70</v>
      </c>
      <c r="K24" s="331"/>
    </row>
    <row r="25" spans="1:11" ht="13.5" customHeight="1">
      <c r="A25" s="609"/>
      <c r="B25" s="127">
        <v>2004</v>
      </c>
      <c r="C25" s="178">
        <v>189</v>
      </c>
      <c r="D25" s="178">
        <v>122</v>
      </c>
      <c r="E25" s="178">
        <v>535</v>
      </c>
      <c r="F25" s="178">
        <v>376</v>
      </c>
      <c r="G25" s="178">
        <v>24</v>
      </c>
      <c r="H25" s="178">
        <v>162</v>
      </c>
      <c r="I25" s="178">
        <v>162</v>
      </c>
      <c r="J25" s="178">
        <v>743</v>
      </c>
      <c r="K25" s="330">
        <f t="shared" si="0"/>
        <v>2313</v>
      </c>
    </row>
    <row r="26" spans="1:11" ht="13.5" customHeight="1">
      <c r="A26" s="609"/>
      <c r="B26" s="127">
        <v>2005</v>
      </c>
      <c r="C26" s="178">
        <v>128</v>
      </c>
      <c r="D26" s="178">
        <v>86</v>
      </c>
      <c r="E26" s="178">
        <v>927</v>
      </c>
      <c r="F26" s="178">
        <v>332</v>
      </c>
      <c r="G26" s="178">
        <v>128</v>
      </c>
      <c r="H26" s="178">
        <v>233</v>
      </c>
      <c r="I26" s="178">
        <v>40</v>
      </c>
      <c r="J26" s="178">
        <v>977</v>
      </c>
      <c r="K26" s="330">
        <f t="shared" si="0"/>
        <v>2851</v>
      </c>
    </row>
    <row r="27" spans="1:11" ht="13.5" customHeight="1">
      <c r="A27" s="609"/>
      <c r="B27" s="127">
        <v>2006</v>
      </c>
      <c r="C27" s="178">
        <v>432</v>
      </c>
      <c r="D27" s="178">
        <v>122</v>
      </c>
      <c r="E27" s="178">
        <v>500</v>
      </c>
      <c r="F27" s="178">
        <v>1826</v>
      </c>
      <c r="G27" s="178">
        <v>310</v>
      </c>
      <c r="H27" s="178">
        <v>235</v>
      </c>
      <c r="I27" s="178">
        <v>44</v>
      </c>
      <c r="J27" s="178">
        <v>1354</v>
      </c>
      <c r="K27" s="330">
        <f t="shared" si="0"/>
        <v>4823</v>
      </c>
    </row>
    <row r="28" spans="1:11" ht="13.5" customHeight="1">
      <c r="A28" s="609"/>
      <c r="B28" s="127">
        <v>2007</v>
      </c>
      <c r="C28" s="178">
        <v>533</v>
      </c>
      <c r="D28" s="178">
        <v>186</v>
      </c>
      <c r="E28" s="178">
        <v>413</v>
      </c>
      <c r="F28" s="178">
        <v>1969</v>
      </c>
      <c r="G28" s="178">
        <v>334</v>
      </c>
      <c r="H28" s="178">
        <v>357</v>
      </c>
      <c r="I28" s="178">
        <v>65</v>
      </c>
      <c r="J28" s="178">
        <v>1876</v>
      </c>
      <c r="K28" s="330">
        <f t="shared" si="0"/>
        <v>5733</v>
      </c>
    </row>
    <row r="29" spans="1:11" ht="13.5" customHeight="1">
      <c r="A29" s="609"/>
      <c r="B29" s="148">
        <v>2008</v>
      </c>
      <c r="C29" s="499">
        <v>326</v>
      </c>
      <c r="D29" s="499">
        <v>730</v>
      </c>
      <c r="E29" s="499">
        <v>1328</v>
      </c>
      <c r="F29" s="499">
        <v>675</v>
      </c>
      <c r="G29" s="499">
        <v>93</v>
      </c>
      <c r="H29" s="499">
        <v>293</v>
      </c>
      <c r="I29" s="499">
        <v>131</v>
      </c>
      <c r="J29" s="499">
        <v>2460</v>
      </c>
      <c r="K29" s="557">
        <f t="shared" si="0"/>
        <v>6036</v>
      </c>
    </row>
    <row r="30" spans="1:11" ht="13.5" customHeight="1" thickBot="1">
      <c r="A30" s="610"/>
      <c r="B30" s="128">
        <v>2009</v>
      </c>
      <c r="C30" s="501">
        <v>484</v>
      </c>
      <c r="D30" s="501">
        <v>2113</v>
      </c>
      <c r="E30" s="501">
        <v>2180</v>
      </c>
      <c r="F30" s="501">
        <v>636</v>
      </c>
      <c r="G30" s="501">
        <v>92</v>
      </c>
      <c r="H30" s="501">
        <v>55</v>
      </c>
      <c r="I30" s="501">
        <v>158</v>
      </c>
      <c r="J30" s="501">
        <v>76</v>
      </c>
      <c r="K30" s="343">
        <f t="shared" si="0"/>
        <v>5794</v>
      </c>
    </row>
    <row r="31" spans="1:11" ht="13.5" customHeight="1">
      <c r="A31" s="604" t="s">
        <v>315</v>
      </c>
      <c r="B31" s="126">
        <v>1997</v>
      </c>
      <c r="C31" s="181">
        <f aca="true" t="shared" si="1" ref="C31:J31">C18-C5</f>
        <v>-5816</v>
      </c>
      <c r="D31" s="181">
        <f t="shared" si="1"/>
        <v>-3978</v>
      </c>
      <c r="E31" s="181">
        <f t="shared" si="1"/>
        <v>-5538</v>
      </c>
      <c r="F31" s="181">
        <f t="shared" si="1"/>
        <v>-6995</v>
      </c>
      <c r="G31" s="181">
        <f t="shared" si="1"/>
        <v>-1127</v>
      </c>
      <c r="H31" s="181">
        <f t="shared" si="1"/>
        <v>-15167</v>
      </c>
      <c r="I31" s="181">
        <f t="shared" si="1"/>
        <v>-12768</v>
      </c>
      <c r="J31" s="181">
        <f t="shared" si="1"/>
        <v>-2970</v>
      </c>
      <c r="K31" s="370">
        <f>SUM(C31:J31)</f>
        <v>-54359</v>
      </c>
    </row>
    <row r="32" spans="1:11" ht="13.5" customHeight="1">
      <c r="A32" s="609"/>
      <c r="B32" s="127">
        <v>1998</v>
      </c>
      <c r="C32" s="178">
        <f aca="true" t="shared" si="2" ref="C32:J32">C19-C6</f>
        <v>-3176</v>
      </c>
      <c r="D32" s="178">
        <f t="shared" si="2"/>
        <v>-3672</v>
      </c>
      <c r="E32" s="178">
        <f t="shared" si="2"/>
        <v>-6277</v>
      </c>
      <c r="F32" s="178">
        <f t="shared" si="2"/>
        <v>-9524</v>
      </c>
      <c r="G32" s="178">
        <f t="shared" si="2"/>
        <v>-2979</v>
      </c>
      <c r="H32" s="178">
        <f t="shared" si="2"/>
        <v>-4011</v>
      </c>
      <c r="I32" s="178">
        <f t="shared" si="2"/>
        <v>-430</v>
      </c>
      <c r="J32" s="178">
        <f t="shared" si="2"/>
        <v>-2133</v>
      </c>
      <c r="K32" s="371">
        <f aca="true" t="shared" si="3" ref="K32:K41">SUM(C32:J32)</f>
        <v>-32202</v>
      </c>
    </row>
    <row r="33" spans="1:11" ht="13.5" customHeight="1">
      <c r="A33" s="609"/>
      <c r="B33" s="127">
        <v>1999</v>
      </c>
      <c r="C33" s="178">
        <f aca="true" t="shared" si="4" ref="C33:H36">C20-C7</f>
        <v>-6071</v>
      </c>
      <c r="D33" s="178">
        <f t="shared" si="4"/>
        <v>-3853</v>
      </c>
      <c r="E33" s="178">
        <f t="shared" si="4"/>
        <v>-4648</v>
      </c>
      <c r="F33" s="178">
        <f t="shared" si="4"/>
        <v>-7984</v>
      </c>
      <c r="G33" s="178">
        <f t="shared" si="4"/>
        <v>-1890</v>
      </c>
      <c r="H33" s="178">
        <f t="shared" si="4"/>
        <v>-2954</v>
      </c>
      <c r="I33" s="178"/>
      <c r="J33" s="178">
        <f aca="true" t="shared" si="5" ref="J33:J41">J20-J7</f>
        <v>-5729</v>
      </c>
      <c r="K33" s="331"/>
    </row>
    <row r="34" spans="1:11" ht="13.5" customHeight="1">
      <c r="A34" s="609"/>
      <c r="B34" s="127">
        <v>2000</v>
      </c>
      <c r="C34" s="178">
        <f t="shared" si="4"/>
        <v>-6692</v>
      </c>
      <c r="D34" s="178">
        <f t="shared" si="4"/>
        <v>-3867</v>
      </c>
      <c r="E34" s="178">
        <f t="shared" si="4"/>
        <v>-5034</v>
      </c>
      <c r="F34" s="178">
        <f t="shared" si="4"/>
        <v>-11566</v>
      </c>
      <c r="G34" s="178">
        <f t="shared" si="4"/>
        <v>-1674</v>
      </c>
      <c r="H34" s="178">
        <f t="shared" si="4"/>
        <v>-4682</v>
      </c>
      <c r="I34" s="178">
        <f>I21-I8</f>
        <v>-675</v>
      </c>
      <c r="J34" s="178">
        <f t="shared" si="5"/>
        <v>-2205</v>
      </c>
      <c r="K34" s="371">
        <f t="shared" si="3"/>
        <v>-36395</v>
      </c>
    </row>
    <row r="35" spans="1:11" ht="13.5" customHeight="1">
      <c r="A35" s="609"/>
      <c r="B35" s="127">
        <v>2001</v>
      </c>
      <c r="C35" s="178">
        <f t="shared" si="4"/>
        <v>-4184</v>
      </c>
      <c r="D35" s="178">
        <f t="shared" si="4"/>
        <v>-3879</v>
      </c>
      <c r="E35" s="178">
        <f t="shared" si="4"/>
        <v>-5732</v>
      </c>
      <c r="F35" s="178">
        <f t="shared" si="4"/>
        <v>-13149</v>
      </c>
      <c r="G35" s="178">
        <f t="shared" si="4"/>
        <v>-3764</v>
      </c>
      <c r="H35" s="178">
        <f t="shared" si="4"/>
        <v>-5008</v>
      </c>
      <c r="I35" s="178">
        <f>I22-I9</f>
        <v>-3268</v>
      </c>
      <c r="J35" s="178">
        <f t="shared" si="5"/>
        <v>-1974</v>
      </c>
      <c r="K35" s="371">
        <f t="shared" si="3"/>
        <v>-40958</v>
      </c>
    </row>
    <row r="36" spans="1:11" ht="13.5" customHeight="1">
      <c r="A36" s="609"/>
      <c r="B36" s="127">
        <v>2002</v>
      </c>
      <c r="C36" s="178">
        <f t="shared" si="4"/>
        <v>-6001</v>
      </c>
      <c r="D36" s="178">
        <f t="shared" si="4"/>
        <v>-3464</v>
      </c>
      <c r="E36" s="178">
        <f t="shared" si="4"/>
        <v>-4882</v>
      </c>
      <c r="F36" s="178">
        <f t="shared" si="4"/>
        <v>-8202</v>
      </c>
      <c r="G36" s="178">
        <f t="shared" si="4"/>
        <v>-2403</v>
      </c>
      <c r="H36" s="178">
        <f t="shared" si="4"/>
        <v>-2798</v>
      </c>
      <c r="I36" s="178">
        <f>I23-I10</f>
        <v>-1563</v>
      </c>
      <c r="J36" s="178">
        <f t="shared" si="5"/>
        <v>-1031</v>
      </c>
      <c r="K36" s="371">
        <f t="shared" si="3"/>
        <v>-30344</v>
      </c>
    </row>
    <row r="37" spans="1:11" ht="13.5" customHeight="1">
      <c r="A37" s="609"/>
      <c r="B37" s="127">
        <v>2003</v>
      </c>
      <c r="C37" s="178">
        <f aca="true" t="shared" si="6" ref="C37:F41">C24-C11</f>
        <v>-3696</v>
      </c>
      <c r="D37" s="178">
        <f t="shared" si="6"/>
        <v>-3125</v>
      </c>
      <c r="E37" s="178">
        <f t="shared" si="6"/>
        <v>-6431</v>
      </c>
      <c r="F37" s="178">
        <f t="shared" si="6"/>
        <v>-7692</v>
      </c>
      <c r="G37" s="329"/>
      <c r="H37" s="178">
        <f>H24-H11</f>
        <v>-2276</v>
      </c>
      <c r="I37" s="329"/>
      <c r="J37" s="178">
        <f t="shared" si="5"/>
        <v>-2711</v>
      </c>
      <c r="K37" s="331"/>
    </row>
    <row r="38" spans="1:11" ht="13.5" customHeight="1">
      <c r="A38" s="609"/>
      <c r="B38" s="127">
        <v>2004</v>
      </c>
      <c r="C38" s="178">
        <f t="shared" si="6"/>
        <v>-3292</v>
      </c>
      <c r="D38" s="178">
        <f t="shared" si="6"/>
        <v>-3632</v>
      </c>
      <c r="E38" s="178">
        <f t="shared" si="6"/>
        <v>-6388</v>
      </c>
      <c r="F38" s="178">
        <f t="shared" si="6"/>
        <v>-8345</v>
      </c>
      <c r="G38" s="178">
        <f>G25-G12</f>
        <v>-2504</v>
      </c>
      <c r="H38" s="178">
        <f>H25-H12</f>
        <v>-2565</v>
      </c>
      <c r="I38" s="178">
        <f>I25-I12</f>
        <v>-603</v>
      </c>
      <c r="J38" s="178">
        <f t="shared" si="5"/>
        <v>-1302</v>
      </c>
      <c r="K38" s="371">
        <f t="shared" si="3"/>
        <v>-28631</v>
      </c>
    </row>
    <row r="39" spans="1:11" ht="13.5" customHeight="1">
      <c r="A39" s="609"/>
      <c r="B39" s="127">
        <v>2005</v>
      </c>
      <c r="C39" s="178">
        <f t="shared" si="6"/>
        <v>-4015</v>
      </c>
      <c r="D39" s="178">
        <f t="shared" si="6"/>
        <v>-3466</v>
      </c>
      <c r="E39" s="178">
        <f t="shared" si="6"/>
        <v>-5540</v>
      </c>
      <c r="F39" s="178">
        <f t="shared" si="6"/>
        <v>-10017</v>
      </c>
      <c r="G39" s="178">
        <f>G26-G13</f>
        <v>-2150</v>
      </c>
      <c r="H39" s="178">
        <f>H26-H13</f>
        <v>-2513</v>
      </c>
      <c r="I39" s="178">
        <f>I26-I13</f>
        <v>-394</v>
      </c>
      <c r="J39" s="178">
        <f t="shared" si="5"/>
        <v>-1744</v>
      </c>
      <c r="K39" s="371">
        <f t="shared" si="3"/>
        <v>-29839</v>
      </c>
    </row>
    <row r="40" spans="1:11" ht="13.5" customHeight="1">
      <c r="A40" s="609"/>
      <c r="B40" s="127">
        <v>2006</v>
      </c>
      <c r="C40" s="178">
        <f t="shared" si="6"/>
        <v>-5855</v>
      </c>
      <c r="D40" s="178">
        <f t="shared" si="6"/>
        <v>-3782</v>
      </c>
      <c r="E40" s="178">
        <f t="shared" si="6"/>
        <v>-7320</v>
      </c>
      <c r="F40" s="178">
        <f t="shared" si="6"/>
        <v>-14523</v>
      </c>
      <c r="G40" s="178">
        <f>G27-G14</f>
        <v>-2127</v>
      </c>
      <c r="H40" s="178">
        <f>H27-H14</f>
        <v>-1853</v>
      </c>
      <c r="I40" s="178">
        <f>I27-I14</f>
        <v>-314</v>
      </c>
      <c r="J40" s="178">
        <f t="shared" si="5"/>
        <v>-2048</v>
      </c>
      <c r="K40" s="371">
        <f t="shared" si="3"/>
        <v>-37822</v>
      </c>
    </row>
    <row r="41" spans="1:11" ht="13.5" customHeight="1">
      <c r="A41" s="609"/>
      <c r="B41" s="127">
        <v>2007</v>
      </c>
      <c r="C41" s="178">
        <f t="shared" si="6"/>
        <v>-3069</v>
      </c>
      <c r="D41" s="178">
        <f t="shared" si="6"/>
        <v>-4913</v>
      </c>
      <c r="E41" s="178">
        <f t="shared" si="6"/>
        <v>-7964</v>
      </c>
      <c r="F41" s="178">
        <f t="shared" si="6"/>
        <v>-21624</v>
      </c>
      <c r="G41" s="178">
        <f>G28-G15</f>
        <v>-2412</v>
      </c>
      <c r="H41" s="178">
        <f>H28-H15</f>
        <v>-2111</v>
      </c>
      <c r="I41" s="178">
        <f>I28-I15</f>
        <v>-354</v>
      </c>
      <c r="J41" s="178">
        <f t="shared" si="5"/>
        <v>-42545</v>
      </c>
      <c r="K41" s="371">
        <f t="shared" si="3"/>
        <v>-84992</v>
      </c>
    </row>
    <row r="42" spans="1:11" ht="13.5" customHeight="1">
      <c r="A42" s="609"/>
      <c r="B42" s="148">
        <v>2008</v>
      </c>
      <c r="C42" s="178">
        <f aca="true" t="shared" si="7" ref="C42:J42">C29-C16</f>
        <v>-6543</v>
      </c>
      <c r="D42" s="178">
        <f t="shared" si="7"/>
        <v>-6702</v>
      </c>
      <c r="E42" s="178">
        <f t="shared" si="7"/>
        <v>-22743</v>
      </c>
      <c r="F42" s="178">
        <f t="shared" si="7"/>
        <v>-15307</v>
      </c>
      <c r="G42" s="178">
        <f t="shared" si="7"/>
        <v>90</v>
      </c>
      <c r="H42" s="178">
        <f t="shared" si="7"/>
        <v>-1493</v>
      </c>
      <c r="I42" s="178">
        <f t="shared" si="7"/>
        <v>122</v>
      </c>
      <c r="J42" s="178">
        <f t="shared" si="7"/>
        <v>-5798</v>
      </c>
      <c r="K42" s="371">
        <f>SUM(C42:J42)</f>
        <v>-58374</v>
      </c>
    </row>
    <row r="43" spans="1:11" ht="13.5" customHeight="1" thickBot="1">
      <c r="A43" s="610"/>
      <c r="B43" s="128">
        <v>2009</v>
      </c>
      <c r="C43" s="204">
        <f aca="true" t="shared" si="8" ref="C43:J43">C30-C17</f>
        <v>484</v>
      </c>
      <c r="D43" s="204">
        <f t="shared" si="8"/>
        <v>2113</v>
      </c>
      <c r="E43" s="204">
        <f t="shared" si="8"/>
        <v>-13394</v>
      </c>
      <c r="F43" s="204">
        <f t="shared" si="8"/>
        <v>-16852</v>
      </c>
      <c r="G43" s="204">
        <f t="shared" si="8"/>
        <v>-2347</v>
      </c>
      <c r="H43" s="204">
        <f t="shared" si="8"/>
        <v>-2027</v>
      </c>
      <c r="I43" s="204">
        <f t="shared" si="8"/>
        <v>-397</v>
      </c>
      <c r="J43" s="204">
        <f t="shared" si="8"/>
        <v>-6205</v>
      </c>
      <c r="K43" s="372">
        <f>SUM(C43:J43)</f>
        <v>-38625</v>
      </c>
    </row>
    <row r="44" spans="1:6" s="157" customFormat="1" ht="12.75">
      <c r="A44" s="4" t="s">
        <v>19</v>
      </c>
      <c r="F44" s="11" t="s">
        <v>221</v>
      </c>
    </row>
    <row r="45" spans="1:2" s="157" customFormat="1" ht="12.75">
      <c r="A45" s="280"/>
      <c r="B45" s="11" t="s">
        <v>374</v>
      </c>
    </row>
  </sheetData>
  <sheetProtection/>
  <mergeCells count="5">
    <mergeCell ref="A1:K1"/>
    <mergeCell ref="A3:K3"/>
    <mergeCell ref="A5:A17"/>
    <mergeCell ref="A18:A30"/>
    <mergeCell ref="A31:A4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7"/>
  <sheetViews>
    <sheetView zoomScalePageLayoutView="0" workbookViewId="0" topLeftCell="A1">
      <selection activeCell="N54" sqref="N54:N75"/>
    </sheetView>
  </sheetViews>
  <sheetFormatPr defaultColWidth="9.140625" defaultRowHeight="12.75"/>
  <cols>
    <col min="1" max="1" width="13.00390625" style="432" customWidth="1"/>
    <col min="2" max="12" width="7.8515625" style="432" customWidth="1"/>
    <col min="13" max="16384" width="9.140625" style="432" customWidth="1"/>
  </cols>
  <sheetData>
    <row r="1" spans="1:12" s="7" customFormat="1" ht="19.5" customHeight="1">
      <c r="A1" s="431" t="s">
        <v>380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="7" customFormat="1" ht="6.75" customHeight="1" thickBot="1">
      <c r="A2" s="479"/>
    </row>
    <row r="3" spans="1:14" ht="13.5" customHeight="1" thickBot="1">
      <c r="A3" s="576" t="s">
        <v>268</v>
      </c>
      <c r="B3" s="595" t="s">
        <v>381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</row>
    <row r="4" spans="1:14" ht="13.5" customHeight="1" thickBot="1">
      <c r="A4" s="577"/>
      <c r="B4" s="381">
        <v>1997</v>
      </c>
      <c r="C4" s="381">
        <v>1998</v>
      </c>
      <c r="D4" s="381">
        <v>1999</v>
      </c>
      <c r="E4" s="381">
        <v>2000</v>
      </c>
      <c r="F4" s="381">
        <v>2001</v>
      </c>
      <c r="G4" s="381">
        <v>2002</v>
      </c>
      <c r="H4" s="381">
        <v>2003</v>
      </c>
      <c r="I4" s="381">
        <v>2004</v>
      </c>
      <c r="J4" s="381">
        <v>2005</v>
      </c>
      <c r="K4" s="268">
        <v>2006</v>
      </c>
      <c r="L4" s="268">
        <v>2007</v>
      </c>
      <c r="M4" s="268">
        <v>2008</v>
      </c>
      <c r="N4" s="268">
        <v>2009</v>
      </c>
    </row>
    <row r="5" spans="1:14" ht="15.75" customHeight="1">
      <c r="A5" s="91" t="s">
        <v>20</v>
      </c>
      <c r="B5" s="92">
        <v>5</v>
      </c>
      <c r="C5" s="92">
        <v>12</v>
      </c>
      <c r="D5" s="92"/>
      <c r="E5" s="92">
        <v>1</v>
      </c>
      <c r="F5" s="92">
        <v>16</v>
      </c>
      <c r="G5" s="92">
        <v>46</v>
      </c>
      <c r="H5" s="92">
        <v>85</v>
      </c>
      <c r="I5" s="92">
        <v>952</v>
      </c>
      <c r="J5" s="92">
        <v>424</v>
      </c>
      <c r="K5" s="480">
        <v>700</v>
      </c>
      <c r="L5" s="480">
        <v>156</v>
      </c>
      <c r="M5" s="480">
        <v>296</v>
      </c>
      <c r="N5" s="480">
        <v>112</v>
      </c>
    </row>
    <row r="6" spans="1:14" ht="15.75" customHeight="1">
      <c r="A6" s="23" t="s">
        <v>21</v>
      </c>
      <c r="B6" s="62">
        <v>13</v>
      </c>
      <c r="C6" s="62"/>
      <c r="D6" s="62"/>
      <c r="E6" s="62">
        <v>2</v>
      </c>
      <c r="F6" s="62">
        <v>3</v>
      </c>
      <c r="G6" s="62"/>
      <c r="H6" s="62">
        <v>157</v>
      </c>
      <c r="I6" s="62">
        <v>318</v>
      </c>
      <c r="J6" s="62">
        <v>216</v>
      </c>
      <c r="K6" s="62">
        <v>196</v>
      </c>
      <c r="L6" s="62">
        <v>315</v>
      </c>
      <c r="M6" s="62">
        <v>1077</v>
      </c>
      <c r="N6" s="62">
        <v>374</v>
      </c>
    </row>
    <row r="7" spans="1:14" ht="15.75" customHeight="1">
      <c r="A7" s="23" t="s">
        <v>109</v>
      </c>
      <c r="B7" s="62">
        <v>70</v>
      </c>
      <c r="C7" s="62">
        <v>0.1</v>
      </c>
      <c r="D7" s="62">
        <v>64</v>
      </c>
      <c r="E7" s="62">
        <v>60</v>
      </c>
      <c r="F7" s="62">
        <v>113</v>
      </c>
      <c r="G7" s="62">
        <v>411</v>
      </c>
      <c r="H7" s="62">
        <v>409</v>
      </c>
      <c r="I7" s="62">
        <v>265</v>
      </c>
      <c r="J7" s="62">
        <v>45</v>
      </c>
      <c r="K7" s="62">
        <v>67</v>
      </c>
      <c r="L7" s="62">
        <v>65</v>
      </c>
      <c r="M7" s="62">
        <v>60</v>
      </c>
      <c r="N7" s="62">
        <v>52</v>
      </c>
    </row>
    <row r="8" spans="1:14" ht="15.75" customHeight="1">
      <c r="A8" s="23" t="s">
        <v>29</v>
      </c>
      <c r="B8" s="62">
        <v>3</v>
      </c>
      <c r="C8" s="62">
        <v>15</v>
      </c>
      <c r="D8" s="62">
        <v>2</v>
      </c>
      <c r="E8" s="62">
        <v>372</v>
      </c>
      <c r="F8" s="62">
        <v>398</v>
      </c>
      <c r="G8" s="62">
        <v>817</v>
      </c>
      <c r="H8" s="62">
        <v>599</v>
      </c>
      <c r="I8" s="62">
        <v>1016</v>
      </c>
      <c r="J8" s="62">
        <v>1191</v>
      </c>
      <c r="K8" s="62">
        <v>828</v>
      </c>
      <c r="L8" s="62">
        <v>587</v>
      </c>
      <c r="M8" s="62">
        <v>371</v>
      </c>
      <c r="N8" s="62">
        <v>712</v>
      </c>
    </row>
    <row r="9" spans="1:14" ht="12.75">
      <c r="A9" s="23" t="s">
        <v>200</v>
      </c>
      <c r="B9" s="62">
        <v>27</v>
      </c>
      <c r="C9" s="62">
        <v>2</v>
      </c>
      <c r="D9" s="62">
        <v>1</v>
      </c>
      <c r="E9" s="62">
        <v>46</v>
      </c>
      <c r="F9" s="62">
        <v>385</v>
      </c>
      <c r="G9" s="62">
        <v>385</v>
      </c>
      <c r="H9" s="62">
        <v>180</v>
      </c>
      <c r="I9" s="62">
        <v>231</v>
      </c>
      <c r="J9" s="62">
        <v>142</v>
      </c>
      <c r="K9" s="62">
        <v>118</v>
      </c>
      <c r="L9" s="62">
        <v>111</v>
      </c>
      <c r="M9" s="62">
        <v>126</v>
      </c>
      <c r="N9" s="62">
        <v>153</v>
      </c>
    </row>
    <row r="10" spans="1:14" ht="15.75" customHeight="1">
      <c r="A10" s="23" t="s">
        <v>102</v>
      </c>
      <c r="B10" s="62">
        <v>177</v>
      </c>
      <c r="C10" s="62">
        <v>210</v>
      </c>
      <c r="D10" s="62">
        <v>214</v>
      </c>
      <c r="E10" s="62">
        <v>406</v>
      </c>
      <c r="F10" s="62">
        <v>576</v>
      </c>
      <c r="G10" s="62">
        <v>564</v>
      </c>
      <c r="H10" s="62">
        <v>1460</v>
      </c>
      <c r="I10" s="62">
        <v>776</v>
      </c>
      <c r="J10" s="62">
        <v>662</v>
      </c>
      <c r="K10" s="62">
        <v>762</v>
      </c>
      <c r="L10" s="62">
        <v>634</v>
      </c>
      <c r="M10" s="62">
        <v>964</v>
      </c>
      <c r="N10" s="62">
        <v>1198</v>
      </c>
    </row>
    <row r="11" spans="1:14" ht="15.75" customHeight="1">
      <c r="A11" s="23" t="s">
        <v>27</v>
      </c>
      <c r="B11" s="62">
        <v>5</v>
      </c>
      <c r="C11" s="62">
        <v>17</v>
      </c>
      <c r="D11" s="62">
        <v>4</v>
      </c>
      <c r="E11" s="62">
        <v>11</v>
      </c>
      <c r="F11" s="62">
        <v>114</v>
      </c>
      <c r="G11" s="62">
        <v>1012</v>
      </c>
      <c r="H11" s="62">
        <v>568</v>
      </c>
      <c r="I11" s="62">
        <v>61</v>
      </c>
      <c r="J11" s="62">
        <v>37</v>
      </c>
      <c r="K11" s="62">
        <v>31</v>
      </c>
      <c r="L11" s="62">
        <v>54</v>
      </c>
      <c r="M11" s="62">
        <v>19</v>
      </c>
      <c r="N11" s="62">
        <v>182</v>
      </c>
    </row>
    <row r="12" spans="1:14" ht="15.75" customHeight="1">
      <c r="A12" s="23" t="s">
        <v>26</v>
      </c>
      <c r="B12" s="62">
        <v>149</v>
      </c>
      <c r="C12" s="62">
        <v>13</v>
      </c>
      <c r="D12" s="62">
        <v>11</v>
      </c>
      <c r="E12" s="62">
        <v>54</v>
      </c>
      <c r="F12" s="62">
        <v>89</v>
      </c>
      <c r="G12" s="62">
        <v>198</v>
      </c>
      <c r="H12" s="62">
        <v>350</v>
      </c>
      <c r="I12" s="62">
        <v>32</v>
      </c>
      <c r="J12" s="62">
        <v>47</v>
      </c>
      <c r="K12" s="62">
        <v>69</v>
      </c>
      <c r="L12" s="62">
        <v>22</v>
      </c>
      <c r="M12" s="62">
        <v>1976</v>
      </c>
      <c r="N12" s="62">
        <v>68</v>
      </c>
    </row>
    <row r="13" spans="1:14" ht="15.75" customHeight="1">
      <c r="A13" s="21" t="s">
        <v>24</v>
      </c>
      <c r="B13" s="62">
        <v>118</v>
      </c>
      <c r="C13" s="62">
        <v>92</v>
      </c>
      <c r="D13" s="62">
        <v>27</v>
      </c>
      <c r="E13" s="62">
        <v>94</v>
      </c>
      <c r="F13" s="62">
        <v>2086</v>
      </c>
      <c r="G13" s="62">
        <v>3145</v>
      </c>
      <c r="H13" s="62">
        <v>2998</v>
      </c>
      <c r="I13" s="62">
        <v>1643</v>
      </c>
      <c r="J13" s="62">
        <v>990</v>
      </c>
      <c r="K13" s="62">
        <v>1057</v>
      </c>
      <c r="L13" s="62">
        <v>294</v>
      </c>
      <c r="M13" s="62">
        <v>589</v>
      </c>
      <c r="N13" s="62">
        <v>595</v>
      </c>
    </row>
    <row r="14" spans="1:14" ht="15.75" customHeight="1">
      <c r="A14" s="21" t="s">
        <v>198</v>
      </c>
      <c r="B14" s="62">
        <v>15069</v>
      </c>
      <c r="C14" s="62">
        <v>13380</v>
      </c>
      <c r="D14" s="62">
        <v>10075</v>
      </c>
      <c r="E14" s="62">
        <v>10897</v>
      </c>
      <c r="F14" s="62">
        <v>20601</v>
      </c>
      <c r="G14" s="62">
        <v>17092</v>
      </c>
      <c r="H14" s="62">
        <v>18525</v>
      </c>
      <c r="I14" s="62">
        <v>17334</v>
      </c>
      <c r="J14" s="62">
        <v>14980</v>
      </c>
      <c r="K14" s="62">
        <v>12113</v>
      </c>
      <c r="L14" s="62">
        <v>13283</v>
      </c>
      <c r="M14" s="62">
        <v>24063</v>
      </c>
      <c r="N14" s="62">
        <v>38069</v>
      </c>
    </row>
    <row r="15" spans="1:14" ht="31.5" customHeight="1">
      <c r="A15" s="21" t="s">
        <v>201</v>
      </c>
      <c r="B15" s="62">
        <v>123</v>
      </c>
      <c r="C15" s="62">
        <v>51</v>
      </c>
      <c r="D15" s="62"/>
      <c r="E15" s="62">
        <v>92</v>
      </c>
      <c r="F15" s="62">
        <v>38</v>
      </c>
      <c r="G15" s="62">
        <v>66</v>
      </c>
      <c r="H15" s="62">
        <v>102</v>
      </c>
      <c r="I15" s="62">
        <v>75</v>
      </c>
      <c r="J15" s="62">
        <v>317</v>
      </c>
      <c r="K15" s="62">
        <v>213</v>
      </c>
      <c r="L15" s="62">
        <v>1345</v>
      </c>
      <c r="M15" s="62">
        <v>683</v>
      </c>
      <c r="N15" s="62">
        <v>715</v>
      </c>
    </row>
    <row r="16" spans="1:14" ht="15.75" customHeight="1">
      <c r="A16" s="23" t="s">
        <v>202</v>
      </c>
      <c r="B16" s="62">
        <v>922</v>
      </c>
      <c r="C16" s="62">
        <v>931</v>
      </c>
      <c r="D16" s="62">
        <v>592</v>
      </c>
      <c r="E16" s="62">
        <v>968</v>
      </c>
      <c r="F16" s="62">
        <v>683</v>
      </c>
      <c r="G16" s="62">
        <v>861</v>
      </c>
      <c r="H16" s="62">
        <v>1413</v>
      </c>
      <c r="I16" s="62">
        <v>1255</v>
      </c>
      <c r="J16" s="62">
        <v>858</v>
      </c>
      <c r="K16" s="62">
        <v>769</v>
      </c>
      <c r="L16" s="62">
        <v>1336</v>
      </c>
      <c r="M16" s="62">
        <v>1784</v>
      </c>
      <c r="N16" s="62">
        <v>2464</v>
      </c>
    </row>
    <row r="17" spans="1:14" ht="15.75" customHeight="1">
      <c r="A17" s="21" t="s">
        <v>31</v>
      </c>
      <c r="B17" s="62">
        <v>336</v>
      </c>
      <c r="C17" s="62">
        <v>10</v>
      </c>
      <c r="D17" s="62">
        <v>8</v>
      </c>
      <c r="E17" s="62">
        <v>170</v>
      </c>
      <c r="F17" s="62">
        <v>140</v>
      </c>
      <c r="G17" s="62">
        <v>436</v>
      </c>
      <c r="H17" s="62">
        <v>680</v>
      </c>
      <c r="I17" s="62">
        <v>968</v>
      </c>
      <c r="J17" s="62">
        <v>587</v>
      </c>
      <c r="K17" s="62">
        <v>964</v>
      </c>
      <c r="L17" s="62">
        <v>997</v>
      </c>
      <c r="M17" s="62">
        <v>1352</v>
      </c>
      <c r="N17" s="62">
        <v>1619</v>
      </c>
    </row>
    <row r="18" spans="1:14" ht="15.75" customHeight="1">
      <c r="A18" s="23" t="s">
        <v>23</v>
      </c>
      <c r="B18" s="62">
        <v>3</v>
      </c>
      <c r="C18" s="62">
        <v>5</v>
      </c>
      <c r="D18" s="62">
        <v>1</v>
      </c>
      <c r="E18" s="62">
        <v>112</v>
      </c>
      <c r="F18" s="62">
        <v>75</v>
      </c>
      <c r="G18" s="62">
        <v>97</v>
      </c>
      <c r="H18" s="62">
        <v>418</v>
      </c>
      <c r="I18" s="62">
        <v>876</v>
      </c>
      <c r="J18" s="62">
        <v>505</v>
      </c>
      <c r="K18" s="62">
        <v>287</v>
      </c>
      <c r="L18" s="62">
        <v>314</v>
      </c>
      <c r="M18" s="62">
        <v>571</v>
      </c>
      <c r="N18" s="62">
        <v>95</v>
      </c>
    </row>
    <row r="19" spans="1:14" ht="15.75" customHeight="1">
      <c r="A19" s="23" t="s">
        <v>37</v>
      </c>
      <c r="B19" s="62">
        <v>1313</v>
      </c>
      <c r="C19" s="62">
        <v>1236</v>
      </c>
      <c r="D19" s="62">
        <v>1276</v>
      </c>
      <c r="E19" s="62">
        <v>1255</v>
      </c>
      <c r="F19" s="62">
        <v>1249</v>
      </c>
      <c r="G19" s="62">
        <v>1360</v>
      </c>
      <c r="H19" s="62">
        <v>1247</v>
      </c>
      <c r="I19" s="62">
        <v>893</v>
      </c>
      <c r="J19" s="62">
        <v>288</v>
      </c>
      <c r="K19" s="62">
        <v>531</v>
      </c>
      <c r="L19" s="62">
        <v>590</v>
      </c>
      <c r="M19" s="62">
        <v>176</v>
      </c>
      <c r="N19" s="62">
        <v>266</v>
      </c>
    </row>
    <row r="20" spans="1:14" ht="15.75" customHeight="1">
      <c r="A20" s="29" t="s">
        <v>22</v>
      </c>
      <c r="B20" s="62">
        <v>201</v>
      </c>
      <c r="C20" s="62">
        <v>331</v>
      </c>
      <c r="D20" s="62">
        <v>441</v>
      </c>
      <c r="E20" s="62">
        <v>37</v>
      </c>
      <c r="F20" s="62">
        <v>156</v>
      </c>
      <c r="G20" s="62">
        <v>129</v>
      </c>
      <c r="H20" s="62">
        <v>365</v>
      </c>
      <c r="I20" s="62">
        <v>178</v>
      </c>
      <c r="J20" s="62">
        <v>127</v>
      </c>
      <c r="K20" s="62">
        <v>131</v>
      </c>
      <c r="L20" s="62">
        <v>49</v>
      </c>
      <c r="M20" s="62">
        <v>155</v>
      </c>
      <c r="N20" s="62">
        <v>131</v>
      </c>
    </row>
    <row r="21" spans="1:14" ht="31.5" customHeight="1">
      <c r="A21" s="21" t="s">
        <v>106</v>
      </c>
      <c r="B21" s="62">
        <v>2938</v>
      </c>
      <c r="C21" s="62">
        <v>2688</v>
      </c>
      <c r="D21" s="62">
        <v>2933</v>
      </c>
      <c r="E21" s="62">
        <v>3388</v>
      </c>
      <c r="F21" s="62">
        <v>2387</v>
      </c>
      <c r="G21" s="62">
        <v>2624</v>
      </c>
      <c r="H21" s="62">
        <v>2284</v>
      </c>
      <c r="I21" s="62">
        <v>2316</v>
      </c>
      <c r="J21" s="62">
        <v>1950</v>
      </c>
      <c r="K21" s="62">
        <v>1087</v>
      </c>
      <c r="L21" s="62">
        <v>1537</v>
      </c>
      <c r="M21" s="62">
        <v>2162</v>
      </c>
      <c r="N21" s="62">
        <v>2834</v>
      </c>
    </row>
    <row r="22" spans="1:14" ht="15.75" customHeight="1">
      <c r="A22" s="21" t="s">
        <v>32</v>
      </c>
      <c r="B22" s="62">
        <v>1121</v>
      </c>
      <c r="C22" s="62">
        <v>553</v>
      </c>
      <c r="D22" s="62">
        <v>323</v>
      </c>
      <c r="E22" s="62">
        <v>459</v>
      </c>
      <c r="F22" s="62">
        <v>433</v>
      </c>
      <c r="G22" s="62">
        <v>563</v>
      </c>
      <c r="H22" s="62">
        <v>364</v>
      </c>
      <c r="I22" s="62">
        <v>450</v>
      </c>
      <c r="J22" s="62">
        <v>575</v>
      </c>
      <c r="K22" s="62">
        <v>439</v>
      </c>
      <c r="L22" s="62">
        <v>361</v>
      </c>
      <c r="M22" s="62">
        <v>601</v>
      </c>
      <c r="N22" s="62">
        <v>1147</v>
      </c>
    </row>
    <row r="23" spans="1:14" ht="15.75" customHeight="1">
      <c r="A23" s="23" t="s">
        <v>36</v>
      </c>
      <c r="B23" s="62">
        <v>1396</v>
      </c>
      <c r="C23" s="62">
        <v>1265</v>
      </c>
      <c r="D23" s="62">
        <v>1167</v>
      </c>
      <c r="E23" s="62">
        <v>1040</v>
      </c>
      <c r="F23" s="62">
        <v>1001</v>
      </c>
      <c r="G23" s="62">
        <v>1155</v>
      </c>
      <c r="H23" s="62">
        <v>1029</v>
      </c>
      <c r="I23" s="62">
        <v>984</v>
      </c>
      <c r="J23" s="62">
        <v>866</v>
      </c>
      <c r="K23" s="62">
        <v>761</v>
      </c>
      <c r="L23" s="62">
        <v>523</v>
      </c>
      <c r="M23" s="62">
        <v>693</v>
      </c>
      <c r="N23" s="62">
        <v>1231</v>
      </c>
    </row>
    <row r="24" spans="1:14" ht="15.75" customHeight="1">
      <c r="A24" s="23" t="s">
        <v>107</v>
      </c>
      <c r="B24" s="62">
        <v>42</v>
      </c>
      <c r="C24" s="62">
        <v>36</v>
      </c>
      <c r="D24" s="62">
        <v>29</v>
      </c>
      <c r="E24" s="62">
        <v>24</v>
      </c>
      <c r="F24" s="62">
        <v>14</v>
      </c>
      <c r="G24" s="62">
        <v>17</v>
      </c>
      <c r="H24" s="62">
        <v>21</v>
      </c>
      <c r="I24" s="62">
        <v>27</v>
      </c>
      <c r="J24" s="62">
        <v>21</v>
      </c>
      <c r="K24" s="62">
        <v>19</v>
      </c>
      <c r="L24" s="62">
        <v>11</v>
      </c>
      <c r="M24" s="62">
        <v>16</v>
      </c>
      <c r="N24" s="62">
        <v>35</v>
      </c>
    </row>
    <row r="25" spans="1:14" ht="39" customHeight="1">
      <c r="A25" s="23" t="s">
        <v>108</v>
      </c>
      <c r="B25" s="62">
        <v>48</v>
      </c>
      <c r="C25" s="62">
        <v>39</v>
      </c>
      <c r="D25" s="62">
        <v>48</v>
      </c>
      <c r="E25" s="62">
        <v>28</v>
      </c>
      <c r="F25" s="62">
        <v>44</v>
      </c>
      <c r="G25" s="62">
        <v>26</v>
      </c>
      <c r="H25" s="62">
        <v>31</v>
      </c>
      <c r="I25" s="62">
        <v>38</v>
      </c>
      <c r="J25" s="62">
        <v>35</v>
      </c>
      <c r="K25" s="62">
        <v>24</v>
      </c>
      <c r="L25" s="62">
        <v>22</v>
      </c>
      <c r="M25" s="62">
        <v>50</v>
      </c>
      <c r="N25" s="62">
        <v>40</v>
      </c>
    </row>
    <row r="26" spans="1:14" ht="15.75" customHeight="1" thickBot="1">
      <c r="A26" s="24" t="s">
        <v>184</v>
      </c>
      <c r="B26" s="64">
        <v>936</v>
      </c>
      <c r="C26" s="64">
        <v>755</v>
      </c>
      <c r="D26" s="64">
        <v>607</v>
      </c>
      <c r="E26" s="64">
        <v>1612</v>
      </c>
      <c r="F26" s="64">
        <v>1659</v>
      </c>
      <c r="G26" s="64">
        <v>1561</v>
      </c>
      <c r="H26" s="64">
        <v>1337</v>
      </c>
      <c r="I26" s="64">
        <v>1034</v>
      </c>
      <c r="J26" s="64">
        <v>1033</v>
      </c>
      <c r="K26" s="481">
        <v>807</v>
      </c>
      <c r="L26" s="481">
        <v>1132</v>
      </c>
      <c r="M26" s="481">
        <v>4956</v>
      </c>
      <c r="N26" s="481">
        <v>2221</v>
      </c>
    </row>
    <row r="27" spans="1:14" ht="15.75" customHeight="1" thickBot="1">
      <c r="A27" s="192" t="s">
        <v>5</v>
      </c>
      <c r="B27" s="193">
        <f>SUM(B5:B26)</f>
        <v>25015</v>
      </c>
      <c r="C27" s="193"/>
      <c r="D27" s="193"/>
      <c r="E27" s="193">
        <f aca="true" t="shared" si="0" ref="E27:N27">SUM(E5:E26)</f>
        <v>21128</v>
      </c>
      <c r="F27" s="193">
        <f t="shared" si="0"/>
        <v>32260</v>
      </c>
      <c r="G27" s="193"/>
      <c r="H27" s="193">
        <f t="shared" si="0"/>
        <v>34622</v>
      </c>
      <c r="I27" s="193">
        <f t="shared" si="0"/>
        <v>31722</v>
      </c>
      <c r="J27" s="193">
        <f t="shared" si="0"/>
        <v>25896</v>
      </c>
      <c r="K27" s="130">
        <f t="shared" si="0"/>
        <v>21973</v>
      </c>
      <c r="L27" s="130">
        <f t="shared" si="0"/>
        <v>23738</v>
      </c>
      <c r="M27" s="130">
        <f t="shared" si="0"/>
        <v>42740</v>
      </c>
      <c r="N27" s="130">
        <f t="shared" si="0"/>
        <v>54313</v>
      </c>
    </row>
    <row r="28" spans="1:14" ht="15.75" customHeight="1" thickBot="1">
      <c r="A28" s="98" t="s">
        <v>90</v>
      </c>
      <c r="B28" s="34">
        <v>39</v>
      </c>
      <c r="C28" s="34">
        <v>2</v>
      </c>
      <c r="D28" s="34">
        <v>15</v>
      </c>
      <c r="E28" s="34">
        <v>22</v>
      </c>
      <c r="F28" s="34">
        <v>0</v>
      </c>
      <c r="G28" s="34">
        <v>86</v>
      </c>
      <c r="H28" s="34">
        <v>427</v>
      </c>
      <c r="I28" s="34">
        <v>1784</v>
      </c>
      <c r="J28" s="34">
        <v>2871</v>
      </c>
      <c r="K28" s="34">
        <v>1737</v>
      </c>
      <c r="L28" s="34">
        <v>3353</v>
      </c>
      <c r="M28" s="34">
        <v>3670</v>
      </c>
      <c r="N28" s="34">
        <v>2942</v>
      </c>
    </row>
    <row r="29" spans="1:14" ht="15.75" customHeight="1">
      <c r="A29" s="25" t="s">
        <v>91</v>
      </c>
      <c r="B29" s="63">
        <v>8300</v>
      </c>
      <c r="C29" s="63">
        <v>5038</v>
      </c>
      <c r="D29" s="63">
        <v>5892</v>
      </c>
      <c r="E29" s="63">
        <v>5482</v>
      </c>
      <c r="F29" s="63">
        <v>7542</v>
      </c>
      <c r="G29" s="63">
        <v>6374</v>
      </c>
      <c r="H29" s="63">
        <v>6033</v>
      </c>
      <c r="I29" s="63">
        <v>4897</v>
      </c>
      <c r="J29" s="63">
        <v>5221</v>
      </c>
      <c r="K29" s="480">
        <v>6475</v>
      </c>
      <c r="L29" s="480">
        <v>7184</v>
      </c>
      <c r="M29" s="559"/>
      <c r="N29" s="559"/>
    </row>
    <row r="30" spans="1:14" ht="15.75" customHeight="1">
      <c r="A30" s="23" t="s">
        <v>92</v>
      </c>
      <c r="B30" s="62"/>
      <c r="C30" s="62"/>
      <c r="D30" s="62"/>
      <c r="E30" s="62">
        <v>3</v>
      </c>
      <c r="F30" s="62">
        <v>0</v>
      </c>
      <c r="G30" s="62">
        <v>0</v>
      </c>
      <c r="H30" s="62">
        <v>722</v>
      </c>
      <c r="I30" s="62">
        <v>0</v>
      </c>
      <c r="J30" s="62">
        <v>850</v>
      </c>
      <c r="K30" s="62">
        <v>0</v>
      </c>
      <c r="L30" s="62">
        <v>0</v>
      </c>
      <c r="M30" s="560"/>
      <c r="N30" s="560"/>
    </row>
    <row r="31" spans="1:14" ht="15.75" customHeight="1">
      <c r="A31" s="21" t="s">
        <v>38</v>
      </c>
      <c r="B31" s="62">
        <v>80383</v>
      </c>
      <c r="C31" s="62">
        <v>48485</v>
      </c>
      <c r="D31" s="62">
        <v>44771</v>
      </c>
      <c r="E31" s="62">
        <v>38840</v>
      </c>
      <c r="F31" s="62">
        <v>50455</v>
      </c>
      <c r="G31" s="62">
        <v>39513</v>
      </c>
      <c r="H31" s="62">
        <v>34363</v>
      </c>
      <c r="I31" s="62">
        <v>41579</v>
      </c>
      <c r="J31" s="62">
        <v>22104</v>
      </c>
      <c r="K31" s="62">
        <v>23091</v>
      </c>
      <c r="L31" s="62">
        <v>27800</v>
      </c>
      <c r="M31" s="560"/>
      <c r="N31" s="560"/>
    </row>
    <row r="32" spans="1:14" ht="15.75" customHeight="1">
      <c r="A32" s="21" t="s">
        <v>93</v>
      </c>
      <c r="B32" s="62">
        <v>1740</v>
      </c>
      <c r="C32" s="62">
        <v>1167</v>
      </c>
      <c r="D32" s="62">
        <v>1141</v>
      </c>
      <c r="E32" s="62">
        <v>1776</v>
      </c>
      <c r="F32" s="62">
        <v>1007</v>
      </c>
      <c r="G32" s="62">
        <v>1148</v>
      </c>
      <c r="H32" s="62">
        <v>1739</v>
      </c>
      <c r="I32" s="62">
        <v>1387</v>
      </c>
      <c r="J32" s="62">
        <v>2234</v>
      </c>
      <c r="K32" s="62">
        <v>1582</v>
      </c>
      <c r="L32" s="62">
        <v>2481</v>
      </c>
      <c r="M32" s="560"/>
      <c r="N32" s="560"/>
    </row>
    <row r="33" spans="1:14" ht="15.75" customHeight="1">
      <c r="A33" s="21" t="s">
        <v>94</v>
      </c>
      <c r="B33" s="62">
        <v>9069</v>
      </c>
      <c r="C33" s="62">
        <v>7708</v>
      </c>
      <c r="D33" s="62">
        <v>8942</v>
      </c>
      <c r="E33" s="62">
        <v>9740</v>
      </c>
      <c r="F33" s="62">
        <v>10144</v>
      </c>
      <c r="G33" s="62">
        <v>9203</v>
      </c>
      <c r="H33" s="62">
        <v>12283</v>
      </c>
      <c r="I33" s="62">
        <v>13443</v>
      </c>
      <c r="J33" s="62">
        <v>15641</v>
      </c>
      <c r="K33" s="62">
        <v>12247</v>
      </c>
      <c r="L33" s="62">
        <v>19559</v>
      </c>
      <c r="M33" s="560"/>
      <c r="N33" s="560"/>
    </row>
    <row r="34" spans="1:14" ht="15.75" customHeight="1">
      <c r="A34" s="23" t="s">
        <v>95</v>
      </c>
      <c r="B34" s="62">
        <v>1935</v>
      </c>
      <c r="C34" s="62">
        <v>1782</v>
      </c>
      <c r="D34" s="62">
        <v>2065</v>
      </c>
      <c r="E34" s="62">
        <v>1847</v>
      </c>
      <c r="F34" s="62">
        <v>2310</v>
      </c>
      <c r="G34" s="62">
        <v>2401</v>
      </c>
      <c r="H34" s="62">
        <v>1723</v>
      </c>
      <c r="I34" s="62">
        <v>2741</v>
      </c>
      <c r="J34" s="62">
        <v>2762</v>
      </c>
      <c r="K34" s="62">
        <v>3320</v>
      </c>
      <c r="L34" s="62">
        <v>3425</v>
      </c>
      <c r="M34" s="560"/>
      <c r="N34" s="560"/>
    </row>
    <row r="35" spans="1:14" ht="15.75" customHeight="1">
      <c r="A35" s="23" t="s">
        <v>96</v>
      </c>
      <c r="B35" s="62">
        <v>2196</v>
      </c>
      <c r="C35" s="62">
        <v>2566</v>
      </c>
      <c r="D35" s="62">
        <v>3197</v>
      </c>
      <c r="E35" s="62">
        <v>3140</v>
      </c>
      <c r="F35" s="62">
        <v>3370</v>
      </c>
      <c r="G35" s="62">
        <v>4070</v>
      </c>
      <c r="H35" s="62">
        <v>4322</v>
      </c>
      <c r="I35" s="62">
        <v>3780</v>
      </c>
      <c r="J35" s="62">
        <v>3946</v>
      </c>
      <c r="K35" s="62">
        <v>5171</v>
      </c>
      <c r="L35" s="62">
        <v>3249</v>
      </c>
      <c r="M35" s="560"/>
      <c r="N35" s="560"/>
    </row>
    <row r="36" spans="1:14" ht="15.75" customHeight="1">
      <c r="A36" s="23" t="s">
        <v>35</v>
      </c>
      <c r="B36" s="62">
        <v>5490</v>
      </c>
      <c r="C36" s="62">
        <v>5623</v>
      </c>
      <c r="D36" s="62">
        <v>4581</v>
      </c>
      <c r="E36" s="62">
        <v>4552</v>
      </c>
      <c r="F36" s="62">
        <v>3571</v>
      </c>
      <c r="G36" s="62">
        <v>3145</v>
      </c>
      <c r="H36" s="62">
        <v>4773</v>
      </c>
      <c r="I36" s="62">
        <v>5964</v>
      </c>
      <c r="J36" s="62">
        <v>4853</v>
      </c>
      <c r="K36" s="62">
        <v>5767</v>
      </c>
      <c r="L36" s="62">
        <v>7030</v>
      </c>
      <c r="M36" s="560"/>
      <c r="N36" s="560"/>
    </row>
    <row r="37" spans="1:14" ht="15.75" customHeight="1" thickBot="1">
      <c r="A37" s="24" t="s">
        <v>184</v>
      </c>
      <c r="B37" s="64">
        <v>793</v>
      </c>
      <c r="C37" s="64">
        <v>369</v>
      </c>
      <c r="D37" s="64">
        <v>481</v>
      </c>
      <c r="E37" s="64">
        <v>592</v>
      </c>
      <c r="F37" s="64">
        <v>307</v>
      </c>
      <c r="G37" s="64">
        <v>1030</v>
      </c>
      <c r="H37" s="64">
        <v>908</v>
      </c>
      <c r="I37" s="64">
        <v>623</v>
      </c>
      <c r="J37" s="64">
        <v>0</v>
      </c>
      <c r="K37" s="64">
        <v>981</v>
      </c>
      <c r="L37" s="64">
        <v>1208</v>
      </c>
      <c r="M37" s="561"/>
      <c r="N37" s="561"/>
    </row>
    <row r="38" spans="1:14" ht="15.75" customHeight="1" thickBot="1">
      <c r="A38" s="192" t="s">
        <v>5</v>
      </c>
      <c r="B38" s="193"/>
      <c r="C38" s="193"/>
      <c r="D38" s="193"/>
      <c r="E38" s="193">
        <f aca="true" t="shared" si="1" ref="E38:J38">SUM(E29:E37)</f>
        <v>65972</v>
      </c>
      <c r="F38" s="193">
        <f t="shared" si="1"/>
        <v>78706</v>
      </c>
      <c r="G38" s="193"/>
      <c r="H38" s="193">
        <f t="shared" si="1"/>
        <v>66866</v>
      </c>
      <c r="I38" s="193">
        <f t="shared" si="1"/>
        <v>74414</v>
      </c>
      <c r="J38" s="193">
        <f t="shared" si="1"/>
        <v>57611</v>
      </c>
      <c r="K38" s="193">
        <f>SUM(K29:K37)</f>
        <v>58634</v>
      </c>
      <c r="L38" s="193">
        <f>SUM(L29:L37)</f>
        <v>71936</v>
      </c>
      <c r="M38" s="193">
        <f>SUM(M29:M37)</f>
        <v>0</v>
      </c>
      <c r="N38" s="193">
        <f>SUM(N29:N37)</f>
        <v>0</v>
      </c>
    </row>
    <row r="39" spans="1:14" ht="15.75" customHeight="1" thickBot="1">
      <c r="A39" s="192" t="s">
        <v>5</v>
      </c>
      <c r="B39" s="34"/>
      <c r="C39" s="34"/>
      <c r="D39" s="34"/>
      <c r="E39" s="34">
        <f aca="true" t="shared" si="2" ref="E39:L39">E27+E28+E38</f>
        <v>87122</v>
      </c>
      <c r="F39" s="34">
        <f t="shared" si="2"/>
        <v>110966</v>
      </c>
      <c r="G39" s="34"/>
      <c r="H39" s="34">
        <f t="shared" si="2"/>
        <v>101915</v>
      </c>
      <c r="I39" s="34">
        <f t="shared" si="2"/>
        <v>107920</v>
      </c>
      <c r="J39" s="34">
        <f t="shared" si="2"/>
        <v>86378</v>
      </c>
      <c r="K39" s="34">
        <f t="shared" si="2"/>
        <v>82344</v>
      </c>
      <c r="L39" s="34">
        <f t="shared" si="2"/>
        <v>99027</v>
      </c>
      <c r="M39" s="34">
        <f>M27+M28+M38</f>
        <v>46410</v>
      </c>
      <c r="N39" s="34">
        <f>N27+N28+N38</f>
        <v>57255</v>
      </c>
    </row>
    <row r="40" spans="1:6" s="261" customFormat="1" ht="12.75">
      <c r="A40" s="7" t="s">
        <v>19</v>
      </c>
      <c r="F40" s="11" t="s">
        <v>221</v>
      </c>
    </row>
    <row r="41" spans="1:2" s="261" customFormat="1" ht="12.75">
      <c r="A41" s="242"/>
      <c r="B41" s="11" t="s">
        <v>374</v>
      </c>
    </row>
    <row r="50" spans="1:12" s="7" customFormat="1" ht="19.5" customHeight="1">
      <c r="A50" s="431" t="s">
        <v>384</v>
      </c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431"/>
    </row>
    <row r="51" s="7" customFormat="1" ht="6.75" customHeight="1" thickBot="1">
      <c r="A51" s="479"/>
    </row>
    <row r="52" spans="1:14" ht="13.5" customHeight="1" thickBot="1">
      <c r="A52" s="576" t="s">
        <v>268</v>
      </c>
      <c r="B52" s="612" t="s">
        <v>382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</row>
    <row r="53" spans="1:14" ht="13.5" customHeight="1" thickBot="1">
      <c r="A53" s="577"/>
      <c r="B53" s="268">
        <v>1997</v>
      </c>
      <c r="C53" s="268">
        <v>1998</v>
      </c>
      <c r="D53" s="268">
        <v>1999</v>
      </c>
      <c r="E53" s="268">
        <v>2000</v>
      </c>
      <c r="F53" s="268">
        <v>2001</v>
      </c>
      <c r="G53" s="268">
        <v>2002</v>
      </c>
      <c r="H53" s="268">
        <v>2003</v>
      </c>
      <c r="I53" s="268">
        <v>2004</v>
      </c>
      <c r="J53" s="268">
        <v>2005</v>
      </c>
      <c r="K53" s="268">
        <v>2006</v>
      </c>
      <c r="L53" s="268">
        <v>2007</v>
      </c>
      <c r="M53" s="268">
        <v>2008</v>
      </c>
      <c r="N53" s="268">
        <v>2009</v>
      </c>
    </row>
    <row r="54" spans="1:14" ht="15.75" customHeight="1">
      <c r="A54" s="91" t="s">
        <v>20</v>
      </c>
      <c r="B54" s="480">
        <v>11651</v>
      </c>
      <c r="C54" s="480">
        <v>13930</v>
      </c>
      <c r="D54" s="480">
        <v>9763</v>
      </c>
      <c r="E54" s="480">
        <v>14647</v>
      </c>
      <c r="F54" s="480">
        <v>15240</v>
      </c>
      <c r="G54" s="480">
        <v>13312</v>
      </c>
      <c r="H54" s="480">
        <v>12887</v>
      </c>
      <c r="I54" s="480">
        <v>12155</v>
      </c>
      <c r="J54" s="480">
        <v>14251</v>
      </c>
      <c r="K54" s="480">
        <v>9233</v>
      </c>
      <c r="L54" s="480">
        <v>16486</v>
      </c>
      <c r="M54" s="480">
        <v>12996</v>
      </c>
      <c r="N54" s="480">
        <v>20982</v>
      </c>
    </row>
    <row r="55" spans="1:14" ht="15.75" customHeight="1">
      <c r="A55" s="23" t="s">
        <v>21</v>
      </c>
      <c r="B55" s="62">
        <v>1006</v>
      </c>
      <c r="C55" s="62">
        <v>1045</v>
      </c>
      <c r="D55" s="62">
        <v>890</v>
      </c>
      <c r="E55" s="62">
        <v>2301</v>
      </c>
      <c r="F55" s="62">
        <v>3293</v>
      </c>
      <c r="G55" s="62"/>
      <c r="H55" s="62">
        <v>3139</v>
      </c>
      <c r="I55" s="62">
        <v>3343</v>
      </c>
      <c r="J55" s="62">
        <v>3250</v>
      </c>
      <c r="K55" s="62">
        <v>2616</v>
      </c>
      <c r="L55" s="62">
        <v>4427</v>
      </c>
      <c r="M55" s="62">
        <v>7182</v>
      </c>
      <c r="N55" s="62">
        <v>4979</v>
      </c>
    </row>
    <row r="56" spans="1:14" ht="15.75" customHeight="1">
      <c r="A56" s="23" t="s">
        <v>109</v>
      </c>
      <c r="B56" s="62">
        <v>3865</v>
      </c>
      <c r="C56" s="62">
        <v>3409</v>
      </c>
      <c r="D56" s="62">
        <v>2609</v>
      </c>
      <c r="E56" s="62">
        <v>2925</v>
      </c>
      <c r="F56" s="62">
        <v>3031</v>
      </c>
      <c r="G56" s="62">
        <v>6337</v>
      </c>
      <c r="H56" s="62">
        <v>6484</v>
      </c>
      <c r="I56" s="62">
        <v>3677</v>
      </c>
      <c r="J56" s="62">
        <v>3239</v>
      </c>
      <c r="K56" s="62">
        <v>3112</v>
      </c>
      <c r="L56" s="62">
        <v>2885</v>
      </c>
      <c r="M56" s="62">
        <v>4058</v>
      </c>
      <c r="N56" s="62">
        <v>3265</v>
      </c>
    </row>
    <row r="57" spans="1:14" ht="15.75" customHeight="1">
      <c r="A57" s="23" t="s">
        <v>29</v>
      </c>
      <c r="B57" s="62">
        <v>15222</v>
      </c>
      <c r="C57" s="62">
        <v>23093</v>
      </c>
      <c r="D57" s="62">
        <v>17109</v>
      </c>
      <c r="E57" s="62">
        <v>13246</v>
      </c>
      <c r="F57" s="62">
        <v>9523</v>
      </c>
      <c r="G57" s="62">
        <v>6284</v>
      </c>
      <c r="H57" s="62">
        <v>9217</v>
      </c>
      <c r="I57" s="62">
        <v>16015</v>
      </c>
      <c r="J57" s="62">
        <v>14613</v>
      </c>
      <c r="K57" s="62">
        <v>17498</v>
      </c>
      <c r="L57" s="62">
        <v>18719</v>
      </c>
      <c r="M57" s="62">
        <v>19771</v>
      </c>
      <c r="N57" s="62">
        <v>20832</v>
      </c>
    </row>
    <row r="58" spans="1:14" ht="31.5" customHeight="1">
      <c r="A58" s="23" t="s">
        <v>200</v>
      </c>
      <c r="B58" s="62">
        <v>1033</v>
      </c>
      <c r="C58" s="62">
        <v>1762</v>
      </c>
      <c r="D58" s="62">
        <v>1304</v>
      </c>
      <c r="E58" s="62">
        <v>1757</v>
      </c>
      <c r="F58" s="62">
        <v>1544</v>
      </c>
      <c r="G58" s="62">
        <v>1385</v>
      </c>
      <c r="H58" s="62">
        <v>1922</v>
      </c>
      <c r="I58" s="62">
        <v>2573</v>
      </c>
      <c r="J58" s="62">
        <v>2593</v>
      </c>
      <c r="K58" s="62">
        <v>2141</v>
      </c>
      <c r="L58" s="62">
        <v>2373</v>
      </c>
      <c r="M58" s="62">
        <v>2611</v>
      </c>
      <c r="N58" s="62">
        <v>3126</v>
      </c>
    </row>
    <row r="59" spans="1:14" ht="15.75" customHeight="1">
      <c r="A59" s="23" t="s">
        <v>102</v>
      </c>
      <c r="B59" s="62">
        <v>292</v>
      </c>
      <c r="C59" s="62">
        <v>587</v>
      </c>
      <c r="D59" s="62">
        <v>576</v>
      </c>
      <c r="E59" s="62">
        <v>470</v>
      </c>
      <c r="F59" s="62">
        <v>434</v>
      </c>
      <c r="G59" s="62">
        <v>519</v>
      </c>
      <c r="H59" s="62">
        <v>420</v>
      </c>
      <c r="I59" s="62">
        <v>559</v>
      </c>
      <c r="J59" s="62">
        <v>545</v>
      </c>
      <c r="K59" s="62">
        <v>607</v>
      </c>
      <c r="L59" s="62">
        <v>631</v>
      </c>
      <c r="M59" s="62">
        <v>893</v>
      </c>
      <c r="N59" s="62">
        <v>601</v>
      </c>
    </row>
    <row r="60" spans="1:14" ht="15.75" customHeight="1">
      <c r="A60" s="23" t="s">
        <v>27</v>
      </c>
      <c r="B60" s="62">
        <v>279</v>
      </c>
      <c r="C60" s="62">
        <v>647</v>
      </c>
      <c r="D60" s="62">
        <v>767</v>
      </c>
      <c r="E60" s="62">
        <v>545</v>
      </c>
      <c r="F60" s="62">
        <v>565</v>
      </c>
      <c r="G60" s="62">
        <v>592</v>
      </c>
      <c r="H60" s="62">
        <v>791</v>
      </c>
      <c r="I60" s="62">
        <v>3414</v>
      </c>
      <c r="J60" s="62">
        <v>3001</v>
      </c>
      <c r="K60" s="62">
        <v>8867</v>
      </c>
      <c r="L60" s="62">
        <v>7247</v>
      </c>
      <c r="M60" s="62">
        <v>3155</v>
      </c>
      <c r="N60" s="62">
        <v>2586</v>
      </c>
    </row>
    <row r="61" spans="1:14" ht="15.75" customHeight="1">
      <c r="A61" s="23" t="s">
        <v>26</v>
      </c>
      <c r="B61" s="62">
        <v>144</v>
      </c>
      <c r="C61" s="62">
        <v>391</v>
      </c>
      <c r="D61" s="62">
        <v>274</v>
      </c>
      <c r="E61" s="62">
        <v>753</v>
      </c>
      <c r="F61" s="62">
        <v>363</v>
      </c>
      <c r="G61" s="62">
        <v>547</v>
      </c>
      <c r="H61" s="62">
        <v>518</v>
      </c>
      <c r="I61" s="62">
        <v>2754</v>
      </c>
      <c r="J61" s="62">
        <v>1080</v>
      </c>
      <c r="K61" s="62">
        <v>1496</v>
      </c>
      <c r="L61" s="62">
        <v>1606</v>
      </c>
      <c r="M61" s="62">
        <v>10775</v>
      </c>
      <c r="N61" s="62">
        <v>1817</v>
      </c>
    </row>
    <row r="62" spans="1:14" ht="15.75" customHeight="1">
      <c r="A62" s="21" t="s">
        <v>24</v>
      </c>
      <c r="B62" s="62">
        <v>636</v>
      </c>
      <c r="C62" s="62">
        <v>861</v>
      </c>
      <c r="D62" s="62">
        <v>1145</v>
      </c>
      <c r="E62" s="62">
        <v>1106</v>
      </c>
      <c r="F62" s="62">
        <v>881</v>
      </c>
      <c r="G62" s="62">
        <v>695</v>
      </c>
      <c r="H62" s="62">
        <v>588</v>
      </c>
      <c r="I62" s="62">
        <v>1107</v>
      </c>
      <c r="J62" s="62">
        <v>1274</v>
      </c>
      <c r="K62" s="62">
        <v>1194</v>
      </c>
      <c r="L62" s="62">
        <v>1069</v>
      </c>
      <c r="M62" s="62">
        <v>1057</v>
      </c>
      <c r="N62" s="62">
        <v>1090</v>
      </c>
    </row>
    <row r="63" spans="1:14" ht="15.75" customHeight="1">
      <c r="A63" s="21" t="s">
        <v>198</v>
      </c>
      <c r="B63" s="62">
        <v>75</v>
      </c>
      <c r="C63" s="62">
        <v>119</v>
      </c>
      <c r="D63" s="62">
        <v>113</v>
      </c>
      <c r="E63" s="62">
        <v>141</v>
      </c>
      <c r="F63" s="62">
        <v>269</v>
      </c>
      <c r="G63" s="62">
        <v>141</v>
      </c>
      <c r="H63" s="62">
        <v>143</v>
      </c>
      <c r="I63" s="62">
        <v>189</v>
      </c>
      <c r="J63" s="62">
        <v>229</v>
      </c>
      <c r="K63" s="62">
        <v>207</v>
      </c>
      <c r="L63" s="62">
        <v>329</v>
      </c>
      <c r="M63" s="62">
        <v>555</v>
      </c>
      <c r="N63" s="62">
        <v>370</v>
      </c>
    </row>
    <row r="64" spans="1:14" ht="31.5" customHeight="1">
      <c r="A64" s="21" t="s">
        <v>201</v>
      </c>
      <c r="B64" s="62">
        <v>7494</v>
      </c>
      <c r="C64" s="62">
        <v>4887</v>
      </c>
      <c r="D64" s="62">
        <v>5762</v>
      </c>
      <c r="E64" s="62">
        <v>4298</v>
      </c>
      <c r="F64" s="62">
        <v>4670</v>
      </c>
      <c r="G64" s="62">
        <v>3628</v>
      </c>
      <c r="H64" s="62">
        <v>7398</v>
      </c>
      <c r="I64" s="62">
        <v>7609</v>
      </c>
      <c r="J64" s="62">
        <v>7180</v>
      </c>
      <c r="K64" s="62">
        <v>6762</v>
      </c>
      <c r="L64" s="62">
        <v>7489</v>
      </c>
      <c r="M64" s="62">
        <v>7915</v>
      </c>
      <c r="N64" s="62">
        <v>7382</v>
      </c>
    </row>
    <row r="65" spans="1:14" ht="15.75" customHeight="1">
      <c r="A65" s="23" t="s">
        <v>202</v>
      </c>
      <c r="B65" s="62">
        <v>19</v>
      </c>
      <c r="C65" s="62">
        <v>35</v>
      </c>
      <c r="D65" s="62">
        <v>30</v>
      </c>
      <c r="E65" s="62">
        <v>16</v>
      </c>
      <c r="F65" s="62">
        <v>78</v>
      </c>
      <c r="G65" s="62">
        <v>17</v>
      </c>
      <c r="H65" s="62">
        <v>41</v>
      </c>
      <c r="I65" s="62">
        <v>28</v>
      </c>
      <c r="J65" s="62">
        <v>18</v>
      </c>
      <c r="K65" s="62">
        <v>14</v>
      </c>
      <c r="L65" s="62">
        <v>67</v>
      </c>
      <c r="M65" s="62">
        <v>30</v>
      </c>
      <c r="N65" s="62">
        <v>53</v>
      </c>
    </row>
    <row r="66" spans="1:14" ht="15.75" customHeight="1">
      <c r="A66" s="21" t="s">
        <v>31</v>
      </c>
      <c r="B66" s="62">
        <v>5</v>
      </c>
      <c r="C66" s="62">
        <v>6</v>
      </c>
      <c r="D66" s="62">
        <v>5</v>
      </c>
      <c r="E66" s="62">
        <v>18</v>
      </c>
      <c r="F66" s="62">
        <v>14</v>
      </c>
      <c r="G66" s="62">
        <v>9</v>
      </c>
      <c r="H66" s="62">
        <v>4</v>
      </c>
      <c r="I66" s="62">
        <v>150</v>
      </c>
      <c r="J66" s="62">
        <v>130</v>
      </c>
      <c r="K66" s="62">
        <v>146</v>
      </c>
      <c r="L66" s="62">
        <v>109</v>
      </c>
      <c r="M66" s="62">
        <v>25</v>
      </c>
      <c r="N66" s="62">
        <v>114</v>
      </c>
    </row>
    <row r="67" spans="1:14" ht="15.75" customHeight="1">
      <c r="A67" s="23" t="s">
        <v>23</v>
      </c>
      <c r="B67" s="62">
        <v>432</v>
      </c>
      <c r="C67" s="62">
        <v>377</v>
      </c>
      <c r="D67" s="62">
        <v>279</v>
      </c>
      <c r="E67" s="62">
        <v>309</v>
      </c>
      <c r="F67" s="62">
        <v>1113</v>
      </c>
      <c r="G67" s="62">
        <v>2126</v>
      </c>
      <c r="H67" s="62">
        <v>2227</v>
      </c>
      <c r="I67" s="62">
        <v>3966</v>
      </c>
      <c r="J67" s="62">
        <v>3984</v>
      </c>
      <c r="K67" s="62">
        <v>4440</v>
      </c>
      <c r="L67" s="62">
        <v>6347</v>
      </c>
      <c r="M67" s="62">
        <v>8600</v>
      </c>
      <c r="N67" s="62">
        <v>7350</v>
      </c>
    </row>
    <row r="68" spans="1:14" ht="15.75" customHeight="1">
      <c r="A68" s="23" t="s">
        <v>37</v>
      </c>
      <c r="B68" s="62"/>
      <c r="C68" s="62"/>
      <c r="D68" s="62"/>
      <c r="E68" s="62">
        <v>1</v>
      </c>
      <c r="F68" s="62">
        <v>0</v>
      </c>
      <c r="G68" s="62">
        <v>0</v>
      </c>
      <c r="H68" s="62">
        <v>1</v>
      </c>
      <c r="I68" s="62">
        <v>0</v>
      </c>
      <c r="J68" s="62">
        <v>1</v>
      </c>
      <c r="K68" s="62">
        <v>1</v>
      </c>
      <c r="L68" s="62">
        <v>290</v>
      </c>
      <c r="M68" s="62">
        <v>31</v>
      </c>
      <c r="N68" s="62">
        <v>2</v>
      </c>
    </row>
    <row r="69" spans="1:14" ht="15.75" customHeight="1">
      <c r="A69" s="29" t="s">
        <v>22</v>
      </c>
      <c r="B69" s="62">
        <v>4</v>
      </c>
      <c r="C69" s="62">
        <v>1</v>
      </c>
      <c r="D69" s="62">
        <v>1</v>
      </c>
      <c r="E69" s="62">
        <v>4</v>
      </c>
      <c r="F69" s="62">
        <v>10</v>
      </c>
      <c r="G69" s="62">
        <v>15</v>
      </c>
      <c r="H69" s="62">
        <v>22</v>
      </c>
      <c r="I69" s="62">
        <v>53</v>
      </c>
      <c r="J69" s="62">
        <v>242</v>
      </c>
      <c r="K69" s="62">
        <v>268</v>
      </c>
      <c r="L69" s="62">
        <v>347</v>
      </c>
      <c r="M69" s="62">
        <v>292</v>
      </c>
      <c r="N69" s="62">
        <v>303</v>
      </c>
    </row>
    <row r="70" spans="1:14" ht="31.5" customHeight="1">
      <c r="A70" s="21" t="s">
        <v>106</v>
      </c>
      <c r="B70" s="62">
        <v>77</v>
      </c>
      <c r="C70" s="62">
        <v>88</v>
      </c>
      <c r="D70" s="62">
        <v>93</v>
      </c>
      <c r="E70" s="62">
        <v>53</v>
      </c>
      <c r="F70" s="62">
        <v>80</v>
      </c>
      <c r="G70" s="62">
        <v>56</v>
      </c>
      <c r="H70" s="62">
        <v>104</v>
      </c>
      <c r="I70" s="62">
        <v>117</v>
      </c>
      <c r="J70" s="62">
        <v>137</v>
      </c>
      <c r="K70" s="62">
        <v>83</v>
      </c>
      <c r="L70" s="62">
        <v>86</v>
      </c>
      <c r="M70" s="62">
        <v>71</v>
      </c>
      <c r="N70" s="62">
        <v>128</v>
      </c>
    </row>
    <row r="71" spans="1:14" ht="15.75" customHeight="1">
      <c r="A71" s="21" t="s">
        <v>32</v>
      </c>
      <c r="B71" s="62">
        <v>50</v>
      </c>
      <c r="C71" s="62">
        <v>47</v>
      </c>
      <c r="D71" s="62">
        <v>65</v>
      </c>
      <c r="E71" s="62">
        <v>247</v>
      </c>
      <c r="F71" s="62">
        <v>70</v>
      </c>
      <c r="G71" s="62">
        <v>71</v>
      </c>
      <c r="H71" s="62">
        <v>62</v>
      </c>
      <c r="I71" s="62">
        <v>106</v>
      </c>
      <c r="J71" s="62">
        <v>74</v>
      </c>
      <c r="K71" s="62">
        <v>78</v>
      </c>
      <c r="L71" s="62">
        <v>167</v>
      </c>
      <c r="M71" s="62">
        <v>53</v>
      </c>
      <c r="N71" s="62">
        <v>114</v>
      </c>
    </row>
    <row r="72" spans="1:14" ht="15.75" customHeight="1">
      <c r="A72" s="23" t="s">
        <v>36</v>
      </c>
      <c r="B72" s="62">
        <v>5</v>
      </c>
      <c r="C72" s="62"/>
      <c r="D72" s="62">
        <v>3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4</v>
      </c>
      <c r="K72" s="62">
        <v>1</v>
      </c>
      <c r="L72" s="62">
        <v>1</v>
      </c>
      <c r="M72" s="62">
        <v>0</v>
      </c>
      <c r="N72" s="62">
        <v>0</v>
      </c>
    </row>
    <row r="73" spans="1:14" ht="15.75" customHeight="1">
      <c r="A73" s="23" t="s">
        <v>107</v>
      </c>
      <c r="B73" s="62"/>
      <c r="C73" s="62"/>
      <c r="D73" s="62">
        <v>1</v>
      </c>
      <c r="E73" s="62"/>
      <c r="F73" s="62"/>
      <c r="G73" s="62">
        <v>0</v>
      </c>
      <c r="H73" s="62">
        <v>0</v>
      </c>
      <c r="I73" s="62">
        <v>1</v>
      </c>
      <c r="J73" s="62">
        <v>1</v>
      </c>
      <c r="K73" s="62">
        <v>1</v>
      </c>
      <c r="L73" s="62">
        <v>1</v>
      </c>
      <c r="M73" s="62">
        <v>0</v>
      </c>
      <c r="N73" s="62">
        <v>2</v>
      </c>
    </row>
    <row r="74" spans="1:14" ht="39" customHeight="1">
      <c r="A74" s="23" t="s">
        <v>108</v>
      </c>
      <c r="B74" s="62">
        <v>326</v>
      </c>
      <c r="C74" s="62">
        <v>1354</v>
      </c>
      <c r="D74" s="62">
        <v>528</v>
      </c>
      <c r="E74" s="62">
        <v>519</v>
      </c>
      <c r="F74" s="62">
        <v>496</v>
      </c>
      <c r="G74" s="62">
        <v>370</v>
      </c>
      <c r="H74" s="62">
        <v>628</v>
      </c>
      <c r="I74" s="62">
        <v>1027</v>
      </c>
      <c r="J74" s="62">
        <v>598</v>
      </c>
      <c r="K74" s="62">
        <v>595</v>
      </c>
      <c r="L74" s="62">
        <v>657</v>
      </c>
      <c r="M74" s="62">
        <v>774</v>
      </c>
      <c r="N74" s="62">
        <v>755</v>
      </c>
    </row>
    <row r="75" spans="1:14" ht="15.75" customHeight="1" thickBot="1">
      <c r="A75" s="24" t="s">
        <v>184</v>
      </c>
      <c r="B75" s="481">
        <v>1198</v>
      </c>
      <c r="C75" s="481">
        <v>994</v>
      </c>
      <c r="D75" s="481">
        <v>1019</v>
      </c>
      <c r="E75" s="481">
        <v>1347</v>
      </c>
      <c r="F75" s="481">
        <v>1789</v>
      </c>
      <c r="G75" s="481">
        <v>5582</v>
      </c>
      <c r="H75" s="481">
        <v>1664</v>
      </c>
      <c r="I75" s="481">
        <v>1057</v>
      </c>
      <c r="J75" s="481">
        <v>1322</v>
      </c>
      <c r="K75" s="481">
        <v>6140</v>
      </c>
      <c r="L75" s="481">
        <v>5030</v>
      </c>
      <c r="M75" s="481">
        <v>6707</v>
      </c>
      <c r="N75" s="481">
        <v>3681</v>
      </c>
    </row>
    <row r="76" spans="1:14" ht="15.75" customHeight="1" thickBot="1">
      <c r="A76" s="192" t="s">
        <v>5</v>
      </c>
      <c r="B76" s="130"/>
      <c r="C76" s="130"/>
      <c r="D76" s="130"/>
      <c r="E76" s="130"/>
      <c r="F76" s="130"/>
      <c r="G76" s="130"/>
      <c r="H76" s="130">
        <f aca="true" t="shared" si="3" ref="H76:N76">SUM(H54:H75)</f>
        <v>48260</v>
      </c>
      <c r="I76" s="130">
        <f t="shared" si="3"/>
        <v>59900</v>
      </c>
      <c r="J76" s="130">
        <f t="shared" si="3"/>
        <v>57766</v>
      </c>
      <c r="K76" s="130">
        <f t="shared" si="3"/>
        <v>65500</v>
      </c>
      <c r="L76" s="130">
        <f t="shared" si="3"/>
        <v>76363</v>
      </c>
      <c r="M76" s="130">
        <f t="shared" si="3"/>
        <v>87551</v>
      </c>
      <c r="N76" s="130">
        <f t="shared" si="3"/>
        <v>79532</v>
      </c>
    </row>
    <row r="77" spans="1:14" ht="15.75" customHeight="1" thickBot="1">
      <c r="A77" s="98" t="s">
        <v>90</v>
      </c>
      <c r="B77" s="34">
        <v>146</v>
      </c>
      <c r="C77" s="34">
        <v>79</v>
      </c>
      <c r="D77" s="34">
        <v>21</v>
      </c>
      <c r="E77" s="34">
        <v>60</v>
      </c>
      <c r="F77" s="34">
        <v>87</v>
      </c>
      <c r="G77" s="34">
        <v>40</v>
      </c>
      <c r="H77" s="34">
        <v>27</v>
      </c>
      <c r="I77" s="34">
        <v>167</v>
      </c>
      <c r="J77" s="34">
        <v>39</v>
      </c>
      <c r="K77" s="34">
        <v>54</v>
      </c>
      <c r="L77" s="34">
        <v>82</v>
      </c>
      <c r="M77" s="34">
        <v>82</v>
      </c>
      <c r="N77" s="34">
        <v>61</v>
      </c>
    </row>
    <row r="78" spans="1:14" ht="15.75" customHeight="1">
      <c r="A78" s="25" t="s">
        <v>91</v>
      </c>
      <c r="B78" s="480">
        <v>12</v>
      </c>
      <c r="C78" s="480">
        <v>8</v>
      </c>
      <c r="D78" s="480">
        <v>113</v>
      </c>
      <c r="E78" s="480">
        <v>2</v>
      </c>
      <c r="F78" s="480">
        <v>32</v>
      </c>
      <c r="G78" s="480">
        <v>13</v>
      </c>
      <c r="H78" s="480">
        <v>325</v>
      </c>
      <c r="I78" s="480">
        <v>15</v>
      </c>
      <c r="J78" s="480">
        <v>383</v>
      </c>
      <c r="K78" s="480">
        <v>604</v>
      </c>
      <c r="L78" s="480">
        <v>1239</v>
      </c>
      <c r="M78" s="480">
        <v>137</v>
      </c>
      <c r="N78" s="480">
        <v>76</v>
      </c>
    </row>
    <row r="79" spans="1:14" ht="15.75" customHeight="1">
      <c r="A79" s="23" t="s">
        <v>92</v>
      </c>
      <c r="B79" s="62"/>
      <c r="C79" s="62"/>
      <c r="D79" s="62">
        <v>5</v>
      </c>
      <c r="E79" s="62">
        <v>20</v>
      </c>
      <c r="F79" s="62">
        <v>96</v>
      </c>
      <c r="G79" s="62">
        <v>9</v>
      </c>
      <c r="H79" s="62">
        <v>114</v>
      </c>
      <c r="I79" s="62">
        <v>86</v>
      </c>
      <c r="J79" s="62">
        <v>176</v>
      </c>
      <c r="K79" s="62">
        <v>132</v>
      </c>
      <c r="L79" s="62">
        <v>115</v>
      </c>
      <c r="M79" s="62">
        <v>2777</v>
      </c>
      <c r="N79" s="62">
        <v>2893</v>
      </c>
    </row>
    <row r="80" spans="1:14" ht="15.75" customHeight="1">
      <c r="A80" s="21" t="s">
        <v>38</v>
      </c>
      <c r="B80" s="62">
        <v>341</v>
      </c>
      <c r="C80" s="62">
        <v>220</v>
      </c>
      <c r="D80" s="62">
        <v>157</v>
      </c>
      <c r="E80" s="62">
        <v>164</v>
      </c>
      <c r="F80" s="62">
        <v>281</v>
      </c>
      <c r="G80" s="62">
        <v>220</v>
      </c>
      <c r="H80" s="62">
        <v>448</v>
      </c>
      <c r="I80" s="62">
        <v>190</v>
      </c>
      <c r="J80" s="62">
        <v>393</v>
      </c>
      <c r="K80" s="62">
        <v>63</v>
      </c>
      <c r="L80" s="62">
        <v>198</v>
      </c>
      <c r="M80" s="62">
        <v>100</v>
      </c>
      <c r="N80" s="62">
        <v>98</v>
      </c>
    </row>
    <row r="81" spans="1:14" ht="15.75" customHeight="1">
      <c r="A81" s="21" t="s">
        <v>93</v>
      </c>
      <c r="B81" s="62">
        <v>9</v>
      </c>
      <c r="C81" s="62">
        <v>125</v>
      </c>
      <c r="D81" s="62">
        <v>31</v>
      </c>
      <c r="E81" s="62">
        <v>39</v>
      </c>
      <c r="F81" s="62">
        <v>4</v>
      </c>
      <c r="G81" s="62">
        <v>11</v>
      </c>
      <c r="H81" s="62">
        <v>10</v>
      </c>
      <c r="I81" s="62">
        <v>19</v>
      </c>
      <c r="J81" s="62">
        <v>14</v>
      </c>
      <c r="K81" s="62">
        <v>22</v>
      </c>
      <c r="L81" s="62">
        <v>41</v>
      </c>
      <c r="M81" s="62">
        <v>27</v>
      </c>
      <c r="N81" s="62">
        <v>23</v>
      </c>
    </row>
    <row r="82" spans="1:14" ht="15.75" customHeight="1">
      <c r="A82" s="21" t="s">
        <v>94</v>
      </c>
      <c r="B82" s="62">
        <v>48</v>
      </c>
      <c r="C82" s="62">
        <v>68</v>
      </c>
      <c r="D82" s="62">
        <v>62</v>
      </c>
      <c r="E82" s="62">
        <v>37</v>
      </c>
      <c r="F82" s="62">
        <v>134</v>
      </c>
      <c r="G82" s="62">
        <v>118</v>
      </c>
      <c r="H82" s="62">
        <v>86</v>
      </c>
      <c r="I82" s="62">
        <v>55</v>
      </c>
      <c r="J82" s="62">
        <v>21</v>
      </c>
      <c r="K82" s="62">
        <v>54</v>
      </c>
      <c r="L82" s="62">
        <v>172</v>
      </c>
      <c r="M82" s="62">
        <v>51</v>
      </c>
      <c r="N82" s="62">
        <v>229</v>
      </c>
    </row>
    <row r="83" spans="1:14" ht="15.75" customHeight="1">
      <c r="A83" s="23" t="s">
        <v>95</v>
      </c>
      <c r="B83" s="62">
        <v>73</v>
      </c>
      <c r="C83" s="62">
        <v>140</v>
      </c>
      <c r="D83" s="62">
        <v>157</v>
      </c>
      <c r="E83" s="62">
        <v>58</v>
      </c>
      <c r="F83" s="62">
        <v>168</v>
      </c>
      <c r="G83" s="62">
        <v>76</v>
      </c>
      <c r="H83" s="62">
        <v>19</v>
      </c>
      <c r="I83" s="62">
        <v>18</v>
      </c>
      <c r="J83" s="62">
        <v>6</v>
      </c>
      <c r="K83" s="62">
        <v>74</v>
      </c>
      <c r="L83" s="62">
        <v>51</v>
      </c>
      <c r="M83" s="62">
        <v>3</v>
      </c>
      <c r="N83" s="62">
        <v>4</v>
      </c>
    </row>
    <row r="84" spans="1:14" ht="15.75" customHeight="1">
      <c r="A84" s="23" t="s">
        <v>96</v>
      </c>
      <c r="B84" s="62">
        <v>3</v>
      </c>
      <c r="C84" s="62">
        <v>7</v>
      </c>
      <c r="D84" s="62">
        <v>11</v>
      </c>
      <c r="E84" s="62">
        <v>19</v>
      </c>
      <c r="F84" s="62">
        <v>2</v>
      </c>
      <c r="G84" s="62">
        <v>10</v>
      </c>
      <c r="H84" s="62">
        <v>8</v>
      </c>
      <c r="I84" s="62">
        <v>18</v>
      </c>
      <c r="J84" s="62">
        <v>18</v>
      </c>
      <c r="K84" s="62">
        <v>42</v>
      </c>
      <c r="L84" s="62">
        <v>41</v>
      </c>
      <c r="M84" s="62">
        <v>116</v>
      </c>
      <c r="N84" s="62">
        <v>95</v>
      </c>
    </row>
    <row r="85" spans="1:14" ht="15.75" customHeight="1">
      <c r="A85" s="23" t="s">
        <v>241</v>
      </c>
      <c r="B85" s="62">
        <v>56</v>
      </c>
      <c r="C85" s="62">
        <v>50</v>
      </c>
      <c r="D85" s="62">
        <v>147</v>
      </c>
      <c r="E85" s="62">
        <v>36</v>
      </c>
      <c r="F85" s="62">
        <v>64</v>
      </c>
      <c r="G85" s="62">
        <v>64</v>
      </c>
      <c r="H85" s="62">
        <v>83</v>
      </c>
      <c r="I85" s="62">
        <v>110</v>
      </c>
      <c r="J85" s="62">
        <v>273</v>
      </c>
      <c r="K85" s="62">
        <v>412</v>
      </c>
      <c r="L85" s="62">
        <v>737</v>
      </c>
      <c r="M85" s="62">
        <v>478</v>
      </c>
      <c r="N85" s="62">
        <v>529</v>
      </c>
    </row>
    <row r="86" spans="1:14" ht="15.75" customHeight="1" thickBot="1">
      <c r="A86" s="24" t="s">
        <v>184</v>
      </c>
      <c r="B86" s="64">
        <v>276</v>
      </c>
      <c r="C86" s="64">
        <v>230</v>
      </c>
      <c r="D86" s="64">
        <v>94</v>
      </c>
      <c r="E86" s="64">
        <v>40</v>
      </c>
      <c r="F86" s="64">
        <v>47</v>
      </c>
      <c r="G86" s="64">
        <v>74</v>
      </c>
      <c r="H86" s="64">
        <v>66</v>
      </c>
      <c r="I86" s="64">
        <v>81</v>
      </c>
      <c r="J86" s="64">
        <v>2</v>
      </c>
      <c r="K86" s="64">
        <v>313</v>
      </c>
      <c r="L86" s="64">
        <v>392</v>
      </c>
      <c r="M86" s="64">
        <v>696</v>
      </c>
      <c r="N86" s="64">
        <v>409</v>
      </c>
    </row>
    <row r="87" spans="1:14" ht="15.75" customHeight="1" thickBot="1">
      <c r="A87" s="192" t="s">
        <v>5</v>
      </c>
      <c r="B87" s="193"/>
      <c r="C87" s="193"/>
      <c r="D87" s="193">
        <f aca="true" t="shared" si="4" ref="D87:L87">SUM(D78:D86)</f>
        <v>777</v>
      </c>
      <c r="E87" s="193">
        <f t="shared" si="4"/>
        <v>415</v>
      </c>
      <c r="F87" s="193">
        <f t="shared" si="4"/>
        <v>828</v>
      </c>
      <c r="G87" s="193"/>
      <c r="H87" s="193">
        <f t="shared" si="4"/>
        <v>1159</v>
      </c>
      <c r="I87" s="193">
        <f t="shared" si="4"/>
        <v>592</v>
      </c>
      <c r="J87" s="193">
        <f t="shared" si="4"/>
        <v>1286</v>
      </c>
      <c r="K87" s="193">
        <f t="shared" si="4"/>
        <v>1716</v>
      </c>
      <c r="L87" s="193">
        <f t="shared" si="4"/>
        <v>2986</v>
      </c>
      <c r="M87" s="193">
        <f>SUM(M78:M86)</f>
        <v>4385</v>
      </c>
      <c r="N87" s="193">
        <f>SUM(N78:N86)</f>
        <v>4356</v>
      </c>
    </row>
    <row r="88" spans="1:14" ht="15.75" customHeight="1" thickBot="1">
      <c r="A88" s="192" t="s">
        <v>5</v>
      </c>
      <c r="B88" s="34"/>
      <c r="C88" s="34"/>
      <c r="D88" s="34"/>
      <c r="E88" s="34"/>
      <c r="F88" s="34"/>
      <c r="G88" s="34"/>
      <c r="H88" s="34">
        <f aca="true" t="shared" si="5" ref="H88:N88">H76+H77+H87</f>
        <v>49446</v>
      </c>
      <c r="I88" s="34">
        <f t="shared" si="5"/>
        <v>60659</v>
      </c>
      <c r="J88" s="34">
        <f t="shared" si="5"/>
        <v>59091</v>
      </c>
      <c r="K88" s="34">
        <f t="shared" si="5"/>
        <v>67270</v>
      </c>
      <c r="L88" s="34">
        <f t="shared" si="5"/>
        <v>79431</v>
      </c>
      <c r="M88" s="34">
        <f t="shared" si="5"/>
        <v>92018</v>
      </c>
      <c r="N88" s="34">
        <f t="shared" si="5"/>
        <v>83949</v>
      </c>
    </row>
    <row r="89" spans="1:6" s="261" customFormat="1" ht="12.75">
      <c r="A89" s="7" t="s">
        <v>19</v>
      </c>
      <c r="F89" s="11" t="s">
        <v>221</v>
      </c>
    </row>
    <row r="90" spans="1:2" s="261" customFormat="1" ht="12.75">
      <c r="A90" s="242"/>
      <c r="B90" s="11" t="s">
        <v>374</v>
      </c>
    </row>
    <row r="97" spans="1:12" s="7" customFormat="1" ht="19.5" customHeight="1">
      <c r="A97" s="431" t="s">
        <v>383</v>
      </c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</row>
    <row r="98" s="7" customFormat="1" ht="6.75" customHeight="1" thickBot="1">
      <c r="A98" s="479"/>
    </row>
    <row r="99" spans="1:14" ht="13.5" customHeight="1" thickBot="1">
      <c r="A99" s="576" t="s">
        <v>268</v>
      </c>
      <c r="B99" s="612" t="s">
        <v>300</v>
      </c>
      <c r="C99" s="612"/>
      <c r="D99" s="612"/>
      <c r="E99" s="612"/>
      <c r="F99" s="612"/>
      <c r="G99" s="612"/>
      <c r="H99" s="612"/>
      <c r="I99" s="612"/>
      <c r="J99" s="612"/>
      <c r="K99" s="612"/>
      <c r="L99" s="612"/>
      <c r="M99" s="612"/>
      <c r="N99" s="612"/>
    </row>
    <row r="100" spans="1:14" ht="13.5" customHeight="1" thickBot="1">
      <c r="A100" s="577"/>
      <c r="B100" s="268">
        <v>1997</v>
      </c>
      <c r="C100" s="268">
        <v>1998</v>
      </c>
      <c r="D100" s="268">
        <v>1999</v>
      </c>
      <c r="E100" s="268">
        <v>2000</v>
      </c>
      <c r="F100" s="268">
        <v>2001</v>
      </c>
      <c r="G100" s="268">
        <v>2002</v>
      </c>
      <c r="H100" s="268">
        <v>2003</v>
      </c>
      <c r="I100" s="268">
        <v>2004</v>
      </c>
      <c r="J100" s="268">
        <v>2005</v>
      </c>
      <c r="K100" s="268">
        <v>2006</v>
      </c>
      <c r="L100" s="268">
        <v>2007</v>
      </c>
      <c r="M100" s="268">
        <v>2008</v>
      </c>
      <c r="N100" s="268">
        <v>2009</v>
      </c>
    </row>
    <row r="101" spans="1:14" ht="15.75" customHeight="1">
      <c r="A101" s="91" t="s">
        <v>20</v>
      </c>
      <c r="B101" s="482">
        <f>B54-B5</f>
        <v>11646</v>
      </c>
      <c r="C101" s="482">
        <f>C54-C5</f>
        <v>13918</v>
      </c>
      <c r="D101" s="482"/>
      <c r="E101" s="482">
        <f aca="true" t="shared" si="6" ref="E101:L101">E54-E5</f>
        <v>14646</v>
      </c>
      <c r="F101" s="482">
        <f t="shared" si="6"/>
        <v>15224</v>
      </c>
      <c r="G101" s="482">
        <f t="shared" si="6"/>
        <v>13266</v>
      </c>
      <c r="H101" s="482">
        <f t="shared" si="6"/>
        <v>12802</v>
      </c>
      <c r="I101" s="482">
        <f t="shared" si="6"/>
        <v>11203</v>
      </c>
      <c r="J101" s="482">
        <f t="shared" si="6"/>
        <v>13827</v>
      </c>
      <c r="K101" s="482">
        <f t="shared" si="6"/>
        <v>8533</v>
      </c>
      <c r="L101" s="482">
        <f t="shared" si="6"/>
        <v>16330</v>
      </c>
      <c r="M101" s="482">
        <f aca="true" t="shared" si="7" ref="M101:N122">M54-M5</f>
        <v>12700</v>
      </c>
      <c r="N101" s="482">
        <f t="shared" si="7"/>
        <v>20870</v>
      </c>
    </row>
    <row r="102" spans="1:14" ht="15.75" customHeight="1">
      <c r="A102" s="23" t="s">
        <v>21</v>
      </c>
      <c r="B102" s="483">
        <f aca="true" t="shared" si="8" ref="B102:L102">B55-B6</f>
        <v>993</v>
      </c>
      <c r="C102" s="483"/>
      <c r="D102" s="483"/>
      <c r="E102" s="483">
        <f t="shared" si="8"/>
        <v>2299</v>
      </c>
      <c r="F102" s="483">
        <f t="shared" si="8"/>
        <v>3290</v>
      </c>
      <c r="G102" s="483"/>
      <c r="H102" s="483">
        <f t="shared" si="8"/>
        <v>2982</v>
      </c>
      <c r="I102" s="483">
        <f t="shared" si="8"/>
        <v>3025</v>
      </c>
      <c r="J102" s="483">
        <f t="shared" si="8"/>
        <v>3034</v>
      </c>
      <c r="K102" s="483">
        <f t="shared" si="8"/>
        <v>2420</v>
      </c>
      <c r="L102" s="483">
        <f t="shared" si="8"/>
        <v>4112</v>
      </c>
      <c r="M102" s="483">
        <f t="shared" si="7"/>
        <v>6105</v>
      </c>
      <c r="N102" s="483">
        <f t="shared" si="7"/>
        <v>4605</v>
      </c>
    </row>
    <row r="103" spans="1:14" ht="15.75" customHeight="1">
      <c r="A103" s="23" t="s">
        <v>109</v>
      </c>
      <c r="B103" s="483">
        <f aca="true" t="shared" si="9" ref="B103:L103">B56-B7</f>
        <v>3795</v>
      </c>
      <c r="C103" s="483">
        <f t="shared" si="9"/>
        <v>3408.9</v>
      </c>
      <c r="D103" s="483">
        <f t="shared" si="9"/>
        <v>2545</v>
      </c>
      <c r="E103" s="483">
        <f t="shared" si="9"/>
        <v>2865</v>
      </c>
      <c r="F103" s="483">
        <f t="shared" si="9"/>
        <v>2918</v>
      </c>
      <c r="G103" s="483">
        <f t="shared" si="9"/>
        <v>5926</v>
      </c>
      <c r="H103" s="483">
        <f t="shared" si="9"/>
        <v>6075</v>
      </c>
      <c r="I103" s="483">
        <f t="shared" si="9"/>
        <v>3412</v>
      </c>
      <c r="J103" s="483">
        <f t="shared" si="9"/>
        <v>3194</v>
      </c>
      <c r="K103" s="483">
        <f t="shared" si="9"/>
        <v>3045</v>
      </c>
      <c r="L103" s="483">
        <f t="shared" si="9"/>
        <v>2820</v>
      </c>
      <c r="M103" s="483">
        <f t="shared" si="7"/>
        <v>3998</v>
      </c>
      <c r="N103" s="483">
        <f t="shared" si="7"/>
        <v>3213</v>
      </c>
    </row>
    <row r="104" spans="1:14" ht="15.75" customHeight="1">
      <c r="A104" s="23" t="s">
        <v>29</v>
      </c>
      <c r="B104" s="483">
        <f aca="true" t="shared" si="10" ref="B104:L104">B57-B8</f>
        <v>15219</v>
      </c>
      <c r="C104" s="483">
        <f t="shared" si="10"/>
        <v>23078</v>
      </c>
      <c r="D104" s="483">
        <f t="shared" si="10"/>
        <v>17107</v>
      </c>
      <c r="E104" s="483">
        <f t="shared" si="10"/>
        <v>12874</v>
      </c>
      <c r="F104" s="483">
        <f t="shared" si="10"/>
        <v>9125</v>
      </c>
      <c r="G104" s="483">
        <f t="shared" si="10"/>
        <v>5467</v>
      </c>
      <c r="H104" s="483">
        <f t="shared" si="10"/>
        <v>8618</v>
      </c>
      <c r="I104" s="483">
        <f t="shared" si="10"/>
        <v>14999</v>
      </c>
      <c r="J104" s="483">
        <f t="shared" si="10"/>
        <v>13422</v>
      </c>
      <c r="K104" s="483">
        <f t="shared" si="10"/>
        <v>16670</v>
      </c>
      <c r="L104" s="483">
        <f t="shared" si="10"/>
        <v>18132</v>
      </c>
      <c r="M104" s="483">
        <f t="shared" si="7"/>
        <v>19400</v>
      </c>
      <c r="N104" s="483">
        <f t="shared" si="7"/>
        <v>20120</v>
      </c>
    </row>
    <row r="105" spans="1:14" ht="12.75">
      <c r="A105" s="23" t="s">
        <v>200</v>
      </c>
      <c r="B105" s="483">
        <f aca="true" t="shared" si="11" ref="B105:L105">B58-B9</f>
        <v>1006</v>
      </c>
      <c r="C105" s="483">
        <f t="shared" si="11"/>
        <v>1760</v>
      </c>
      <c r="D105" s="483">
        <f t="shared" si="11"/>
        <v>1303</v>
      </c>
      <c r="E105" s="483">
        <f t="shared" si="11"/>
        <v>1711</v>
      </c>
      <c r="F105" s="483">
        <f t="shared" si="11"/>
        <v>1159</v>
      </c>
      <c r="G105" s="483">
        <f t="shared" si="11"/>
        <v>1000</v>
      </c>
      <c r="H105" s="483">
        <f t="shared" si="11"/>
        <v>1742</v>
      </c>
      <c r="I105" s="483">
        <f t="shared" si="11"/>
        <v>2342</v>
      </c>
      <c r="J105" s="483">
        <f t="shared" si="11"/>
        <v>2451</v>
      </c>
      <c r="K105" s="483">
        <f t="shared" si="11"/>
        <v>2023</v>
      </c>
      <c r="L105" s="483">
        <f t="shared" si="11"/>
        <v>2262</v>
      </c>
      <c r="M105" s="483">
        <f t="shared" si="7"/>
        <v>2485</v>
      </c>
      <c r="N105" s="483">
        <f t="shared" si="7"/>
        <v>2973</v>
      </c>
    </row>
    <row r="106" spans="1:14" ht="15.75" customHeight="1">
      <c r="A106" s="23" t="s">
        <v>102</v>
      </c>
      <c r="B106" s="483">
        <f aca="true" t="shared" si="12" ref="B106:L106">B59-B10</f>
        <v>115</v>
      </c>
      <c r="C106" s="483">
        <f t="shared" si="12"/>
        <v>377</v>
      </c>
      <c r="D106" s="483">
        <f t="shared" si="12"/>
        <v>362</v>
      </c>
      <c r="E106" s="483">
        <f t="shared" si="12"/>
        <v>64</v>
      </c>
      <c r="F106" s="483">
        <f t="shared" si="12"/>
        <v>-142</v>
      </c>
      <c r="G106" s="483">
        <f t="shared" si="12"/>
        <v>-45</v>
      </c>
      <c r="H106" s="483">
        <f t="shared" si="12"/>
        <v>-1040</v>
      </c>
      <c r="I106" s="483">
        <f t="shared" si="12"/>
        <v>-217</v>
      </c>
      <c r="J106" s="483">
        <f t="shared" si="12"/>
        <v>-117</v>
      </c>
      <c r="K106" s="483">
        <f t="shared" si="12"/>
        <v>-155</v>
      </c>
      <c r="L106" s="483">
        <f t="shared" si="12"/>
        <v>-3</v>
      </c>
      <c r="M106" s="483">
        <f t="shared" si="7"/>
        <v>-71</v>
      </c>
      <c r="N106" s="483">
        <f t="shared" si="7"/>
        <v>-597</v>
      </c>
    </row>
    <row r="107" spans="1:14" ht="15.75" customHeight="1">
      <c r="A107" s="23" t="s">
        <v>27</v>
      </c>
      <c r="B107" s="483">
        <f aca="true" t="shared" si="13" ref="B107:L107">B60-B11</f>
        <v>274</v>
      </c>
      <c r="C107" s="483">
        <f t="shared" si="13"/>
        <v>630</v>
      </c>
      <c r="D107" s="483">
        <f t="shared" si="13"/>
        <v>763</v>
      </c>
      <c r="E107" s="483">
        <f t="shared" si="13"/>
        <v>534</v>
      </c>
      <c r="F107" s="483">
        <f t="shared" si="13"/>
        <v>451</v>
      </c>
      <c r="G107" s="483">
        <f t="shared" si="13"/>
        <v>-420</v>
      </c>
      <c r="H107" s="483">
        <f t="shared" si="13"/>
        <v>223</v>
      </c>
      <c r="I107" s="483">
        <f t="shared" si="13"/>
        <v>3353</v>
      </c>
      <c r="J107" s="483">
        <f t="shared" si="13"/>
        <v>2964</v>
      </c>
      <c r="K107" s="483">
        <f t="shared" si="13"/>
        <v>8836</v>
      </c>
      <c r="L107" s="483">
        <f t="shared" si="13"/>
        <v>7193</v>
      </c>
      <c r="M107" s="483">
        <f t="shared" si="7"/>
        <v>3136</v>
      </c>
      <c r="N107" s="483">
        <f t="shared" si="7"/>
        <v>2404</v>
      </c>
    </row>
    <row r="108" spans="1:14" ht="15.75" customHeight="1">
      <c r="A108" s="23" t="s">
        <v>26</v>
      </c>
      <c r="B108" s="483">
        <f aca="true" t="shared" si="14" ref="B108:L108">B61-B12</f>
        <v>-5</v>
      </c>
      <c r="C108" s="483">
        <f t="shared" si="14"/>
        <v>378</v>
      </c>
      <c r="D108" s="483">
        <f t="shared" si="14"/>
        <v>263</v>
      </c>
      <c r="E108" s="483">
        <f t="shared" si="14"/>
        <v>699</v>
      </c>
      <c r="F108" s="483">
        <f t="shared" si="14"/>
        <v>274</v>
      </c>
      <c r="G108" s="483">
        <f t="shared" si="14"/>
        <v>349</v>
      </c>
      <c r="H108" s="483">
        <f t="shared" si="14"/>
        <v>168</v>
      </c>
      <c r="I108" s="483">
        <f t="shared" si="14"/>
        <v>2722</v>
      </c>
      <c r="J108" s="483">
        <f t="shared" si="14"/>
        <v>1033</v>
      </c>
      <c r="K108" s="483">
        <f t="shared" si="14"/>
        <v>1427</v>
      </c>
      <c r="L108" s="483">
        <f t="shared" si="14"/>
        <v>1584</v>
      </c>
      <c r="M108" s="483">
        <f t="shared" si="7"/>
        <v>8799</v>
      </c>
      <c r="N108" s="483">
        <f t="shared" si="7"/>
        <v>1749</v>
      </c>
    </row>
    <row r="109" spans="1:14" ht="15.75" customHeight="1">
      <c r="A109" s="21" t="s">
        <v>24</v>
      </c>
      <c r="B109" s="483">
        <f aca="true" t="shared" si="15" ref="B109:L109">B62-B13</f>
        <v>518</v>
      </c>
      <c r="C109" s="483">
        <f t="shared" si="15"/>
        <v>769</v>
      </c>
      <c r="D109" s="483">
        <f t="shared" si="15"/>
        <v>1118</v>
      </c>
      <c r="E109" s="483">
        <f t="shared" si="15"/>
        <v>1012</v>
      </c>
      <c r="F109" s="483">
        <f t="shared" si="15"/>
        <v>-1205</v>
      </c>
      <c r="G109" s="483">
        <f t="shared" si="15"/>
        <v>-2450</v>
      </c>
      <c r="H109" s="483">
        <f t="shared" si="15"/>
        <v>-2410</v>
      </c>
      <c r="I109" s="483">
        <f t="shared" si="15"/>
        <v>-536</v>
      </c>
      <c r="J109" s="483">
        <f t="shared" si="15"/>
        <v>284</v>
      </c>
      <c r="K109" s="483">
        <f t="shared" si="15"/>
        <v>137</v>
      </c>
      <c r="L109" s="483">
        <f t="shared" si="15"/>
        <v>775</v>
      </c>
      <c r="M109" s="483">
        <f t="shared" si="7"/>
        <v>468</v>
      </c>
      <c r="N109" s="483">
        <f t="shared" si="7"/>
        <v>495</v>
      </c>
    </row>
    <row r="110" spans="1:14" ht="15.75" customHeight="1">
      <c r="A110" s="21" t="s">
        <v>198</v>
      </c>
      <c r="B110" s="483">
        <f aca="true" t="shared" si="16" ref="B110:L110">B63-B14</f>
        <v>-14994</v>
      </c>
      <c r="C110" s="483">
        <f t="shared" si="16"/>
        <v>-13261</v>
      </c>
      <c r="D110" s="483">
        <f t="shared" si="16"/>
        <v>-9962</v>
      </c>
      <c r="E110" s="483">
        <f t="shared" si="16"/>
        <v>-10756</v>
      </c>
      <c r="F110" s="483">
        <f t="shared" si="16"/>
        <v>-20332</v>
      </c>
      <c r="G110" s="483">
        <f t="shared" si="16"/>
        <v>-16951</v>
      </c>
      <c r="H110" s="483">
        <f t="shared" si="16"/>
        <v>-18382</v>
      </c>
      <c r="I110" s="483">
        <f t="shared" si="16"/>
        <v>-17145</v>
      </c>
      <c r="J110" s="483">
        <f t="shared" si="16"/>
        <v>-14751</v>
      </c>
      <c r="K110" s="483">
        <f t="shared" si="16"/>
        <v>-11906</v>
      </c>
      <c r="L110" s="483">
        <f t="shared" si="16"/>
        <v>-12954</v>
      </c>
      <c r="M110" s="483">
        <f t="shared" si="7"/>
        <v>-23508</v>
      </c>
      <c r="N110" s="483">
        <f t="shared" si="7"/>
        <v>-37699</v>
      </c>
    </row>
    <row r="111" spans="1:14" ht="31.5" customHeight="1">
      <c r="A111" s="21" t="s">
        <v>201</v>
      </c>
      <c r="B111" s="483">
        <f aca="true" t="shared" si="17" ref="B111:L111">B64-B15</f>
        <v>7371</v>
      </c>
      <c r="C111" s="483">
        <f t="shared" si="17"/>
        <v>4836</v>
      </c>
      <c r="D111" s="483"/>
      <c r="E111" s="483">
        <f t="shared" si="17"/>
        <v>4206</v>
      </c>
      <c r="F111" s="483">
        <f t="shared" si="17"/>
        <v>4632</v>
      </c>
      <c r="G111" s="483">
        <f t="shared" si="17"/>
        <v>3562</v>
      </c>
      <c r="H111" s="483">
        <f t="shared" si="17"/>
        <v>7296</v>
      </c>
      <c r="I111" s="483">
        <f t="shared" si="17"/>
        <v>7534</v>
      </c>
      <c r="J111" s="483">
        <f t="shared" si="17"/>
        <v>6863</v>
      </c>
      <c r="K111" s="483">
        <f t="shared" si="17"/>
        <v>6549</v>
      </c>
      <c r="L111" s="483">
        <f t="shared" si="17"/>
        <v>6144</v>
      </c>
      <c r="M111" s="483">
        <f t="shared" si="7"/>
        <v>7232</v>
      </c>
      <c r="N111" s="483">
        <f t="shared" si="7"/>
        <v>6667</v>
      </c>
    </row>
    <row r="112" spans="1:14" ht="15.75" customHeight="1">
      <c r="A112" s="23" t="s">
        <v>202</v>
      </c>
      <c r="B112" s="483">
        <f aca="true" t="shared" si="18" ref="B112:L112">B65-B16</f>
        <v>-903</v>
      </c>
      <c r="C112" s="483">
        <f t="shared" si="18"/>
        <v>-896</v>
      </c>
      <c r="D112" s="483">
        <f t="shared" si="18"/>
        <v>-562</v>
      </c>
      <c r="E112" s="483">
        <f t="shared" si="18"/>
        <v>-952</v>
      </c>
      <c r="F112" s="483">
        <f t="shared" si="18"/>
        <v>-605</v>
      </c>
      <c r="G112" s="483">
        <f t="shared" si="18"/>
        <v>-844</v>
      </c>
      <c r="H112" s="483">
        <f t="shared" si="18"/>
        <v>-1372</v>
      </c>
      <c r="I112" s="483">
        <f t="shared" si="18"/>
        <v>-1227</v>
      </c>
      <c r="J112" s="483">
        <f t="shared" si="18"/>
        <v>-840</v>
      </c>
      <c r="K112" s="483">
        <f t="shared" si="18"/>
        <v>-755</v>
      </c>
      <c r="L112" s="483">
        <f t="shared" si="18"/>
        <v>-1269</v>
      </c>
      <c r="M112" s="483">
        <f t="shared" si="7"/>
        <v>-1754</v>
      </c>
      <c r="N112" s="483">
        <f t="shared" si="7"/>
        <v>-2411</v>
      </c>
    </row>
    <row r="113" spans="1:14" ht="15.75" customHeight="1">
      <c r="A113" s="21" t="s">
        <v>31</v>
      </c>
      <c r="B113" s="483">
        <f aca="true" t="shared" si="19" ref="B113:L113">B66-B17</f>
        <v>-331</v>
      </c>
      <c r="C113" s="483">
        <f t="shared" si="19"/>
        <v>-4</v>
      </c>
      <c r="D113" s="483">
        <f t="shared" si="19"/>
        <v>-3</v>
      </c>
      <c r="E113" s="483">
        <f t="shared" si="19"/>
        <v>-152</v>
      </c>
      <c r="F113" s="483">
        <f t="shared" si="19"/>
        <v>-126</v>
      </c>
      <c r="G113" s="483">
        <f t="shared" si="19"/>
        <v>-427</v>
      </c>
      <c r="H113" s="483">
        <f t="shared" si="19"/>
        <v>-676</v>
      </c>
      <c r="I113" s="483">
        <f t="shared" si="19"/>
        <v>-818</v>
      </c>
      <c r="J113" s="483">
        <f t="shared" si="19"/>
        <v>-457</v>
      </c>
      <c r="K113" s="483">
        <f t="shared" si="19"/>
        <v>-818</v>
      </c>
      <c r="L113" s="483">
        <f t="shared" si="19"/>
        <v>-888</v>
      </c>
      <c r="M113" s="483">
        <f t="shared" si="7"/>
        <v>-1327</v>
      </c>
      <c r="N113" s="483">
        <f t="shared" si="7"/>
        <v>-1505</v>
      </c>
    </row>
    <row r="114" spans="1:14" ht="15.75" customHeight="1">
      <c r="A114" s="23" t="s">
        <v>23</v>
      </c>
      <c r="B114" s="483">
        <f aca="true" t="shared" si="20" ref="B114:L114">B67-B18</f>
        <v>429</v>
      </c>
      <c r="C114" s="483">
        <f t="shared" si="20"/>
        <v>372</v>
      </c>
      <c r="D114" s="483">
        <f t="shared" si="20"/>
        <v>278</v>
      </c>
      <c r="E114" s="483">
        <f t="shared" si="20"/>
        <v>197</v>
      </c>
      <c r="F114" s="483">
        <f t="shared" si="20"/>
        <v>1038</v>
      </c>
      <c r="G114" s="483">
        <f t="shared" si="20"/>
        <v>2029</v>
      </c>
      <c r="H114" s="483">
        <f t="shared" si="20"/>
        <v>1809</v>
      </c>
      <c r="I114" s="483">
        <f t="shared" si="20"/>
        <v>3090</v>
      </c>
      <c r="J114" s="483">
        <f t="shared" si="20"/>
        <v>3479</v>
      </c>
      <c r="K114" s="483">
        <f t="shared" si="20"/>
        <v>4153</v>
      </c>
      <c r="L114" s="483">
        <f t="shared" si="20"/>
        <v>6033</v>
      </c>
      <c r="M114" s="483">
        <f t="shared" si="7"/>
        <v>8029</v>
      </c>
      <c r="N114" s="483">
        <f t="shared" si="7"/>
        <v>7255</v>
      </c>
    </row>
    <row r="115" spans="1:14" ht="15.75" customHeight="1">
      <c r="A115" s="23" t="s">
        <v>37</v>
      </c>
      <c r="B115" s="483"/>
      <c r="C115" s="483"/>
      <c r="D115" s="483"/>
      <c r="E115" s="483">
        <f aca="true" t="shared" si="21" ref="E115:L115">E68-E19</f>
        <v>-1254</v>
      </c>
      <c r="F115" s="483">
        <f t="shared" si="21"/>
        <v>-1249</v>
      </c>
      <c r="G115" s="483">
        <f t="shared" si="21"/>
        <v>-1360</v>
      </c>
      <c r="H115" s="483">
        <f t="shared" si="21"/>
        <v>-1246</v>
      </c>
      <c r="I115" s="483">
        <f t="shared" si="21"/>
        <v>-893</v>
      </c>
      <c r="J115" s="483">
        <f t="shared" si="21"/>
        <v>-287</v>
      </c>
      <c r="K115" s="483">
        <f t="shared" si="21"/>
        <v>-530</v>
      </c>
      <c r="L115" s="483">
        <f t="shared" si="21"/>
        <v>-300</v>
      </c>
      <c r="M115" s="483">
        <f t="shared" si="7"/>
        <v>-145</v>
      </c>
      <c r="N115" s="483">
        <f t="shared" si="7"/>
        <v>-264</v>
      </c>
    </row>
    <row r="116" spans="1:14" ht="15.75" customHeight="1">
      <c r="A116" s="29" t="s">
        <v>22</v>
      </c>
      <c r="B116" s="483">
        <f aca="true" t="shared" si="22" ref="B116:L116">B69-B20</f>
        <v>-197</v>
      </c>
      <c r="C116" s="483">
        <f t="shared" si="22"/>
        <v>-330</v>
      </c>
      <c r="D116" s="483">
        <f t="shared" si="22"/>
        <v>-440</v>
      </c>
      <c r="E116" s="483">
        <f t="shared" si="22"/>
        <v>-33</v>
      </c>
      <c r="F116" s="483">
        <f t="shared" si="22"/>
        <v>-146</v>
      </c>
      <c r="G116" s="483">
        <f t="shared" si="22"/>
        <v>-114</v>
      </c>
      <c r="H116" s="483">
        <f t="shared" si="22"/>
        <v>-343</v>
      </c>
      <c r="I116" s="483">
        <f t="shared" si="22"/>
        <v>-125</v>
      </c>
      <c r="J116" s="483">
        <f t="shared" si="22"/>
        <v>115</v>
      </c>
      <c r="K116" s="483">
        <f t="shared" si="22"/>
        <v>137</v>
      </c>
      <c r="L116" s="483">
        <f t="shared" si="22"/>
        <v>298</v>
      </c>
      <c r="M116" s="483">
        <f t="shared" si="7"/>
        <v>137</v>
      </c>
      <c r="N116" s="483">
        <f t="shared" si="7"/>
        <v>172</v>
      </c>
    </row>
    <row r="117" spans="1:14" ht="31.5" customHeight="1">
      <c r="A117" s="21" t="s">
        <v>106</v>
      </c>
      <c r="B117" s="483">
        <f aca="true" t="shared" si="23" ref="B117:L117">B70-B21</f>
        <v>-2861</v>
      </c>
      <c r="C117" s="483">
        <f t="shared" si="23"/>
        <v>-2600</v>
      </c>
      <c r="D117" s="483">
        <f t="shared" si="23"/>
        <v>-2840</v>
      </c>
      <c r="E117" s="483">
        <f t="shared" si="23"/>
        <v>-3335</v>
      </c>
      <c r="F117" s="483">
        <f t="shared" si="23"/>
        <v>-2307</v>
      </c>
      <c r="G117" s="483">
        <f t="shared" si="23"/>
        <v>-2568</v>
      </c>
      <c r="H117" s="483">
        <f t="shared" si="23"/>
        <v>-2180</v>
      </c>
      <c r="I117" s="483">
        <f t="shared" si="23"/>
        <v>-2199</v>
      </c>
      <c r="J117" s="483">
        <f t="shared" si="23"/>
        <v>-1813</v>
      </c>
      <c r="K117" s="483">
        <f t="shared" si="23"/>
        <v>-1004</v>
      </c>
      <c r="L117" s="483">
        <f t="shared" si="23"/>
        <v>-1451</v>
      </c>
      <c r="M117" s="483">
        <f t="shared" si="7"/>
        <v>-2091</v>
      </c>
      <c r="N117" s="483">
        <f t="shared" si="7"/>
        <v>-2706</v>
      </c>
    </row>
    <row r="118" spans="1:14" ht="15.75" customHeight="1">
      <c r="A118" s="21" t="s">
        <v>32</v>
      </c>
      <c r="B118" s="483">
        <f aca="true" t="shared" si="24" ref="B118:L118">B71-B22</f>
        <v>-1071</v>
      </c>
      <c r="C118" s="483">
        <f t="shared" si="24"/>
        <v>-506</v>
      </c>
      <c r="D118" s="483">
        <f t="shared" si="24"/>
        <v>-258</v>
      </c>
      <c r="E118" s="483">
        <f t="shared" si="24"/>
        <v>-212</v>
      </c>
      <c r="F118" s="483">
        <f t="shared" si="24"/>
        <v>-363</v>
      </c>
      <c r="G118" s="483">
        <f t="shared" si="24"/>
        <v>-492</v>
      </c>
      <c r="H118" s="483">
        <f t="shared" si="24"/>
        <v>-302</v>
      </c>
      <c r="I118" s="483">
        <f t="shared" si="24"/>
        <v>-344</v>
      </c>
      <c r="J118" s="483">
        <f t="shared" si="24"/>
        <v>-501</v>
      </c>
      <c r="K118" s="483">
        <f t="shared" si="24"/>
        <v>-361</v>
      </c>
      <c r="L118" s="483">
        <f t="shared" si="24"/>
        <v>-194</v>
      </c>
      <c r="M118" s="483">
        <f t="shared" si="7"/>
        <v>-548</v>
      </c>
      <c r="N118" s="483">
        <f t="shared" si="7"/>
        <v>-1033</v>
      </c>
    </row>
    <row r="119" spans="1:14" ht="15.75" customHeight="1">
      <c r="A119" s="23" t="s">
        <v>36</v>
      </c>
      <c r="B119" s="483">
        <f aca="true" t="shared" si="25" ref="B119:L119">B72-B23</f>
        <v>-1391</v>
      </c>
      <c r="C119" s="483">
        <f t="shared" si="25"/>
        <v>-1265</v>
      </c>
      <c r="D119" s="483">
        <f t="shared" si="25"/>
        <v>-1164</v>
      </c>
      <c r="E119" s="483">
        <f t="shared" si="25"/>
        <v>-1040</v>
      </c>
      <c r="F119" s="483">
        <f t="shared" si="25"/>
        <v>-1001</v>
      </c>
      <c r="G119" s="483">
        <f t="shared" si="25"/>
        <v>-1155</v>
      </c>
      <c r="H119" s="483">
        <f t="shared" si="25"/>
        <v>-1029</v>
      </c>
      <c r="I119" s="483">
        <f t="shared" si="25"/>
        <v>-984</v>
      </c>
      <c r="J119" s="483">
        <f t="shared" si="25"/>
        <v>-862</v>
      </c>
      <c r="K119" s="483">
        <f t="shared" si="25"/>
        <v>-760</v>
      </c>
      <c r="L119" s="483">
        <f t="shared" si="25"/>
        <v>-522</v>
      </c>
      <c r="M119" s="483">
        <f t="shared" si="7"/>
        <v>-693</v>
      </c>
      <c r="N119" s="483">
        <f t="shared" si="7"/>
        <v>-1231</v>
      </c>
    </row>
    <row r="120" spans="1:14" ht="15.75" customHeight="1">
      <c r="A120" s="23" t="s">
        <v>107</v>
      </c>
      <c r="B120" s="483"/>
      <c r="C120" s="483"/>
      <c r="D120" s="483">
        <f aca="true" t="shared" si="26" ref="D120:L120">D73-D24</f>
        <v>-28</v>
      </c>
      <c r="E120" s="483"/>
      <c r="F120" s="483"/>
      <c r="G120" s="483">
        <f t="shared" si="26"/>
        <v>-17</v>
      </c>
      <c r="H120" s="483">
        <f t="shared" si="26"/>
        <v>-21</v>
      </c>
      <c r="I120" s="483">
        <f t="shared" si="26"/>
        <v>-26</v>
      </c>
      <c r="J120" s="483">
        <f t="shared" si="26"/>
        <v>-20</v>
      </c>
      <c r="K120" s="483">
        <f t="shared" si="26"/>
        <v>-18</v>
      </c>
      <c r="L120" s="483">
        <f t="shared" si="26"/>
        <v>-10</v>
      </c>
      <c r="M120" s="483">
        <f t="shared" si="7"/>
        <v>-16</v>
      </c>
      <c r="N120" s="483">
        <f t="shared" si="7"/>
        <v>-33</v>
      </c>
    </row>
    <row r="121" spans="1:14" ht="39" customHeight="1">
      <c r="A121" s="23" t="s">
        <v>108</v>
      </c>
      <c r="B121" s="483">
        <f aca="true" t="shared" si="27" ref="B121:L121">B74-B25</f>
        <v>278</v>
      </c>
      <c r="C121" s="483">
        <f t="shared" si="27"/>
        <v>1315</v>
      </c>
      <c r="D121" s="483">
        <f t="shared" si="27"/>
        <v>480</v>
      </c>
      <c r="E121" s="483">
        <f t="shared" si="27"/>
        <v>491</v>
      </c>
      <c r="F121" s="483">
        <f t="shared" si="27"/>
        <v>452</v>
      </c>
      <c r="G121" s="483">
        <f t="shared" si="27"/>
        <v>344</v>
      </c>
      <c r="H121" s="483">
        <f t="shared" si="27"/>
        <v>597</v>
      </c>
      <c r="I121" s="483">
        <f t="shared" si="27"/>
        <v>989</v>
      </c>
      <c r="J121" s="483">
        <f t="shared" si="27"/>
        <v>563</v>
      </c>
      <c r="K121" s="483">
        <f t="shared" si="27"/>
        <v>571</v>
      </c>
      <c r="L121" s="483">
        <f t="shared" si="27"/>
        <v>635</v>
      </c>
      <c r="M121" s="483">
        <f t="shared" si="7"/>
        <v>724</v>
      </c>
      <c r="N121" s="483">
        <f t="shared" si="7"/>
        <v>715</v>
      </c>
    </row>
    <row r="122" spans="1:14" ht="15.75" customHeight="1" thickBot="1">
      <c r="A122" s="24" t="s">
        <v>184</v>
      </c>
      <c r="B122" s="369">
        <f aca="true" t="shared" si="28" ref="B122:L122">B75-B26</f>
        <v>262</v>
      </c>
      <c r="C122" s="369">
        <f t="shared" si="28"/>
        <v>239</v>
      </c>
      <c r="D122" s="369">
        <f t="shared" si="28"/>
        <v>412</v>
      </c>
      <c r="E122" s="369">
        <f t="shared" si="28"/>
        <v>-265</v>
      </c>
      <c r="F122" s="369">
        <f t="shared" si="28"/>
        <v>130</v>
      </c>
      <c r="G122" s="369">
        <f t="shared" si="28"/>
        <v>4021</v>
      </c>
      <c r="H122" s="369">
        <f t="shared" si="28"/>
        <v>327</v>
      </c>
      <c r="I122" s="369">
        <f t="shared" si="28"/>
        <v>23</v>
      </c>
      <c r="J122" s="369">
        <f t="shared" si="28"/>
        <v>289</v>
      </c>
      <c r="K122" s="369">
        <f t="shared" si="28"/>
        <v>5333</v>
      </c>
      <c r="L122" s="369">
        <f t="shared" si="28"/>
        <v>3898</v>
      </c>
      <c r="M122" s="369">
        <f t="shared" si="7"/>
        <v>1751</v>
      </c>
      <c r="N122" s="369">
        <f t="shared" si="7"/>
        <v>1460</v>
      </c>
    </row>
    <row r="123" spans="1:14" ht="15.75" customHeight="1" thickBot="1">
      <c r="A123" s="192" t="s">
        <v>5</v>
      </c>
      <c r="B123" s="374">
        <f aca="true" t="shared" si="29" ref="B123:L123">SUM(B101:B122)</f>
        <v>20153</v>
      </c>
      <c r="C123" s="374"/>
      <c r="D123" s="374"/>
      <c r="E123" s="374">
        <f t="shared" si="29"/>
        <v>23599</v>
      </c>
      <c r="F123" s="374">
        <f t="shared" si="29"/>
        <v>11217</v>
      </c>
      <c r="G123" s="374">
        <f t="shared" si="29"/>
        <v>9121</v>
      </c>
      <c r="H123" s="374">
        <f t="shared" si="29"/>
        <v>13638</v>
      </c>
      <c r="I123" s="374">
        <f t="shared" si="29"/>
        <v>28178</v>
      </c>
      <c r="J123" s="374">
        <f t="shared" si="29"/>
        <v>31870</v>
      </c>
      <c r="K123" s="374">
        <f t="shared" si="29"/>
        <v>43527</v>
      </c>
      <c r="L123" s="374">
        <f t="shared" si="29"/>
        <v>52625</v>
      </c>
      <c r="M123" s="374">
        <f>SUM(M101:M122)</f>
        <v>44811</v>
      </c>
      <c r="N123" s="374">
        <f>SUM(N101:N122)</f>
        <v>25219</v>
      </c>
    </row>
    <row r="124" spans="1:14" ht="15.75" customHeight="1" thickBot="1">
      <c r="A124" s="98" t="s">
        <v>90</v>
      </c>
      <c r="B124" s="179">
        <f aca="true" t="shared" si="30" ref="B124:L124">B77-B28</f>
        <v>107</v>
      </c>
      <c r="C124" s="179">
        <f t="shared" si="30"/>
        <v>77</v>
      </c>
      <c r="D124" s="179">
        <f t="shared" si="30"/>
        <v>6</v>
      </c>
      <c r="E124" s="179">
        <f t="shared" si="30"/>
        <v>38</v>
      </c>
      <c r="F124" s="179">
        <f t="shared" si="30"/>
        <v>87</v>
      </c>
      <c r="G124" s="179">
        <f t="shared" si="30"/>
        <v>-46</v>
      </c>
      <c r="H124" s="179">
        <f t="shared" si="30"/>
        <v>-400</v>
      </c>
      <c r="I124" s="179">
        <f t="shared" si="30"/>
        <v>-1617</v>
      </c>
      <c r="J124" s="179">
        <f t="shared" si="30"/>
        <v>-2832</v>
      </c>
      <c r="K124" s="179">
        <f t="shared" si="30"/>
        <v>-1683</v>
      </c>
      <c r="L124" s="179">
        <f t="shared" si="30"/>
        <v>-3271</v>
      </c>
      <c r="M124" s="179">
        <f aca="true" t="shared" si="31" ref="M124:N133">M77-M28</f>
        <v>-3588</v>
      </c>
      <c r="N124" s="179">
        <f t="shared" si="31"/>
        <v>-2881</v>
      </c>
    </row>
    <row r="125" spans="1:14" ht="15.75" customHeight="1">
      <c r="A125" s="25" t="s">
        <v>91</v>
      </c>
      <c r="B125" s="482">
        <f aca="true" t="shared" si="32" ref="B125:L125">B78-B29</f>
        <v>-8288</v>
      </c>
      <c r="C125" s="482">
        <f t="shared" si="32"/>
        <v>-5030</v>
      </c>
      <c r="D125" s="482">
        <f t="shared" si="32"/>
        <v>-5779</v>
      </c>
      <c r="E125" s="482">
        <f t="shared" si="32"/>
        <v>-5480</v>
      </c>
      <c r="F125" s="482">
        <f t="shared" si="32"/>
        <v>-7510</v>
      </c>
      <c r="G125" s="482">
        <f t="shared" si="32"/>
        <v>-6361</v>
      </c>
      <c r="H125" s="482">
        <f t="shared" si="32"/>
        <v>-5708</v>
      </c>
      <c r="I125" s="482">
        <f t="shared" si="32"/>
        <v>-4882</v>
      </c>
      <c r="J125" s="482">
        <f t="shared" si="32"/>
        <v>-4838</v>
      </c>
      <c r="K125" s="482">
        <f t="shared" si="32"/>
        <v>-5871</v>
      </c>
      <c r="L125" s="482">
        <f t="shared" si="32"/>
        <v>-5945</v>
      </c>
      <c r="M125" s="482">
        <f t="shared" si="31"/>
        <v>137</v>
      </c>
      <c r="N125" s="482">
        <f t="shared" si="31"/>
        <v>76</v>
      </c>
    </row>
    <row r="126" spans="1:14" ht="15.75" customHeight="1">
      <c r="A126" s="23" t="s">
        <v>92</v>
      </c>
      <c r="B126" s="483"/>
      <c r="C126" s="483"/>
      <c r="D126" s="483">
        <f aca="true" t="shared" si="33" ref="D126:L126">D79-D30</f>
        <v>5</v>
      </c>
      <c r="E126" s="483">
        <f t="shared" si="33"/>
        <v>17</v>
      </c>
      <c r="F126" s="483">
        <f t="shared" si="33"/>
        <v>96</v>
      </c>
      <c r="G126" s="483">
        <f t="shared" si="33"/>
        <v>9</v>
      </c>
      <c r="H126" s="483">
        <f t="shared" si="33"/>
        <v>-608</v>
      </c>
      <c r="I126" s="483">
        <f t="shared" si="33"/>
        <v>86</v>
      </c>
      <c r="J126" s="483">
        <f t="shared" si="33"/>
        <v>-674</v>
      </c>
      <c r="K126" s="483">
        <f t="shared" si="33"/>
        <v>132</v>
      </c>
      <c r="L126" s="483">
        <f t="shared" si="33"/>
        <v>115</v>
      </c>
      <c r="M126" s="483">
        <f t="shared" si="31"/>
        <v>2777</v>
      </c>
      <c r="N126" s="483">
        <f t="shared" si="31"/>
        <v>2893</v>
      </c>
    </row>
    <row r="127" spans="1:14" ht="15.75" customHeight="1">
      <c r="A127" s="21" t="s">
        <v>38</v>
      </c>
      <c r="B127" s="483">
        <f aca="true" t="shared" si="34" ref="B127:C133">B80-B31</f>
        <v>-80042</v>
      </c>
      <c r="C127" s="483">
        <f t="shared" si="34"/>
        <v>-48265</v>
      </c>
      <c r="D127" s="483">
        <f aca="true" t="shared" si="35" ref="D127:L127">D80-D31</f>
        <v>-44614</v>
      </c>
      <c r="E127" s="483">
        <f t="shared" si="35"/>
        <v>-38676</v>
      </c>
      <c r="F127" s="483">
        <f t="shared" si="35"/>
        <v>-50174</v>
      </c>
      <c r="G127" s="483">
        <f t="shared" si="35"/>
        <v>-39293</v>
      </c>
      <c r="H127" s="483">
        <f t="shared" si="35"/>
        <v>-33915</v>
      </c>
      <c r="I127" s="483">
        <f t="shared" si="35"/>
        <v>-41389</v>
      </c>
      <c r="J127" s="483">
        <f t="shared" si="35"/>
        <v>-21711</v>
      </c>
      <c r="K127" s="483">
        <f t="shared" si="35"/>
        <v>-23028</v>
      </c>
      <c r="L127" s="483">
        <f t="shared" si="35"/>
        <v>-27602</v>
      </c>
      <c r="M127" s="483">
        <f t="shared" si="31"/>
        <v>100</v>
      </c>
      <c r="N127" s="483">
        <f t="shared" si="31"/>
        <v>98</v>
      </c>
    </row>
    <row r="128" spans="1:14" ht="15.75" customHeight="1">
      <c r="A128" s="21" t="s">
        <v>93</v>
      </c>
      <c r="B128" s="483">
        <f t="shared" si="34"/>
        <v>-1731</v>
      </c>
      <c r="C128" s="483">
        <f t="shared" si="34"/>
        <v>-1042</v>
      </c>
      <c r="D128" s="483">
        <f aca="true" t="shared" si="36" ref="D128:L128">D81-D32</f>
        <v>-1110</v>
      </c>
      <c r="E128" s="483">
        <f t="shared" si="36"/>
        <v>-1737</v>
      </c>
      <c r="F128" s="483">
        <f t="shared" si="36"/>
        <v>-1003</v>
      </c>
      <c r="G128" s="483">
        <f t="shared" si="36"/>
        <v>-1137</v>
      </c>
      <c r="H128" s="483">
        <f t="shared" si="36"/>
        <v>-1729</v>
      </c>
      <c r="I128" s="483">
        <f t="shared" si="36"/>
        <v>-1368</v>
      </c>
      <c r="J128" s="483">
        <f t="shared" si="36"/>
        <v>-2220</v>
      </c>
      <c r="K128" s="483">
        <f t="shared" si="36"/>
        <v>-1560</v>
      </c>
      <c r="L128" s="483">
        <f t="shared" si="36"/>
        <v>-2440</v>
      </c>
      <c r="M128" s="483">
        <f t="shared" si="31"/>
        <v>27</v>
      </c>
      <c r="N128" s="483">
        <f t="shared" si="31"/>
        <v>23</v>
      </c>
    </row>
    <row r="129" spans="1:14" ht="15.75" customHeight="1">
      <c r="A129" s="21" t="s">
        <v>94</v>
      </c>
      <c r="B129" s="483">
        <f t="shared" si="34"/>
        <v>-9021</v>
      </c>
      <c r="C129" s="483">
        <f t="shared" si="34"/>
        <v>-7640</v>
      </c>
      <c r="D129" s="483">
        <f aca="true" t="shared" si="37" ref="D129:L129">D82-D33</f>
        <v>-8880</v>
      </c>
      <c r="E129" s="483">
        <f t="shared" si="37"/>
        <v>-9703</v>
      </c>
      <c r="F129" s="483">
        <f t="shared" si="37"/>
        <v>-10010</v>
      </c>
      <c r="G129" s="483">
        <f t="shared" si="37"/>
        <v>-9085</v>
      </c>
      <c r="H129" s="483">
        <f t="shared" si="37"/>
        <v>-12197</v>
      </c>
      <c r="I129" s="483">
        <f t="shared" si="37"/>
        <v>-13388</v>
      </c>
      <c r="J129" s="483">
        <f t="shared" si="37"/>
        <v>-15620</v>
      </c>
      <c r="K129" s="483">
        <f t="shared" si="37"/>
        <v>-12193</v>
      </c>
      <c r="L129" s="483">
        <f t="shared" si="37"/>
        <v>-19387</v>
      </c>
      <c r="M129" s="483">
        <f t="shared" si="31"/>
        <v>51</v>
      </c>
      <c r="N129" s="483">
        <f t="shared" si="31"/>
        <v>229</v>
      </c>
    </row>
    <row r="130" spans="1:14" ht="15.75" customHeight="1">
      <c r="A130" s="23" t="s">
        <v>95</v>
      </c>
      <c r="B130" s="483">
        <f t="shared" si="34"/>
        <v>-1862</v>
      </c>
      <c r="C130" s="483">
        <f t="shared" si="34"/>
        <v>-1642</v>
      </c>
      <c r="D130" s="483">
        <f aca="true" t="shared" si="38" ref="D130:L130">D83-D34</f>
        <v>-1908</v>
      </c>
      <c r="E130" s="483">
        <f t="shared" si="38"/>
        <v>-1789</v>
      </c>
      <c r="F130" s="483">
        <f t="shared" si="38"/>
        <v>-2142</v>
      </c>
      <c r="G130" s="483">
        <f t="shared" si="38"/>
        <v>-2325</v>
      </c>
      <c r="H130" s="483">
        <f t="shared" si="38"/>
        <v>-1704</v>
      </c>
      <c r="I130" s="483">
        <f t="shared" si="38"/>
        <v>-2723</v>
      </c>
      <c r="J130" s="483">
        <f t="shared" si="38"/>
        <v>-2756</v>
      </c>
      <c r="K130" s="483">
        <f t="shared" si="38"/>
        <v>-3246</v>
      </c>
      <c r="L130" s="483">
        <f t="shared" si="38"/>
        <v>-3374</v>
      </c>
      <c r="M130" s="483">
        <f t="shared" si="31"/>
        <v>3</v>
      </c>
      <c r="N130" s="483">
        <f t="shared" si="31"/>
        <v>4</v>
      </c>
    </row>
    <row r="131" spans="1:14" ht="15.75" customHeight="1">
      <c r="A131" s="23" t="s">
        <v>96</v>
      </c>
      <c r="B131" s="483">
        <f t="shared" si="34"/>
        <v>-2193</v>
      </c>
      <c r="C131" s="483">
        <f t="shared" si="34"/>
        <v>-2559</v>
      </c>
      <c r="D131" s="483">
        <f aca="true" t="shared" si="39" ref="D131:L131">D84-D35</f>
        <v>-3186</v>
      </c>
      <c r="E131" s="483">
        <f t="shared" si="39"/>
        <v>-3121</v>
      </c>
      <c r="F131" s="483">
        <f t="shared" si="39"/>
        <v>-3368</v>
      </c>
      <c r="G131" s="483">
        <f t="shared" si="39"/>
        <v>-4060</v>
      </c>
      <c r="H131" s="483">
        <f t="shared" si="39"/>
        <v>-4314</v>
      </c>
      <c r="I131" s="483">
        <f t="shared" si="39"/>
        <v>-3762</v>
      </c>
      <c r="J131" s="483">
        <f t="shared" si="39"/>
        <v>-3928</v>
      </c>
      <c r="K131" s="483">
        <f t="shared" si="39"/>
        <v>-5129</v>
      </c>
      <c r="L131" s="483">
        <f t="shared" si="39"/>
        <v>-3208</v>
      </c>
      <c r="M131" s="483">
        <f t="shared" si="31"/>
        <v>116</v>
      </c>
      <c r="N131" s="483">
        <f t="shared" si="31"/>
        <v>95</v>
      </c>
    </row>
    <row r="132" spans="1:14" ht="15.75" customHeight="1">
      <c r="A132" s="23" t="s">
        <v>241</v>
      </c>
      <c r="B132" s="483">
        <f t="shared" si="34"/>
        <v>-5434</v>
      </c>
      <c r="C132" s="483">
        <f t="shared" si="34"/>
        <v>-5573</v>
      </c>
      <c r="D132" s="483">
        <f aca="true" t="shared" si="40" ref="D132:L132">D85-D36</f>
        <v>-4434</v>
      </c>
      <c r="E132" s="483">
        <f t="shared" si="40"/>
        <v>-4516</v>
      </c>
      <c r="F132" s="483">
        <f t="shared" si="40"/>
        <v>-3507</v>
      </c>
      <c r="G132" s="483">
        <f t="shared" si="40"/>
        <v>-3081</v>
      </c>
      <c r="H132" s="483">
        <f t="shared" si="40"/>
        <v>-4690</v>
      </c>
      <c r="I132" s="483">
        <f t="shared" si="40"/>
        <v>-5854</v>
      </c>
      <c r="J132" s="483">
        <f t="shared" si="40"/>
        <v>-4580</v>
      </c>
      <c r="K132" s="483">
        <f t="shared" si="40"/>
        <v>-5355</v>
      </c>
      <c r="L132" s="483">
        <f t="shared" si="40"/>
        <v>-6293</v>
      </c>
      <c r="M132" s="483">
        <f t="shared" si="31"/>
        <v>478</v>
      </c>
      <c r="N132" s="483">
        <f t="shared" si="31"/>
        <v>529</v>
      </c>
    </row>
    <row r="133" spans="1:14" ht="15.75" customHeight="1" thickBot="1">
      <c r="A133" s="24" t="s">
        <v>184</v>
      </c>
      <c r="B133" s="369">
        <f t="shared" si="34"/>
        <v>-517</v>
      </c>
      <c r="C133" s="369">
        <f t="shared" si="34"/>
        <v>-139</v>
      </c>
      <c r="D133" s="369">
        <f aca="true" t="shared" si="41" ref="D133:L133">D86-D37</f>
        <v>-387</v>
      </c>
      <c r="E133" s="369">
        <f t="shared" si="41"/>
        <v>-552</v>
      </c>
      <c r="F133" s="369">
        <f t="shared" si="41"/>
        <v>-260</v>
      </c>
      <c r="G133" s="369">
        <f t="shared" si="41"/>
        <v>-956</v>
      </c>
      <c r="H133" s="369">
        <f t="shared" si="41"/>
        <v>-842</v>
      </c>
      <c r="I133" s="369">
        <f t="shared" si="41"/>
        <v>-542</v>
      </c>
      <c r="J133" s="369">
        <f t="shared" si="41"/>
        <v>2</v>
      </c>
      <c r="K133" s="369">
        <f t="shared" si="41"/>
        <v>-668</v>
      </c>
      <c r="L133" s="369">
        <f t="shared" si="41"/>
        <v>-816</v>
      </c>
      <c r="M133" s="369">
        <f t="shared" si="31"/>
        <v>696</v>
      </c>
      <c r="N133" s="369">
        <f t="shared" si="31"/>
        <v>409</v>
      </c>
    </row>
    <row r="134" spans="1:14" ht="15.75" customHeight="1" thickBot="1">
      <c r="A134" s="192" t="s">
        <v>5</v>
      </c>
      <c r="B134" s="375">
        <f aca="true" t="shared" si="42" ref="B134:L134">SUM(B125:B133)</f>
        <v>-109088</v>
      </c>
      <c r="C134" s="375">
        <f t="shared" si="42"/>
        <v>-71890</v>
      </c>
      <c r="D134" s="375">
        <f t="shared" si="42"/>
        <v>-70293</v>
      </c>
      <c r="E134" s="375">
        <f t="shared" si="42"/>
        <v>-65557</v>
      </c>
      <c r="F134" s="375">
        <f t="shared" si="42"/>
        <v>-77878</v>
      </c>
      <c r="G134" s="375"/>
      <c r="H134" s="375">
        <f t="shared" si="42"/>
        <v>-65707</v>
      </c>
      <c r="I134" s="375">
        <f t="shared" si="42"/>
        <v>-73822</v>
      </c>
      <c r="J134" s="375">
        <f t="shared" si="42"/>
        <v>-56325</v>
      </c>
      <c r="K134" s="375">
        <f t="shared" si="42"/>
        <v>-56918</v>
      </c>
      <c r="L134" s="375">
        <f t="shared" si="42"/>
        <v>-68950</v>
      </c>
      <c r="M134" s="375">
        <f>SUM(M125:M133)</f>
        <v>4385</v>
      </c>
      <c r="N134" s="375">
        <f>SUM(N125:N133)</f>
        <v>4356</v>
      </c>
    </row>
    <row r="135" spans="1:14" ht="15.75" customHeight="1" thickBot="1">
      <c r="A135" s="192" t="s">
        <v>5</v>
      </c>
      <c r="B135" s="179"/>
      <c r="C135" s="179"/>
      <c r="D135" s="179">
        <f aca="true" t="shared" si="43" ref="D135:L135">D123+D124+D134</f>
        <v>-70287</v>
      </c>
      <c r="E135" s="179"/>
      <c r="F135" s="179"/>
      <c r="G135" s="179"/>
      <c r="H135" s="179">
        <f t="shared" si="43"/>
        <v>-52469</v>
      </c>
      <c r="I135" s="179">
        <f t="shared" si="43"/>
        <v>-47261</v>
      </c>
      <c r="J135" s="179">
        <f t="shared" si="43"/>
        <v>-27287</v>
      </c>
      <c r="K135" s="179">
        <f t="shared" si="43"/>
        <v>-15074</v>
      </c>
      <c r="L135" s="179">
        <f t="shared" si="43"/>
        <v>-19596</v>
      </c>
      <c r="M135" s="179">
        <f>M123+M124+M134</f>
        <v>45608</v>
      </c>
      <c r="N135" s="179">
        <f>N123+N124+N134</f>
        <v>26694</v>
      </c>
    </row>
    <row r="136" spans="1:6" s="261" customFormat="1" ht="12.75">
      <c r="A136" s="7" t="s">
        <v>19</v>
      </c>
      <c r="F136" s="11" t="s">
        <v>221</v>
      </c>
    </row>
    <row r="137" spans="1:2" s="261" customFormat="1" ht="12.75">
      <c r="A137" s="242"/>
      <c r="B137" s="11" t="s">
        <v>374</v>
      </c>
    </row>
  </sheetData>
  <sheetProtection/>
  <mergeCells count="6">
    <mergeCell ref="A99:A100"/>
    <mergeCell ref="A3:A4"/>
    <mergeCell ref="A52:A53"/>
    <mergeCell ref="B3:N3"/>
    <mergeCell ref="B52:N52"/>
    <mergeCell ref="B99:N9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W1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57" customWidth="1"/>
    <col min="2" max="12" width="7.7109375" style="157" customWidth="1"/>
    <col min="13" max="16384" width="9.140625" style="157" customWidth="1"/>
  </cols>
  <sheetData>
    <row r="1" spans="1:23" s="7" customFormat="1" ht="19.5" customHeight="1">
      <c r="A1" s="95" t="s">
        <v>385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7" customFormat="1" ht="6.75" customHeight="1" thickBot="1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4" ht="13.5" customHeight="1" thickBot="1">
      <c r="A3" s="576" t="s">
        <v>142</v>
      </c>
      <c r="B3" s="595" t="s">
        <v>381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</row>
    <row r="4" spans="1:14" ht="13.5" customHeight="1" thickBot="1">
      <c r="A4" s="594"/>
      <c r="B4" s="380">
        <v>1997</v>
      </c>
      <c r="C4" s="380">
        <v>1998</v>
      </c>
      <c r="D4" s="380">
        <v>1999</v>
      </c>
      <c r="E4" s="380">
        <v>2000</v>
      </c>
      <c r="F4" s="380">
        <v>2001</v>
      </c>
      <c r="G4" s="380">
        <v>2002</v>
      </c>
      <c r="H4" s="380">
        <v>2003</v>
      </c>
      <c r="I4" s="380">
        <v>2004</v>
      </c>
      <c r="J4" s="380">
        <v>2005</v>
      </c>
      <c r="K4" s="380">
        <v>2006</v>
      </c>
      <c r="L4" s="380">
        <v>2007</v>
      </c>
      <c r="M4" s="380">
        <v>2008</v>
      </c>
      <c r="N4" s="380">
        <v>2009</v>
      </c>
    </row>
    <row r="5" spans="1:14" ht="15.75" customHeight="1" thickBot="1">
      <c r="A5" s="612" t="s">
        <v>68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</row>
    <row r="6" spans="1:14" ht="15.75" customHeight="1">
      <c r="A6" s="25" t="s">
        <v>42</v>
      </c>
      <c r="B6" s="180">
        <v>297</v>
      </c>
      <c r="C6" s="180">
        <v>18</v>
      </c>
      <c r="D6" s="180">
        <v>6</v>
      </c>
      <c r="E6" s="180">
        <v>1041</v>
      </c>
      <c r="F6" s="180">
        <v>913</v>
      </c>
      <c r="G6" s="180">
        <v>732</v>
      </c>
      <c r="H6" s="180">
        <v>914</v>
      </c>
      <c r="I6" s="180">
        <v>1109</v>
      </c>
      <c r="J6" s="180">
        <v>1342</v>
      </c>
      <c r="K6" s="180">
        <v>1552</v>
      </c>
      <c r="L6" s="180">
        <v>1370</v>
      </c>
      <c r="M6" s="499">
        <v>2763</v>
      </c>
      <c r="N6" s="499">
        <v>2034</v>
      </c>
    </row>
    <row r="7" spans="1:14" ht="15.75" customHeight="1">
      <c r="A7" s="23" t="s">
        <v>40</v>
      </c>
      <c r="B7" s="178">
        <v>501</v>
      </c>
      <c r="C7" s="178">
        <v>737</v>
      </c>
      <c r="D7" s="178">
        <v>806</v>
      </c>
      <c r="E7" s="178">
        <v>521</v>
      </c>
      <c r="F7" s="178">
        <v>478</v>
      </c>
      <c r="G7" s="178">
        <v>481</v>
      </c>
      <c r="H7" s="178">
        <v>398</v>
      </c>
      <c r="I7" s="178">
        <v>354</v>
      </c>
      <c r="J7" s="178">
        <v>630</v>
      </c>
      <c r="K7" s="178">
        <v>532</v>
      </c>
      <c r="L7" s="178">
        <v>514</v>
      </c>
      <c r="M7" s="558">
        <v>1315</v>
      </c>
      <c r="N7" s="558">
        <v>1035</v>
      </c>
    </row>
    <row r="8" spans="1:14" ht="15.75" customHeight="1">
      <c r="A8" s="23" t="s">
        <v>69</v>
      </c>
      <c r="B8" s="178">
        <v>88</v>
      </c>
      <c r="C8" s="178">
        <v>77</v>
      </c>
      <c r="D8" s="178">
        <v>146</v>
      </c>
      <c r="E8" s="178">
        <v>180</v>
      </c>
      <c r="F8" s="178">
        <v>163</v>
      </c>
      <c r="G8" s="178">
        <v>173</v>
      </c>
      <c r="H8" s="178">
        <v>195</v>
      </c>
      <c r="I8" s="178">
        <v>235</v>
      </c>
      <c r="J8" s="178">
        <v>219</v>
      </c>
      <c r="K8" s="178">
        <v>199</v>
      </c>
      <c r="L8" s="178">
        <v>188</v>
      </c>
      <c r="M8" s="558">
        <v>235</v>
      </c>
      <c r="N8" s="558">
        <v>359</v>
      </c>
    </row>
    <row r="9" spans="1:14" ht="15.75" customHeight="1">
      <c r="A9" s="21" t="s">
        <v>70</v>
      </c>
      <c r="B9" s="178">
        <v>189</v>
      </c>
      <c r="C9" s="178">
        <v>159</v>
      </c>
      <c r="D9" s="178">
        <v>122</v>
      </c>
      <c r="E9" s="178">
        <v>126</v>
      </c>
      <c r="F9" s="178">
        <v>198</v>
      </c>
      <c r="G9" s="178">
        <v>277</v>
      </c>
      <c r="H9" s="178">
        <v>472</v>
      </c>
      <c r="I9" s="178">
        <v>453</v>
      </c>
      <c r="J9" s="178">
        <v>387</v>
      </c>
      <c r="K9" s="178">
        <v>219</v>
      </c>
      <c r="L9" s="178">
        <v>373</v>
      </c>
      <c r="M9" s="558">
        <v>551</v>
      </c>
      <c r="N9" s="558">
        <v>577</v>
      </c>
    </row>
    <row r="10" spans="1:14" ht="15.75" customHeight="1">
      <c r="A10" s="23" t="s">
        <v>43</v>
      </c>
      <c r="B10" s="178">
        <v>541</v>
      </c>
      <c r="C10" s="178">
        <v>79</v>
      </c>
      <c r="D10" s="178">
        <v>99</v>
      </c>
      <c r="E10" s="178">
        <v>564</v>
      </c>
      <c r="F10" s="178">
        <v>490</v>
      </c>
      <c r="G10" s="178">
        <v>890</v>
      </c>
      <c r="H10" s="178">
        <v>501</v>
      </c>
      <c r="I10" s="178">
        <v>690</v>
      </c>
      <c r="J10" s="178">
        <v>418</v>
      </c>
      <c r="K10" s="178">
        <v>855</v>
      </c>
      <c r="L10" s="178">
        <v>887</v>
      </c>
      <c r="M10" s="558">
        <v>968</v>
      </c>
      <c r="N10" s="558">
        <v>982</v>
      </c>
    </row>
    <row r="11" spans="1:14" ht="15.75" customHeight="1">
      <c r="A11" s="23" t="s">
        <v>49</v>
      </c>
      <c r="B11" s="178">
        <v>1520</v>
      </c>
      <c r="C11" s="178">
        <v>658</v>
      </c>
      <c r="D11" s="178">
        <v>614</v>
      </c>
      <c r="E11" s="178">
        <v>1164</v>
      </c>
      <c r="F11" s="178">
        <v>868</v>
      </c>
      <c r="G11" s="178">
        <v>659</v>
      </c>
      <c r="H11" s="178">
        <v>827</v>
      </c>
      <c r="I11" s="178">
        <v>804</v>
      </c>
      <c r="J11" s="178">
        <v>472</v>
      </c>
      <c r="K11" s="178">
        <v>740</v>
      </c>
      <c r="L11" s="329"/>
      <c r="M11" s="564">
        <v>0</v>
      </c>
      <c r="N11" s="564">
        <v>0</v>
      </c>
    </row>
    <row r="12" spans="1:14" ht="15.75" customHeight="1" thickBot="1">
      <c r="A12" s="24" t="s">
        <v>184</v>
      </c>
      <c r="B12" s="377">
        <v>1191</v>
      </c>
      <c r="C12" s="377">
        <v>703</v>
      </c>
      <c r="D12" s="377">
        <v>813</v>
      </c>
      <c r="E12" s="377">
        <v>967</v>
      </c>
      <c r="F12" s="377">
        <v>1522</v>
      </c>
      <c r="G12" s="377">
        <v>1175</v>
      </c>
      <c r="H12" s="377">
        <v>1535</v>
      </c>
      <c r="I12" s="377">
        <v>1474</v>
      </c>
      <c r="J12" s="377">
        <v>1503</v>
      </c>
      <c r="K12" s="377">
        <v>1552</v>
      </c>
      <c r="L12" s="377">
        <v>2363</v>
      </c>
      <c r="M12" s="565">
        <v>2976</v>
      </c>
      <c r="N12" s="565">
        <v>3825</v>
      </c>
    </row>
    <row r="13" spans="1:14" ht="15.75" customHeight="1" thickBot="1">
      <c r="A13" s="26" t="s">
        <v>5</v>
      </c>
      <c r="B13" s="374">
        <f>SUM(B6:B12)</f>
        <v>4327</v>
      </c>
      <c r="C13" s="374">
        <f aca="true" t="shared" si="0" ref="C13:K13">SUM(C6:C12)</f>
        <v>2431</v>
      </c>
      <c r="D13" s="374">
        <f t="shared" si="0"/>
        <v>2606</v>
      </c>
      <c r="E13" s="374">
        <f t="shared" si="0"/>
        <v>4563</v>
      </c>
      <c r="F13" s="374">
        <f t="shared" si="0"/>
        <v>4632</v>
      </c>
      <c r="G13" s="374">
        <f t="shared" si="0"/>
        <v>4387</v>
      </c>
      <c r="H13" s="374">
        <f t="shared" si="0"/>
        <v>4842</v>
      </c>
      <c r="I13" s="374">
        <f t="shared" si="0"/>
        <v>5119</v>
      </c>
      <c r="J13" s="374">
        <f t="shared" si="0"/>
        <v>4971</v>
      </c>
      <c r="K13" s="374">
        <f t="shared" si="0"/>
        <v>5649</v>
      </c>
      <c r="L13" s="562"/>
      <c r="M13" s="562"/>
      <c r="N13" s="562"/>
    </row>
    <row r="14" spans="1:14" ht="15.75" customHeight="1" thickBot="1">
      <c r="A14" s="612" t="s">
        <v>71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4" ht="15.75" customHeight="1">
      <c r="A15" s="25" t="s">
        <v>44</v>
      </c>
      <c r="B15" s="180">
        <v>3025</v>
      </c>
      <c r="C15" s="180">
        <v>1640</v>
      </c>
      <c r="D15" s="180">
        <v>1204</v>
      </c>
      <c r="E15" s="180">
        <v>2522</v>
      </c>
      <c r="F15" s="180">
        <v>2644</v>
      </c>
      <c r="G15" s="180">
        <v>2871</v>
      </c>
      <c r="H15" s="180">
        <v>2505</v>
      </c>
      <c r="I15" s="180">
        <v>2389</v>
      </c>
      <c r="J15" s="180">
        <v>1776</v>
      </c>
      <c r="K15" s="180">
        <v>2297</v>
      </c>
      <c r="L15" s="180">
        <v>2752</v>
      </c>
      <c r="M15" s="499">
        <v>2958</v>
      </c>
      <c r="N15" s="499">
        <v>2743</v>
      </c>
    </row>
    <row r="16" spans="1:14" ht="15.75" customHeight="1">
      <c r="A16" s="23" t="s">
        <v>48</v>
      </c>
      <c r="B16" s="178">
        <v>5795</v>
      </c>
      <c r="C16" s="178">
        <v>3300</v>
      </c>
      <c r="D16" s="178">
        <v>4486</v>
      </c>
      <c r="E16" s="178">
        <v>5061</v>
      </c>
      <c r="F16" s="178">
        <v>2161</v>
      </c>
      <c r="G16" s="178">
        <v>1330</v>
      </c>
      <c r="H16" s="178">
        <v>1627</v>
      </c>
      <c r="I16" s="178">
        <v>2884</v>
      </c>
      <c r="J16" s="178">
        <v>4907</v>
      </c>
      <c r="K16" s="178">
        <v>5190</v>
      </c>
      <c r="L16" s="178">
        <v>5381</v>
      </c>
      <c r="M16" s="558">
        <v>4104</v>
      </c>
      <c r="N16" s="558">
        <v>2468</v>
      </c>
    </row>
    <row r="17" spans="1:14" ht="15.75" customHeight="1">
      <c r="A17" s="23" t="s">
        <v>46</v>
      </c>
      <c r="B17" s="178">
        <v>5775</v>
      </c>
      <c r="C17" s="178">
        <v>5725</v>
      </c>
      <c r="D17" s="178">
        <v>4459</v>
      </c>
      <c r="E17" s="178">
        <v>5768</v>
      </c>
      <c r="F17" s="178">
        <v>3547</v>
      </c>
      <c r="G17" s="178">
        <v>2899</v>
      </c>
      <c r="H17" s="178">
        <v>2528</v>
      </c>
      <c r="I17" s="178">
        <v>3382</v>
      </c>
      <c r="J17" s="178">
        <v>2750</v>
      </c>
      <c r="K17" s="178">
        <v>2932</v>
      </c>
      <c r="L17" s="178">
        <v>2863</v>
      </c>
      <c r="M17" s="558">
        <v>2691</v>
      </c>
      <c r="N17" s="558">
        <v>2897</v>
      </c>
    </row>
    <row r="18" spans="1:14" ht="15.75" customHeight="1">
      <c r="A18" s="23" t="s">
        <v>45</v>
      </c>
      <c r="B18" s="178">
        <v>2747</v>
      </c>
      <c r="C18" s="178">
        <v>2446</v>
      </c>
      <c r="D18" s="178">
        <v>890</v>
      </c>
      <c r="E18" s="178">
        <v>2150</v>
      </c>
      <c r="F18" s="178">
        <v>1624</v>
      </c>
      <c r="G18" s="178">
        <v>1838</v>
      </c>
      <c r="H18" s="178">
        <v>2528</v>
      </c>
      <c r="I18" s="178">
        <v>757</v>
      </c>
      <c r="J18" s="178">
        <v>1887</v>
      </c>
      <c r="K18" s="178">
        <v>1802</v>
      </c>
      <c r="L18" s="178">
        <v>1670</v>
      </c>
      <c r="M18" s="558">
        <v>1939</v>
      </c>
      <c r="N18" s="558">
        <v>1156</v>
      </c>
    </row>
    <row r="19" spans="1:14" ht="15.75" customHeight="1">
      <c r="A19" s="23" t="s">
        <v>41</v>
      </c>
      <c r="B19" s="178">
        <v>6180</v>
      </c>
      <c r="C19" s="178">
        <v>4133</v>
      </c>
      <c r="D19" s="178">
        <v>8683</v>
      </c>
      <c r="E19" s="178">
        <v>7595</v>
      </c>
      <c r="F19" s="178">
        <v>4340</v>
      </c>
      <c r="G19" s="178">
        <v>2746</v>
      </c>
      <c r="H19" s="178">
        <v>3816</v>
      </c>
      <c r="I19" s="178">
        <v>7344</v>
      </c>
      <c r="J19" s="178">
        <v>12543</v>
      </c>
      <c r="K19" s="178">
        <v>13502</v>
      </c>
      <c r="L19" s="178">
        <v>8105</v>
      </c>
      <c r="M19" s="558">
        <v>9828</v>
      </c>
      <c r="N19" s="558">
        <v>7115</v>
      </c>
    </row>
    <row r="20" spans="1:14" ht="15.75" customHeight="1">
      <c r="A20" s="23" t="s">
        <v>72</v>
      </c>
      <c r="B20" s="178">
        <v>3610</v>
      </c>
      <c r="C20" s="178">
        <v>3225</v>
      </c>
      <c r="D20" s="178">
        <v>3402</v>
      </c>
      <c r="E20" s="178">
        <v>6321</v>
      </c>
      <c r="F20" s="178">
        <v>2911</v>
      </c>
      <c r="G20" s="178">
        <v>2476</v>
      </c>
      <c r="H20" s="178">
        <v>3748</v>
      </c>
      <c r="I20" s="178">
        <v>4084</v>
      </c>
      <c r="J20" s="178">
        <v>5098</v>
      </c>
      <c r="K20" s="178">
        <v>5023</v>
      </c>
      <c r="L20" s="178">
        <v>2980</v>
      </c>
      <c r="M20" s="558">
        <v>4950</v>
      </c>
      <c r="N20" s="558">
        <v>2548</v>
      </c>
    </row>
    <row r="21" spans="1:14" ht="15.75" customHeight="1" thickBot="1">
      <c r="A21" s="24" t="s">
        <v>184</v>
      </c>
      <c r="B21" s="377">
        <v>10385</v>
      </c>
      <c r="C21" s="377">
        <v>2417</v>
      </c>
      <c r="D21" s="377">
        <v>2036</v>
      </c>
      <c r="E21" s="377">
        <v>1536</v>
      </c>
      <c r="F21" s="377">
        <v>4938</v>
      </c>
      <c r="G21" s="377">
        <v>1505</v>
      </c>
      <c r="H21" s="377">
        <v>2862</v>
      </c>
      <c r="I21" s="377">
        <v>3114</v>
      </c>
      <c r="J21" s="377">
        <v>3150</v>
      </c>
      <c r="K21" s="377">
        <v>1425</v>
      </c>
      <c r="L21" s="377">
        <v>1551</v>
      </c>
      <c r="M21" s="565">
        <v>2008</v>
      </c>
      <c r="N21" s="565">
        <v>1940</v>
      </c>
    </row>
    <row r="22" spans="1:14" ht="15.75" customHeight="1" thickBot="1">
      <c r="A22" s="563" t="s">
        <v>5</v>
      </c>
      <c r="B22" s="374">
        <f>SUM(B15:B21)</f>
        <v>37517</v>
      </c>
      <c r="C22" s="374">
        <f aca="true" t="shared" si="1" ref="C22:L22">SUM(C15:C21)</f>
        <v>22886</v>
      </c>
      <c r="D22" s="374">
        <f>SUM(D15:D21)</f>
        <v>25160</v>
      </c>
      <c r="E22" s="374">
        <f t="shared" si="1"/>
        <v>30953</v>
      </c>
      <c r="F22" s="374">
        <f t="shared" si="1"/>
        <v>22165</v>
      </c>
      <c r="G22" s="374">
        <f t="shared" si="1"/>
        <v>15665</v>
      </c>
      <c r="H22" s="374">
        <f t="shared" si="1"/>
        <v>19614</v>
      </c>
      <c r="I22" s="374">
        <f t="shared" si="1"/>
        <v>23954</v>
      </c>
      <c r="J22" s="374">
        <f t="shared" si="1"/>
        <v>32111</v>
      </c>
      <c r="K22" s="374">
        <f t="shared" si="1"/>
        <v>32171</v>
      </c>
      <c r="L22" s="374">
        <f t="shared" si="1"/>
        <v>25302</v>
      </c>
      <c r="M22" s="374">
        <f>SUM(M15:M21)</f>
        <v>28478</v>
      </c>
      <c r="N22" s="374">
        <f>SUM(N15:N21)</f>
        <v>20867</v>
      </c>
    </row>
    <row r="23" spans="1:14" ht="15.75" customHeight="1" thickBot="1">
      <c r="A23" s="612" t="s">
        <v>97</v>
      </c>
      <c r="B23" s="612"/>
      <c r="C23" s="612"/>
      <c r="D23" s="612"/>
      <c r="E23" s="612"/>
      <c r="F23" s="612"/>
      <c r="G23" s="612"/>
      <c r="H23" s="612"/>
      <c r="I23" s="612"/>
      <c r="J23" s="612"/>
      <c r="K23" s="612"/>
      <c r="L23" s="612"/>
      <c r="M23" s="612"/>
      <c r="N23" s="612"/>
    </row>
    <row r="24" spans="1:14" ht="15.75" customHeight="1">
      <c r="A24" s="25" t="s">
        <v>39</v>
      </c>
      <c r="B24" s="180">
        <v>27965</v>
      </c>
      <c r="C24" s="180">
        <v>23078</v>
      </c>
      <c r="D24" s="180">
        <v>31269</v>
      </c>
      <c r="E24" s="180">
        <v>22591</v>
      </c>
      <c r="F24" s="180">
        <v>23464</v>
      </c>
      <c r="G24" s="180">
        <v>31301</v>
      </c>
      <c r="H24" s="180">
        <v>21904</v>
      </c>
      <c r="I24" s="180">
        <v>35248</v>
      </c>
      <c r="J24" s="180">
        <v>34536</v>
      </c>
      <c r="K24" s="180">
        <v>33275</v>
      </c>
      <c r="L24" s="180">
        <v>81344</v>
      </c>
      <c r="M24" s="499">
        <v>76562</v>
      </c>
      <c r="N24" s="499">
        <v>64695</v>
      </c>
    </row>
    <row r="25" spans="1:14" ht="15.75" customHeight="1">
      <c r="A25" s="23" t="s">
        <v>50</v>
      </c>
      <c r="B25" s="178">
        <v>6742</v>
      </c>
      <c r="C25" s="178">
        <v>7506</v>
      </c>
      <c r="D25" s="178">
        <v>5685</v>
      </c>
      <c r="E25" s="178">
        <v>1989</v>
      </c>
      <c r="F25" s="178">
        <v>5318</v>
      </c>
      <c r="G25" s="178">
        <v>3323</v>
      </c>
      <c r="H25" s="178">
        <v>4210</v>
      </c>
      <c r="I25" s="178">
        <v>4897</v>
      </c>
      <c r="J25" s="178">
        <v>4470</v>
      </c>
      <c r="K25" s="178">
        <v>4229</v>
      </c>
      <c r="L25" s="178">
        <v>3644</v>
      </c>
      <c r="M25" s="558">
        <v>6363</v>
      </c>
      <c r="N25" s="558">
        <v>6597</v>
      </c>
    </row>
    <row r="26" spans="1:14" ht="15.75" customHeight="1">
      <c r="A26" s="23" t="s">
        <v>47</v>
      </c>
      <c r="B26" s="178">
        <v>11170</v>
      </c>
      <c r="C26" s="178">
        <v>5619</v>
      </c>
      <c r="D26" s="178">
        <v>3588</v>
      </c>
      <c r="E26" s="178">
        <v>1582</v>
      </c>
      <c r="F26" s="178">
        <v>2839</v>
      </c>
      <c r="G26" s="178">
        <v>1820</v>
      </c>
      <c r="H26" s="178">
        <v>839</v>
      </c>
      <c r="I26" s="178">
        <v>1884</v>
      </c>
      <c r="J26" s="178">
        <v>1793</v>
      </c>
      <c r="K26" s="178">
        <v>2582</v>
      </c>
      <c r="L26" s="178">
        <v>3755</v>
      </c>
      <c r="M26" s="558">
        <v>1085</v>
      </c>
      <c r="N26" s="558">
        <v>1705</v>
      </c>
    </row>
    <row r="27" spans="1:14" ht="15.75" customHeight="1">
      <c r="A27" s="23" t="s">
        <v>51</v>
      </c>
      <c r="B27" s="178">
        <v>467</v>
      </c>
      <c r="C27" s="178">
        <v>28</v>
      </c>
      <c r="D27" s="178">
        <v>14</v>
      </c>
      <c r="E27" s="178">
        <v>1810</v>
      </c>
      <c r="F27" s="178">
        <v>4196</v>
      </c>
      <c r="G27" s="178">
        <v>5322</v>
      </c>
      <c r="H27" s="178">
        <v>7502</v>
      </c>
      <c r="I27" s="178">
        <v>5793</v>
      </c>
      <c r="J27" s="178">
        <v>5081</v>
      </c>
      <c r="K27" s="178">
        <v>8097</v>
      </c>
      <c r="L27" s="178">
        <v>6005</v>
      </c>
      <c r="M27" s="558">
        <v>6825</v>
      </c>
      <c r="N27" s="558">
        <v>6750</v>
      </c>
    </row>
    <row r="28" spans="1:14" ht="22.5">
      <c r="A28" s="23" t="s">
        <v>100</v>
      </c>
      <c r="B28" s="178">
        <v>20820</v>
      </c>
      <c r="C28" s="178">
        <v>63500</v>
      </c>
      <c r="D28" s="178">
        <v>3120</v>
      </c>
      <c r="E28" s="178">
        <v>290</v>
      </c>
      <c r="F28" s="178">
        <v>7288</v>
      </c>
      <c r="G28" s="178">
        <v>515</v>
      </c>
      <c r="H28" s="178">
        <v>702</v>
      </c>
      <c r="I28" s="178">
        <v>1269</v>
      </c>
      <c r="J28" s="178">
        <v>668</v>
      </c>
      <c r="K28" s="178">
        <v>806</v>
      </c>
      <c r="L28" s="178">
        <v>1398</v>
      </c>
      <c r="M28" s="558">
        <v>1324</v>
      </c>
      <c r="N28" s="558">
        <v>2210</v>
      </c>
    </row>
    <row r="29" spans="1:14" ht="15.75" customHeight="1" thickBot="1">
      <c r="A29" s="24" t="s">
        <v>184</v>
      </c>
      <c r="B29" s="377">
        <v>4003</v>
      </c>
      <c r="C29" s="377">
        <v>4094</v>
      </c>
      <c r="D29" s="377">
        <v>375</v>
      </c>
      <c r="E29" s="377">
        <v>3043</v>
      </c>
      <c r="F29" s="377">
        <v>945</v>
      </c>
      <c r="G29" s="377">
        <v>2953</v>
      </c>
      <c r="H29" s="377">
        <v>687</v>
      </c>
      <c r="I29" s="377">
        <v>896</v>
      </c>
      <c r="J29" s="377">
        <v>659</v>
      </c>
      <c r="K29" s="377">
        <v>2403</v>
      </c>
      <c r="L29" s="377">
        <v>2300</v>
      </c>
      <c r="M29" s="565">
        <v>3477</v>
      </c>
      <c r="N29" s="565">
        <v>4637</v>
      </c>
    </row>
    <row r="30" spans="1:14" ht="15.75" customHeight="1" thickBot="1">
      <c r="A30" s="163" t="s">
        <v>5</v>
      </c>
      <c r="B30" s="375">
        <f aca="true" t="shared" si="2" ref="B30:L30">SUM(B23:B29)</f>
        <v>71167</v>
      </c>
      <c r="C30" s="375">
        <f t="shared" si="2"/>
        <v>103825</v>
      </c>
      <c r="D30" s="375">
        <f t="shared" si="2"/>
        <v>44051</v>
      </c>
      <c r="E30" s="375">
        <f t="shared" si="2"/>
        <v>31305</v>
      </c>
      <c r="F30" s="375">
        <f t="shared" si="2"/>
        <v>44050</v>
      </c>
      <c r="G30" s="375">
        <f t="shared" si="2"/>
        <v>45234</v>
      </c>
      <c r="H30" s="375">
        <f t="shared" si="2"/>
        <v>35844</v>
      </c>
      <c r="I30" s="375">
        <f t="shared" si="2"/>
        <v>49987</v>
      </c>
      <c r="J30" s="375">
        <f t="shared" si="2"/>
        <v>47207</v>
      </c>
      <c r="K30" s="375">
        <f t="shared" si="2"/>
        <v>51392</v>
      </c>
      <c r="L30" s="375">
        <f t="shared" si="2"/>
        <v>98446</v>
      </c>
      <c r="M30" s="375">
        <f>SUM(M23:M29)</f>
        <v>95636</v>
      </c>
      <c r="N30" s="375">
        <f>SUM(N23:N29)</f>
        <v>86594</v>
      </c>
    </row>
    <row r="31" spans="1:6" ht="12.75">
      <c r="A31" s="4" t="s">
        <v>19</v>
      </c>
      <c r="F31" s="11" t="s">
        <v>221</v>
      </c>
    </row>
    <row r="32" spans="1:2" ht="12.75">
      <c r="A32" s="280"/>
      <c r="B32" s="11" t="s">
        <v>374</v>
      </c>
    </row>
    <row r="55" spans="1:23" s="7" customFormat="1" ht="19.5" customHeight="1">
      <c r="A55" s="95" t="s">
        <v>386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7" customFormat="1" ht="6.75" customHeight="1" thickBot="1">
      <c r="A56" s="1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14" ht="13.5" customHeight="1" thickBot="1">
      <c r="A57" s="576" t="s">
        <v>142</v>
      </c>
      <c r="B57" s="595" t="s">
        <v>382</v>
      </c>
      <c r="C57" s="595"/>
      <c r="D57" s="595"/>
      <c r="E57" s="595"/>
      <c r="F57" s="595"/>
      <c r="G57" s="595"/>
      <c r="H57" s="595"/>
      <c r="I57" s="595"/>
      <c r="J57" s="595"/>
      <c r="K57" s="595"/>
      <c r="L57" s="595"/>
      <c r="M57" s="595"/>
      <c r="N57" s="595"/>
    </row>
    <row r="58" spans="1:14" ht="13.5" customHeight="1" thickBot="1">
      <c r="A58" s="594"/>
      <c r="B58" s="380">
        <v>1997</v>
      </c>
      <c r="C58" s="380">
        <v>1998</v>
      </c>
      <c r="D58" s="380">
        <v>1999</v>
      </c>
      <c r="E58" s="380">
        <v>2000</v>
      </c>
      <c r="F58" s="380">
        <v>2001</v>
      </c>
      <c r="G58" s="380">
        <v>2002</v>
      </c>
      <c r="H58" s="380">
        <v>2003</v>
      </c>
      <c r="I58" s="380">
        <v>2004</v>
      </c>
      <c r="J58" s="380">
        <v>2005</v>
      </c>
      <c r="K58" s="380">
        <v>2006</v>
      </c>
      <c r="L58" s="380">
        <v>2007</v>
      </c>
      <c r="M58" s="380">
        <v>2008</v>
      </c>
      <c r="N58" s="380">
        <v>2009</v>
      </c>
    </row>
    <row r="59" spans="1:14" ht="15.75" customHeight="1" thickBot="1">
      <c r="A59" s="615" t="s">
        <v>68</v>
      </c>
      <c r="B59" s="615"/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</row>
    <row r="60" spans="1:14" ht="15.75" customHeight="1">
      <c r="A60" s="25" t="s">
        <v>42</v>
      </c>
      <c r="B60" s="180">
        <v>543</v>
      </c>
      <c r="C60" s="180">
        <v>433</v>
      </c>
      <c r="D60" s="180">
        <v>520</v>
      </c>
      <c r="E60" s="180">
        <v>408</v>
      </c>
      <c r="F60" s="180">
        <v>474</v>
      </c>
      <c r="G60" s="180">
        <v>409</v>
      </c>
      <c r="H60" s="180">
        <v>426</v>
      </c>
      <c r="I60" s="180">
        <v>766</v>
      </c>
      <c r="J60" s="180">
        <v>315</v>
      </c>
      <c r="K60" s="180">
        <v>381</v>
      </c>
      <c r="L60" s="180">
        <v>317</v>
      </c>
      <c r="M60" s="499">
        <v>316</v>
      </c>
      <c r="N60" s="499">
        <v>542</v>
      </c>
    </row>
    <row r="61" spans="1:14" ht="15.75" customHeight="1">
      <c r="A61" s="23" t="s">
        <v>40</v>
      </c>
      <c r="B61" s="178">
        <v>2397</v>
      </c>
      <c r="C61" s="178">
        <v>1683</v>
      </c>
      <c r="D61" s="178">
        <v>2013</v>
      </c>
      <c r="E61" s="178">
        <v>1057</v>
      </c>
      <c r="F61" s="178">
        <v>1660</v>
      </c>
      <c r="G61" s="178">
        <v>1880</v>
      </c>
      <c r="H61" s="178">
        <v>2327</v>
      </c>
      <c r="I61" s="178">
        <v>4069</v>
      </c>
      <c r="J61" s="178">
        <v>4488</v>
      </c>
      <c r="K61" s="178">
        <v>4655</v>
      </c>
      <c r="L61" s="178">
        <v>5672</v>
      </c>
      <c r="M61" s="558">
        <v>10360</v>
      </c>
      <c r="N61" s="558">
        <v>10613</v>
      </c>
    </row>
    <row r="62" spans="1:14" ht="15.75" customHeight="1">
      <c r="A62" s="23" t="s">
        <v>69</v>
      </c>
      <c r="B62" s="178">
        <v>6</v>
      </c>
      <c r="C62" s="178">
        <v>5</v>
      </c>
      <c r="D62" s="178">
        <v>0.3</v>
      </c>
      <c r="E62" s="178">
        <v>1</v>
      </c>
      <c r="F62" s="329"/>
      <c r="G62" s="178">
        <v>1</v>
      </c>
      <c r="H62" s="178">
        <v>2</v>
      </c>
      <c r="I62" s="178">
        <v>13</v>
      </c>
      <c r="J62" s="178">
        <v>30</v>
      </c>
      <c r="K62" s="178">
        <v>40</v>
      </c>
      <c r="L62" s="178">
        <v>71</v>
      </c>
      <c r="M62" s="558">
        <v>46</v>
      </c>
      <c r="N62" s="558">
        <v>89</v>
      </c>
    </row>
    <row r="63" spans="1:14" ht="15.75" customHeight="1">
      <c r="A63" s="21" t="s">
        <v>70</v>
      </c>
      <c r="B63" s="178">
        <v>37</v>
      </c>
      <c r="C63" s="178">
        <v>13</v>
      </c>
      <c r="D63" s="178">
        <v>10</v>
      </c>
      <c r="E63" s="178">
        <v>1</v>
      </c>
      <c r="F63" s="329"/>
      <c r="G63" s="178">
        <v>1</v>
      </c>
      <c r="H63" s="178">
        <v>12</v>
      </c>
      <c r="I63" s="178">
        <v>28</v>
      </c>
      <c r="J63" s="178">
        <v>41</v>
      </c>
      <c r="K63" s="178">
        <v>51</v>
      </c>
      <c r="L63" s="178">
        <v>64</v>
      </c>
      <c r="M63" s="558">
        <v>76</v>
      </c>
      <c r="N63" s="558">
        <v>82</v>
      </c>
    </row>
    <row r="64" spans="1:14" ht="15.75" customHeight="1">
      <c r="A64" s="23" t="s">
        <v>43</v>
      </c>
      <c r="B64" s="178">
        <v>332</v>
      </c>
      <c r="C64" s="178">
        <v>205</v>
      </c>
      <c r="D64" s="178">
        <v>300</v>
      </c>
      <c r="E64" s="178">
        <v>354</v>
      </c>
      <c r="F64" s="178">
        <v>435</v>
      </c>
      <c r="G64" s="178">
        <v>541</v>
      </c>
      <c r="H64" s="178">
        <v>400</v>
      </c>
      <c r="I64" s="178">
        <v>460</v>
      </c>
      <c r="J64" s="178">
        <v>374</v>
      </c>
      <c r="K64" s="178">
        <v>379</v>
      </c>
      <c r="L64" s="178">
        <v>539</v>
      </c>
      <c r="M64" s="558">
        <v>513</v>
      </c>
      <c r="N64" s="558">
        <v>650</v>
      </c>
    </row>
    <row r="65" spans="1:14" ht="15.75" customHeight="1">
      <c r="A65" s="23" t="s">
        <v>49</v>
      </c>
      <c r="B65" s="178">
        <v>9</v>
      </c>
      <c r="C65" s="178">
        <v>15</v>
      </c>
      <c r="D65" s="178">
        <v>16</v>
      </c>
      <c r="E65" s="178">
        <v>5</v>
      </c>
      <c r="F65" s="178">
        <v>37</v>
      </c>
      <c r="G65" s="178">
        <v>13</v>
      </c>
      <c r="H65" s="178">
        <v>10</v>
      </c>
      <c r="I65" s="178">
        <v>14</v>
      </c>
      <c r="J65" s="178">
        <v>42</v>
      </c>
      <c r="K65" s="178">
        <v>41</v>
      </c>
      <c r="L65" s="329"/>
      <c r="M65" s="564">
        <v>0</v>
      </c>
      <c r="N65" s="564">
        <v>0</v>
      </c>
    </row>
    <row r="66" spans="1:14" ht="15.75" customHeight="1" thickBot="1">
      <c r="A66" s="24" t="s">
        <v>184</v>
      </c>
      <c r="B66" s="377">
        <v>63</v>
      </c>
      <c r="C66" s="377">
        <v>120</v>
      </c>
      <c r="D66" s="377">
        <v>117</v>
      </c>
      <c r="E66" s="377">
        <v>361</v>
      </c>
      <c r="F66" s="377">
        <v>317</v>
      </c>
      <c r="G66" s="377">
        <v>373</v>
      </c>
      <c r="H66" s="377">
        <v>344</v>
      </c>
      <c r="I66" s="377">
        <v>331</v>
      </c>
      <c r="J66" s="377">
        <v>539</v>
      </c>
      <c r="K66" s="377">
        <v>455</v>
      </c>
      <c r="L66" s="377">
        <v>789</v>
      </c>
      <c r="M66" s="565">
        <v>739</v>
      </c>
      <c r="N66" s="565">
        <v>1081</v>
      </c>
    </row>
    <row r="67" spans="1:14" ht="15.75" customHeight="1" thickBot="1">
      <c r="A67" s="26" t="s">
        <v>5</v>
      </c>
      <c r="B67" s="374">
        <f aca="true" t="shared" si="3" ref="B67:J67">SUM(B59:B66)</f>
        <v>3387</v>
      </c>
      <c r="C67" s="374">
        <f t="shared" si="3"/>
        <v>2474</v>
      </c>
      <c r="D67" s="374">
        <f t="shared" si="3"/>
        <v>2976.3</v>
      </c>
      <c r="E67" s="374">
        <f t="shared" si="3"/>
        <v>2187</v>
      </c>
      <c r="F67" s="562"/>
      <c r="G67" s="374">
        <f t="shared" si="3"/>
        <v>3218</v>
      </c>
      <c r="H67" s="374">
        <f t="shared" si="3"/>
        <v>3521</v>
      </c>
      <c r="I67" s="374">
        <f t="shared" si="3"/>
        <v>5681</v>
      </c>
      <c r="J67" s="374">
        <f t="shared" si="3"/>
        <v>5829</v>
      </c>
      <c r="K67" s="374">
        <f>SUM(K59:K66)</f>
        <v>6002</v>
      </c>
      <c r="L67" s="562"/>
      <c r="M67" s="562"/>
      <c r="N67" s="562"/>
    </row>
    <row r="68" spans="1:14" ht="15.75" customHeight="1" thickBot="1">
      <c r="A68" s="612" t="s">
        <v>71</v>
      </c>
      <c r="B68" s="612"/>
      <c r="C68" s="612"/>
      <c r="D68" s="612"/>
      <c r="E68" s="612"/>
      <c r="F68" s="612"/>
      <c r="G68" s="612"/>
      <c r="H68" s="612"/>
      <c r="I68" s="612"/>
      <c r="J68" s="612"/>
      <c r="K68" s="612"/>
      <c r="L68" s="612"/>
      <c r="M68" s="612"/>
      <c r="N68" s="612"/>
    </row>
    <row r="69" spans="1:14" ht="15.75" customHeight="1">
      <c r="A69" s="25" t="s">
        <v>44</v>
      </c>
      <c r="B69" s="67">
        <v>351</v>
      </c>
      <c r="C69" s="67">
        <v>313</v>
      </c>
      <c r="D69" s="67">
        <v>349</v>
      </c>
      <c r="E69" s="67">
        <v>299</v>
      </c>
      <c r="F69" s="67">
        <v>337</v>
      </c>
      <c r="G69" s="67">
        <v>441</v>
      </c>
      <c r="H69" s="67">
        <v>350</v>
      </c>
      <c r="I69" s="67">
        <v>462</v>
      </c>
      <c r="J69" s="67">
        <v>294</v>
      </c>
      <c r="K69" s="67">
        <v>357</v>
      </c>
      <c r="L69" s="67">
        <v>595</v>
      </c>
      <c r="M69" s="67">
        <v>461</v>
      </c>
      <c r="N69" s="67">
        <v>457</v>
      </c>
    </row>
    <row r="70" spans="1:14" ht="15.75" customHeight="1">
      <c r="A70" s="23" t="s">
        <v>48</v>
      </c>
      <c r="B70" s="66">
        <v>45</v>
      </c>
      <c r="C70" s="66">
        <v>26</v>
      </c>
      <c r="D70" s="66">
        <v>15</v>
      </c>
      <c r="E70" s="66">
        <v>29</v>
      </c>
      <c r="F70" s="66">
        <v>61</v>
      </c>
      <c r="G70" s="66">
        <v>11</v>
      </c>
      <c r="H70" s="66">
        <v>143</v>
      </c>
      <c r="I70" s="66">
        <v>383</v>
      </c>
      <c r="J70" s="66">
        <v>445</v>
      </c>
      <c r="K70" s="66">
        <v>490</v>
      </c>
      <c r="L70" s="66">
        <v>531</v>
      </c>
      <c r="M70" s="66">
        <v>561</v>
      </c>
      <c r="N70" s="66">
        <v>619</v>
      </c>
    </row>
    <row r="71" spans="1:14" ht="15.75" customHeight="1">
      <c r="A71" s="23" t="s">
        <v>46</v>
      </c>
      <c r="B71" s="66">
        <v>28</v>
      </c>
      <c r="C71" s="66">
        <v>12</v>
      </c>
      <c r="D71" s="66">
        <v>74</v>
      </c>
      <c r="E71" s="66">
        <v>49</v>
      </c>
      <c r="F71" s="66">
        <v>63</v>
      </c>
      <c r="G71" s="66">
        <v>36</v>
      </c>
      <c r="H71" s="66">
        <v>75</v>
      </c>
      <c r="I71" s="66">
        <v>116</v>
      </c>
      <c r="J71" s="66">
        <v>213</v>
      </c>
      <c r="K71" s="66">
        <v>225</v>
      </c>
      <c r="L71" s="66">
        <v>256</v>
      </c>
      <c r="M71" s="66">
        <v>295</v>
      </c>
      <c r="N71" s="66">
        <v>393</v>
      </c>
    </row>
    <row r="72" spans="1:14" ht="15.75" customHeight="1">
      <c r="A72" s="23" t="s">
        <v>45</v>
      </c>
      <c r="B72" s="66">
        <v>84</v>
      </c>
      <c r="C72" s="66">
        <v>29</v>
      </c>
      <c r="D72" s="66">
        <v>59</v>
      </c>
      <c r="E72" s="66">
        <v>30</v>
      </c>
      <c r="F72" s="66">
        <v>51</v>
      </c>
      <c r="G72" s="66">
        <v>52</v>
      </c>
      <c r="H72" s="66">
        <v>75</v>
      </c>
      <c r="I72" s="66">
        <v>145</v>
      </c>
      <c r="J72" s="66">
        <v>210</v>
      </c>
      <c r="K72" s="66">
        <v>174</v>
      </c>
      <c r="L72" s="66">
        <v>259</v>
      </c>
      <c r="M72" s="66">
        <v>252</v>
      </c>
      <c r="N72" s="66">
        <v>300</v>
      </c>
    </row>
    <row r="73" spans="1:14" ht="15.75" customHeight="1">
      <c r="A73" s="23" t="s">
        <v>41</v>
      </c>
      <c r="B73" s="66">
        <v>3292</v>
      </c>
      <c r="C73" s="66">
        <v>1365</v>
      </c>
      <c r="D73" s="66">
        <v>1920</v>
      </c>
      <c r="E73" s="66">
        <v>1230</v>
      </c>
      <c r="F73" s="66">
        <v>1119</v>
      </c>
      <c r="G73" s="66">
        <v>1196</v>
      </c>
      <c r="H73" s="66">
        <v>1179</v>
      </c>
      <c r="I73" s="66">
        <v>1418</v>
      </c>
      <c r="J73" s="66">
        <v>860</v>
      </c>
      <c r="K73" s="66">
        <v>649</v>
      </c>
      <c r="L73" s="66">
        <v>1224</v>
      </c>
      <c r="M73" s="66">
        <v>2065</v>
      </c>
      <c r="N73" s="66">
        <v>764</v>
      </c>
    </row>
    <row r="74" spans="1:14" ht="15.75" customHeight="1">
      <c r="A74" s="23" t="s">
        <v>72</v>
      </c>
      <c r="B74" s="66">
        <v>80</v>
      </c>
      <c r="C74" s="66">
        <v>70</v>
      </c>
      <c r="D74" s="66">
        <v>71</v>
      </c>
      <c r="E74" s="66">
        <v>23</v>
      </c>
      <c r="F74" s="66">
        <v>75</v>
      </c>
      <c r="G74" s="66">
        <v>961</v>
      </c>
      <c r="H74" s="66">
        <v>750</v>
      </c>
      <c r="I74" s="66">
        <v>1166</v>
      </c>
      <c r="J74" s="66">
        <v>197</v>
      </c>
      <c r="K74" s="66">
        <v>325</v>
      </c>
      <c r="L74" s="66">
        <v>266</v>
      </c>
      <c r="M74" s="66">
        <v>200</v>
      </c>
      <c r="N74" s="66">
        <v>283</v>
      </c>
    </row>
    <row r="75" spans="1:14" ht="15.75" customHeight="1" thickBot="1">
      <c r="A75" s="24" t="s">
        <v>184</v>
      </c>
      <c r="B75" s="68">
        <v>788</v>
      </c>
      <c r="C75" s="68">
        <v>541</v>
      </c>
      <c r="D75" s="68">
        <v>458</v>
      </c>
      <c r="E75" s="68">
        <v>2090</v>
      </c>
      <c r="F75" s="68">
        <v>826</v>
      </c>
      <c r="G75" s="68">
        <v>881</v>
      </c>
      <c r="H75" s="68">
        <v>1215</v>
      </c>
      <c r="I75" s="68">
        <v>2336</v>
      </c>
      <c r="J75" s="68">
        <v>2381</v>
      </c>
      <c r="K75" s="68">
        <v>4573</v>
      </c>
      <c r="L75" s="68">
        <v>4020</v>
      </c>
      <c r="M75" s="68">
        <v>1985</v>
      </c>
      <c r="N75" s="68">
        <v>3729</v>
      </c>
    </row>
    <row r="76" spans="1:14" ht="15.75" customHeight="1" thickBot="1">
      <c r="A76" s="563" t="s">
        <v>5</v>
      </c>
      <c r="B76" s="130">
        <f aca="true" t="shared" si="4" ref="B76:L76">SUM(B69:B75)</f>
        <v>4668</v>
      </c>
      <c r="C76" s="130">
        <f t="shared" si="4"/>
        <v>2356</v>
      </c>
      <c r="D76" s="130">
        <f t="shared" si="4"/>
        <v>2946</v>
      </c>
      <c r="E76" s="130">
        <f t="shared" si="4"/>
        <v>3750</v>
      </c>
      <c r="F76" s="130">
        <f t="shared" si="4"/>
        <v>2532</v>
      </c>
      <c r="G76" s="130">
        <f t="shared" si="4"/>
        <v>3578</v>
      </c>
      <c r="H76" s="130">
        <f t="shared" si="4"/>
        <v>3787</v>
      </c>
      <c r="I76" s="130">
        <f t="shared" si="4"/>
        <v>6026</v>
      </c>
      <c r="J76" s="130">
        <f t="shared" si="4"/>
        <v>4600</v>
      </c>
      <c r="K76" s="130">
        <f t="shared" si="4"/>
        <v>6793</v>
      </c>
      <c r="L76" s="130">
        <f t="shared" si="4"/>
        <v>7151</v>
      </c>
      <c r="M76" s="130">
        <f>SUM(M69:M75)</f>
        <v>5819</v>
      </c>
      <c r="N76" s="130">
        <f>SUM(N69:N75)</f>
        <v>6545</v>
      </c>
    </row>
    <row r="77" spans="1:14" ht="15.75" customHeight="1" thickBot="1">
      <c r="A77" s="612" t="s">
        <v>97</v>
      </c>
      <c r="B77" s="612"/>
      <c r="C77" s="612"/>
      <c r="D77" s="612"/>
      <c r="E77" s="612"/>
      <c r="F77" s="612"/>
      <c r="G77" s="612"/>
      <c r="H77" s="612"/>
      <c r="I77" s="612"/>
      <c r="J77" s="612"/>
      <c r="K77" s="612"/>
      <c r="L77" s="612"/>
      <c r="M77" s="612"/>
      <c r="N77" s="612"/>
    </row>
    <row r="78" spans="1:14" ht="15.75" customHeight="1">
      <c r="A78" s="25" t="s">
        <v>39</v>
      </c>
      <c r="B78" s="67">
        <v>12856</v>
      </c>
      <c r="C78" s="67">
        <v>18231</v>
      </c>
      <c r="D78" s="67">
        <v>19426</v>
      </c>
      <c r="E78" s="67">
        <v>13869</v>
      </c>
      <c r="F78" s="67">
        <v>13922</v>
      </c>
      <c r="G78" s="67">
        <v>20524</v>
      </c>
      <c r="H78" s="67">
        <v>16221</v>
      </c>
      <c r="I78" s="67">
        <v>20667</v>
      </c>
      <c r="J78" s="67">
        <v>19587</v>
      </c>
      <c r="K78" s="67">
        <v>15197</v>
      </c>
      <c r="L78" s="67">
        <v>17643</v>
      </c>
      <c r="M78" s="67">
        <v>22788</v>
      </c>
      <c r="N78" s="67">
        <v>13762</v>
      </c>
    </row>
    <row r="79" spans="1:14" ht="15.75" customHeight="1">
      <c r="A79" s="23" t="s">
        <v>50</v>
      </c>
      <c r="B79" s="66">
        <v>21</v>
      </c>
      <c r="C79" s="66">
        <v>205</v>
      </c>
      <c r="D79" s="66">
        <v>212</v>
      </c>
      <c r="E79" s="66">
        <v>3</v>
      </c>
      <c r="F79" s="66">
        <v>333</v>
      </c>
      <c r="G79" s="66">
        <v>675</v>
      </c>
      <c r="H79" s="66">
        <v>1522</v>
      </c>
      <c r="I79" s="66">
        <v>1760</v>
      </c>
      <c r="J79" s="66">
        <v>1498</v>
      </c>
      <c r="K79" s="66">
        <v>1437</v>
      </c>
      <c r="L79" s="66">
        <v>1691</v>
      </c>
      <c r="M79" s="66">
        <v>2928</v>
      </c>
      <c r="N79" s="66">
        <v>2787</v>
      </c>
    </row>
    <row r="80" spans="1:14" ht="15.75" customHeight="1">
      <c r="A80" s="23" t="s">
        <v>47</v>
      </c>
      <c r="B80" s="66">
        <v>8</v>
      </c>
      <c r="C80" s="66">
        <v>1</v>
      </c>
      <c r="D80" s="66">
        <v>81</v>
      </c>
      <c r="E80" s="66">
        <v>70</v>
      </c>
      <c r="F80" s="66">
        <v>41</v>
      </c>
      <c r="G80" s="66">
        <v>69</v>
      </c>
      <c r="H80" s="66">
        <v>165</v>
      </c>
      <c r="I80" s="66">
        <v>234</v>
      </c>
      <c r="J80" s="66">
        <v>90</v>
      </c>
      <c r="K80" s="66">
        <v>27</v>
      </c>
      <c r="L80" s="66">
        <v>146</v>
      </c>
      <c r="M80" s="66">
        <v>38</v>
      </c>
      <c r="N80" s="66">
        <v>26</v>
      </c>
    </row>
    <row r="81" spans="1:14" ht="15.75" customHeight="1">
      <c r="A81" s="23" t="s">
        <v>51</v>
      </c>
      <c r="B81" s="66">
        <v>12</v>
      </c>
      <c r="C81" s="66">
        <v>14</v>
      </c>
      <c r="D81" s="66">
        <v>26</v>
      </c>
      <c r="E81" s="66">
        <v>30</v>
      </c>
      <c r="F81" s="66">
        <v>23</v>
      </c>
      <c r="G81" s="66">
        <v>37</v>
      </c>
      <c r="H81" s="66">
        <v>16</v>
      </c>
      <c r="I81" s="66">
        <v>35</v>
      </c>
      <c r="J81" s="66">
        <v>3</v>
      </c>
      <c r="K81" s="66">
        <v>11</v>
      </c>
      <c r="L81" s="66">
        <v>8</v>
      </c>
      <c r="M81" s="66">
        <v>27</v>
      </c>
      <c r="N81" s="66">
        <v>29</v>
      </c>
    </row>
    <row r="82" spans="1:14" ht="31.5" customHeight="1">
      <c r="A82" s="23" t="s">
        <v>100</v>
      </c>
      <c r="B82" s="66">
        <v>4</v>
      </c>
      <c r="C82" s="122"/>
      <c r="D82" s="66">
        <v>2</v>
      </c>
      <c r="E82" s="66">
        <v>1</v>
      </c>
      <c r="F82" s="122"/>
      <c r="G82" s="66">
        <v>2</v>
      </c>
      <c r="H82" s="66">
        <v>52</v>
      </c>
      <c r="I82" s="66">
        <v>51</v>
      </c>
      <c r="J82" s="66">
        <v>39</v>
      </c>
      <c r="K82" s="66">
        <v>34</v>
      </c>
      <c r="L82" s="66">
        <v>45</v>
      </c>
      <c r="M82" s="66">
        <v>11</v>
      </c>
      <c r="N82" s="66">
        <v>12</v>
      </c>
    </row>
    <row r="83" spans="1:14" ht="15.75" customHeight="1" thickBot="1">
      <c r="A83" s="24" t="s">
        <v>184</v>
      </c>
      <c r="B83" s="68">
        <v>54</v>
      </c>
      <c r="C83" s="68">
        <v>49</v>
      </c>
      <c r="D83" s="68">
        <v>3</v>
      </c>
      <c r="E83" s="68">
        <v>28</v>
      </c>
      <c r="F83" s="68">
        <v>10</v>
      </c>
      <c r="G83" s="68">
        <v>73</v>
      </c>
      <c r="H83" s="68">
        <v>8</v>
      </c>
      <c r="I83" s="68">
        <v>105</v>
      </c>
      <c r="J83" s="68">
        <v>101</v>
      </c>
      <c r="K83" s="68">
        <v>105</v>
      </c>
      <c r="L83" s="68">
        <v>156</v>
      </c>
      <c r="M83" s="68">
        <v>292</v>
      </c>
      <c r="N83" s="68">
        <v>216</v>
      </c>
    </row>
    <row r="84" spans="1:14" ht="15.75" customHeight="1" thickBot="1">
      <c r="A84" s="163" t="s">
        <v>5</v>
      </c>
      <c r="B84" s="193">
        <f aca="true" t="shared" si="5" ref="B84:L84">SUM(B77:B83)</f>
        <v>12955</v>
      </c>
      <c r="C84" s="284"/>
      <c r="D84" s="193">
        <f t="shared" si="5"/>
        <v>19750</v>
      </c>
      <c r="E84" s="193">
        <f t="shared" si="5"/>
        <v>14001</v>
      </c>
      <c r="F84" s="284"/>
      <c r="G84" s="193">
        <f t="shared" si="5"/>
        <v>21380</v>
      </c>
      <c r="H84" s="193">
        <f t="shared" si="5"/>
        <v>17984</v>
      </c>
      <c r="I84" s="193">
        <f t="shared" si="5"/>
        <v>22852</v>
      </c>
      <c r="J84" s="193">
        <f>SUM(J78:J83)</f>
        <v>21318</v>
      </c>
      <c r="K84" s="193">
        <f t="shared" si="5"/>
        <v>16811</v>
      </c>
      <c r="L84" s="193">
        <f t="shared" si="5"/>
        <v>19689</v>
      </c>
      <c r="M84" s="193">
        <f>SUM(M77:M83)</f>
        <v>26084</v>
      </c>
      <c r="N84" s="193">
        <f>SUM(N77:N83)</f>
        <v>16832</v>
      </c>
    </row>
    <row r="85" spans="1:6" ht="12.75">
      <c r="A85" s="4" t="s">
        <v>19</v>
      </c>
      <c r="F85" s="11" t="s">
        <v>221</v>
      </c>
    </row>
    <row r="86" spans="1:2" ht="12.75">
      <c r="A86" s="280"/>
      <c r="B86" s="11" t="s">
        <v>374</v>
      </c>
    </row>
    <row r="108" spans="1:12" ht="19.5" customHeight="1">
      <c r="A108" s="95" t="s">
        <v>388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1:12" ht="6.75" customHeight="1" thickBot="1">
      <c r="A109" s="17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4" ht="15.75" customHeight="1" thickBot="1">
      <c r="A110" s="576" t="s">
        <v>142</v>
      </c>
      <c r="B110" s="595" t="s">
        <v>387</v>
      </c>
      <c r="C110" s="595"/>
      <c r="D110" s="595"/>
      <c r="E110" s="595"/>
      <c r="F110" s="595"/>
      <c r="G110" s="595"/>
      <c r="H110" s="595"/>
      <c r="I110" s="595"/>
      <c r="J110" s="595"/>
      <c r="K110" s="595"/>
      <c r="L110" s="595"/>
      <c r="M110" s="595"/>
      <c r="N110" s="595"/>
    </row>
    <row r="111" spans="1:14" ht="15.75" customHeight="1" thickBot="1">
      <c r="A111" s="594"/>
      <c r="B111" s="380">
        <v>1997</v>
      </c>
      <c r="C111" s="380">
        <v>1998</v>
      </c>
      <c r="D111" s="380">
        <v>1999</v>
      </c>
      <c r="E111" s="380">
        <v>2000</v>
      </c>
      <c r="F111" s="380">
        <v>2001</v>
      </c>
      <c r="G111" s="380">
        <v>2002</v>
      </c>
      <c r="H111" s="380">
        <v>2003</v>
      </c>
      <c r="I111" s="380">
        <v>2004</v>
      </c>
      <c r="J111" s="380">
        <v>2005</v>
      </c>
      <c r="K111" s="380">
        <v>2006</v>
      </c>
      <c r="L111" s="380">
        <v>2007</v>
      </c>
      <c r="M111" s="380">
        <v>2008</v>
      </c>
      <c r="N111" s="380">
        <v>2009</v>
      </c>
    </row>
    <row r="112" spans="1:14" ht="15.75" customHeight="1" thickBot="1">
      <c r="A112" s="615" t="s">
        <v>68</v>
      </c>
      <c r="B112" s="615"/>
      <c r="C112" s="615"/>
      <c r="D112" s="615"/>
      <c r="E112" s="615"/>
      <c r="F112" s="615"/>
      <c r="G112" s="615"/>
      <c r="H112" s="615"/>
      <c r="I112" s="615"/>
      <c r="J112" s="615"/>
      <c r="K112" s="615"/>
      <c r="L112" s="615"/>
      <c r="M112" s="615"/>
      <c r="N112" s="615"/>
    </row>
    <row r="113" spans="1:14" ht="15.75" customHeight="1">
      <c r="A113" s="25" t="s">
        <v>42</v>
      </c>
      <c r="B113" s="180">
        <f aca="true" t="shared" si="6" ref="B113:L113">B60-B6</f>
        <v>246</v>
      </c>
      <c r="C113" s="180">
        <f t="shared" si="6"/>
        <v>415</v>
      </c>
      <c r="D113" s="180">
        <f t="shared" si="6"/>
        <v>514</v>
      </c>
      <c r="E113" s="180">
        <f t="shared" si="6"/>
        <v>-633</v>
      </c>
      <c r="F113" s="180">
        <f t="shared" si="6"/>
        <v>-439</v>
      </c>
      <c r="G113" s="180">
        <f t="shared" si="6"/>
        <v>-323</v>
      </c>
      <c r="H113" s="180">
        <f t="shared" si="6"/>
        <v>-488</v>
      </c>
      <c r="I113" s="180">
        <f t="shared" si="6"/>
        <v>-343</v>
      </c>
      <c r="J113" s="180">
        <f t="shared" si="6"/>
        <v>-1027</v>
      </c>
      <c r="K113" s="180">
        <f t="shared" si="6"/>
        <v>-1171</v>
      </c>
      <c r="L113" s="180">
        <f t="shared" si="6"/>
        <v>-1053</v>
      </c>
      <c r="M113" s="180">
        <f aca="true" t="shared" si="7" ref="M113:N117">M60-M6</f>
        <v>-2447</v>
      </c>
      <c r="N113" s="180">
        <f t="shared" si="7"/>
        <v>-1492</v>
      </c>
    </row>
    <row r="114" spans="1:14" ht="15.75" customHeight="1">
      <c r="A114" s="23" t="s">
        <v>40</v>
      </c>
      <c r="B114" s="178">
        <f aca="true" t="shared" si="8" ref="B114:L114">B61-B7</f>
        <v>1896</v>
      </c>
      <c r="C114" s="178">
        <f t="shared" si="8"/>
        <v>946</v>
      </c>
      <c r="D114" s="178">
        <f t="shared" si="8"/>
        <v>1207</v>
      </c>
      <c r="E114" s="178">
        <f t="shared" si="8"/>
        <v>536</v>
      </c>
      <c r="F114" s="178">
        <f t="shared" si="8"/>
        <v>1182</v>
      </c>
      <c r="G114" s="178">
        <f t="shared" si="8"/>
        <v>1399</v>
      </c>
      <c r="H114" s="178">
        <f t="shared" si="8"/>
        <v>1929</v>
      </c>
      <c r="I114" s="178">
        <f t="shared" si="8"/>
        <v>3715</v>
      </c>
      <c r="J114" s="178">
        <f t="shared" si="8"/>
        <v>3858</v>
      </c>
      <c r="K114" s="178">
        <f t="shared" si="8"/>
        <v>4123</v>
      </c>
      <c r="L114" s="178">
        <f t="shared" si="8"/>
        <v>5158</v>
      </c>
      <c r="M114" s="178">
        <f t="shared" si="7"/>
        <v>9045</v>
      </c>
      <c r="N114" s="178">
        <f t="shared" si="7"/>
        <v>9578</v>
      </c>
    </row>
    <row r="115" spans="1:14" ht="15.75" customHeight="1">
      <c r="A115" s="23" t="s">
        <v>69</v>
      </c>
      <c r="B115" s="178">
        <f aca="true" t="shared" si="9" ref="B115:E119">B62-B8</f>
        <v>-82</v>
      </c>
      <c r="C115" s="178">
        <f t="shared" si="9"/>
        <v>-72</v>
      </c>
      <c r="D115" s="178">
        <f t="shared" si="9"/>
        <v>-145.7</v>
      </c>
      <c r="E115" s="178">
        <f t="shared" si="9"/>
        <v>-179</v>
      </c>
      <c r="F115" s="329"/>
      <c r="G115" s="178">
        <f aca="true" t="shared" si="10" ref="G115:L117">G62-G8</f>
        <v>-172</v>
      </c>
      <c r="H115" s="178">
        <f t="shared" si="10"/>
        <v>-193</v>
      </c>
      <c r="I115" s="178">
        <f t="shared" si="10"/>
        <v>-222</v>
      </c>
      <c r="J115" s="178">
        <f t="shared" si="10"/>
        <v>-189</v>
      </c>
      <c r="K115" s="178">
        <f t="shared" si="10"/>
        <v>-159</v>
      </c>
      <c r="L115" s="178">
        <f t="shared" si="10"/>
        <v>-117</v>
      </c>
      <c r="M115" s="178">
        <f t="shared" si="7"/>
        <v>-189</v>
      </c>
      <c r="N115" s="178">
        <f t="shared" si="7"/>
        <v>-270</v>
      </c>
    </row>
    <row r="116" spans="1:14" ht="15.75" customHeight="1">
      <c r="A116" s="21" t="s">
        <v>70</v>
      </c>
      <c r="B116" s="178">
        <f t="shared" si="9"/>
        <v>-152</v>
      </c>
      <c r="C116" s="178">
        <f t="shared" si="9"/>
        <v>-146</v>
      </c>
      <c r="D116" s="178">
        <f t="shared" si="9"/>
        <v>-112</v>
      </c>
      <c r="E116" s="178">
        <f t="shared" si="9"/>
        <v>-125</v>
      </c>
      <c r="F116" s="329"/>
      <c r="G116" s="178">
        <f t="shared" si="10"/>
        <v>-276</v>
      </c>
      <c r="H116" s="178">
        <f t="shared" si="10"/>
        <v>-460</v>
      </c>
      <c r="I116" s="178">
        <f t="shared" si="10"/>
        <v>-425</v>
      </c>
      <c r="J116" s="178">
        <f t="shared" si="10"/>
        <v>-346</v>
      </c>
      <c r="K116" s="178">
        <f t="shared" si="10"/>
        <v>-168</v>
      </c>
      <c r="L116" s="178">
        <f t="shared" si="10"/>
        <v>-309</v>
      </c>
      <c r="M116" s="178">
        <f t="shared" si="7"/>
        <v>-475</v>
      </c>
      <c r="N116" s="178">
        <f t="shared" si="7"/>
        <v>-495</v>
      </c>
    </row>
    <row r="117" spans="1:14" ht="15.75" customHeight="1">
      <c r="A117" s="23" t="s">
        <v>43</v>
      </c>
      <c r="B117" s="178">
        <f t="shared" si="9"/>
        <v>-209</v>
      </c>
      <c r="C117" s="178">
        <f t="shared" si="9"/>
        <v>126</v>
      </c>
      <c r="D117" s="178">
        <f t="shared" si="9"/>
        <v>201</v>
      </c>
      <c r="E117" s="178">
        <f t="shared" si="9"/>
        <v>-210</v>
      </c>
      <c r="F117" s="178">
        <f>F64-F10</f>
        <v>-55</v>
      </c>
      <c r="G117" s="178">
        <f t="shared" si="10"/>
        <v>-349</v>
      </c>
      <c r="H117" s="178">
        <f t="shared" si="10"/>
        <v>-101</v>
      </c>
      <c r="I117" s="178">
        <f t="shared" si="10"/>
        <v>-230</v>
      </c>
      <c r="J117" s="178">
        <f t="shared" si="10"/>
        <v>-44</v>
      </c>
      <c r="K117" s="178">
        <f t="shared" si="10"/>
        <v>-476</v>
      </c>
      <c r="L117" s="178">
        <f t="shared" si="10"/>
        <v>-348</v>
      </c>
      <c r="M117" s="178">
        <f t="shared" si="7"/>
        <v>-455</v>
      </c>
      <c r="N117" s="178">
        <f t="shared" si="7"/>
        <v>-332</v>
      </c>
    </row>
    <row r="118" spans="1:14" ht="15.75" customHeight="1">
      <c r="A118" s="23" t="s">
        <v>49</v>
      </c>
      <c r="B118" s="178">
        <f t="shared" si="9"/>
        <v>-1511</v>
      </c>
      <c r="C118" s="178">
        <f t="shared" si="9"/>
        <v>-643</v>
      </c>
      <c r="D118" s="178">
        <f t="shared" si="9"/>
        <v>-598</v>
      </c>
      <c r="E118" s="178">
        <f t="shared" si="9"/>
        <v>-1159</v>
      </c>
      <c r="F118" s="178">
        <f>F65-F11</f>
        <v>-831</v>
      </c>
      <c r="G118" s="178">
        <f aca="true" t="shared" si="11" ref="G118:K119">G65-G11</f>
        <v>-646</v>
      </c>
      <c r="H118" s="178">
        <f t="shared" si="11"/>
        <v>-817</v>
      </c>
      <c r="I118" s="178">
        <f t="shared" si="11"/>
        <v>-790</v>
      </c>
      <c r="J118" s="178">
        <f t="shared" si="11"/>
        <v>-430</v>
      </c>
      <c r="K118" s="178">
        <f t="shared" si="11"/>
        <v>-699</v>
      </c>
      <c r="L118" s="329"/>
      <c r="M118" s="329"/>
      <c r="N118" s="329"/>
    </row>
    <row r="119" spans="1:14" ht="15.75" customHeight="1" thickBot="1">
      <c r="A119" s="24" t="s">
        <v>184</v>
      </c>
      <c r="B119" s="204">
        <f t="shared" si="9"/>
        <v>-1128</v>
      </c>
      <c r="C119" s="204">
        <f t="shared" si="9"/>
        <v>-583</v>
      </c>
      <c r="D119" s="204">
        <f t="shared" si="9"/>
        <v>-696</v>
      </c>
      <c r="E119" s="204">
        <f t="shared" si="9"/>
        <v>-606</v>
      </c>
      <c r="F119" s="204">
        <f>F66-F12</f>
        <v>-1205</v>
      </c>
      <c r="G119" s="204">
        <f t="shared" si="11"/>
        <v>-802</v>
      </c>
      <c r="H119" s="204">
        <f t="shared" si="11"/>
        <v>-1191</v>
      </c>
      <c r="I119" s="204">
        <f t="shared" si="11"/>
        <v>-1143</v>
      </c>
      <c r="J119" s="204">
        <f t="shared" si="11"/>
        <v>-964</v>
      </c>
      <c r="K119" s="204">
        <f t="shared" si="11"/>
        <v>-1097</v>
      </c>
      <c r="L119" s="204">
        <f>L66-L12</f>
        <v>-1574</v>
      </c>
      <c r="M119" s="204">
        <f>M66-M12</f>
        <v>-2237</v>
      </c>
      <c r="N119" s="204">
        <f>N66-N12</f>
        <v>-2744</v>
      </c>
    </row>
    <row r="120" spans="1:14" ht="15.75" customHeight="1" thickBot="1">
      <c r="A120" s="26" t="s">
        <v>5</v>
      </c>
      <c r="B120" s="374">
        <f aca="true" t="shared" si="12" ref="B120:J120">SUM(B112:B119)</f>
        <v>-940</v>
      </c>
      <c r="C120" s="374">
        <f t="shared" si="12"/>
        <v>43</v>
      </c>
      <c r="D120" s="374">
        <f t="shared" si="12"/>
        <v>370.29999999999995</v>
      </c>
      <c r="E120" s="374">
        <f t="shared" si="12"/>
        <v>-2376</v>
      </c>
      <c r="F120" s="562"/>
      <c r="G120" s="374">
        <f t="shared" si="12"/>
        <v>-1169</v>
      </c>
      <c r="H120" s="374">
        <f t="shared" si="12"/>
        <v>-1321</v>
      </c>
      <c r="I120" s="374">
        <f t="shared" si="12"/>
        <v>562</v>
      </c>
      <c r="J120" s="374">
        <f t="shared" si="12"/>
        <v>858</v>
      </c>
      <c r="K120" s="374">
        <f>SUM(K112:K119)</f>
        <v>353</v>
      </c>
      <c r="L120" s="562"/>
      <c r="M120" s="562"/>
      <c r="N120" s="562"/>
    </row>
    <row r="121" spans="1:14" ht="15.75" customHeight="1" thickBot="1">
      <c r="A121" s="612" t="s">
        <v>71</v>
      </c>
      <c r="B121" s="612"/>
      <c r="C121" s="612"/>
      <c r="D121" s="612"/>
      <c r="E121" s="612"/>
      <c r="F121" s="612"/>
      <c r="G121" s="612"/>
      <c r="H121" s="612"/>
      <c r="I121" s="612"/>
      <c r="J121" s="612"/>
      <c r="K121" s="612"/>
      <c r="L121" s="612"/>
      <c r="M121" s="612"/>
      <c r="N121" s="612"/>
    </row>
    <row r="122" spans="1:14" ht="15.75" customHeight="1">
      <c r="A122" s="25" t="s">
        <v>44</v>
      </c>
      <c r="B122" s="180">
        <f aca="true" t="shared" si="13" ref="B122:L122">B69-B15</f>
        <v>-2674</v>
      </c>
      <c r="C122" s="180">
        <f t="shared" si="13"/>
        <v>-1327</v>
      </c>
      <c r="D122" s="180">
        <f t="shared" si="13"/>
        <v>-855</v>
      </c>
      <c r="E122" s="180">
        <f t="shared" si="13"/>
        <v>-2223</v>
      </c>
      <c r="F122" s="180">
        <f t="shared" si="13"/>
        <v>-2307</v>
      </c>
      <c r="G122" s="180">
        <f t="shared" si="13"/>
        <v>-2430</v>
      </c>
      <c r="H122" s="180">
        <f t="shared" si="13"/>
        <v>-2155</v>
      </c>
      <c r="I122" s="180">
        <f t="shared" si="13"/>
        <v>-1927</v>
      </c>
      <c r="J122" s="180">
        <f t="shared" si="13"/>
        <v>-1482</v>
      </c>
      <c r="K122" s="180">
        <f t="shared" si="13"/>
        <v>-1940</v>
      </c>
      <c r="L122" s="180">
        <f t="shared" si="13"/>
        <v>-2157</v>
      </c>
      <c r="M122" s="180">
        <f aca="true" t="shared" si="14" ref="M122:N128">M69-M15</f>
        <v>-2497</v>
      </c>
      <c r="N122" s="180">
        <f t="shared" si="14"/>
        <v>-2286</v>
      </c>
    </row>
    <row r="123" spans="1:14" ht="15.75" customHeight="1">
      <c r="A123" s="23" t="s">
        <v>48</v>
      </c>
      <c r="B123" s="178">
        <f aca="true" t="shared" si="15" ref="B123:L123">B70-B16</f>
        <v>-5750</v>
      </c>
      <c r="C123" s="178">
        <f t="shared" si="15"/>
        <v>-3274</v>
      </c>
      <c r="D123" s="178">
        <f t="shared" si="15"/>
        <v>-4471</v>
      </c>
      <c r="E123" s="178">
        <f t="shared" si="15"/>
        <v>-5032</v>
      </c>
      <c r="F123" s="178">
        <f t="shared" si="15"/>
        <v>-2100</v>
      </c>
      <c r="G123" s="178">
        <f t="shared" si="15"/>
        <v>-1319</v>
      </c>
      <c r="H123" s="178">
        <f t="shared" si="15"/>
        <v>-1484</v>
      </c>
      <c r="I123" s="178">
        <f t="shared" si="15"/>
        <v>-2501</v>
      </c>
      <c r="J123" s="178">
        <f t="shared" si="15"/>
        <v>-4462</v>
      </c>
      <c r="K123" s="178">
        <f t="shared" si="15"/>
        <v>-4700</v>
      </c>
      <c r="L123" s="178">
        <f t="shared" si="15"/>
        <v>-4850</v>
      </c>
      <c r="M123" s="178">
        <f t="shared" si="14"/>
        <v>-3543</v>
      </c>
      <c r="N123" s="178">
        <f t="shared" si="14"/>
        <v>-1849</v>
      </c>
    </row>
    <row r="124" spans="1:14" ht="15.75" customHeight="1">
      <c r="A124" s="23" t="s">
        <v>46</v>
      </c>
      <c r="B124" s="178">
        <f aca="true" t="shared" si="16" ref="B124:L124">B71-B17</f>
        <v>-5747</v>
      </c>
      <c r="C124" s="178">
        <f t="shared" si="16"/>
        <v>-5713</v>
      </c>
      <c r="D124" s="178">
        <f t="shared" si="16"/>
        <v>-4385</v>
      </c>
      <c r="E124" s="178">
        <f t="shared" si="16"/>
        <v>-5719</v>
      </c>
      <c r="F124" s="178">
        <f t="shared" si="16"/>
        <v>-3484</v>
      </c>
      <c r="G124" s="178">
        <f t="shared" si="16"/>
        <v>-2863</v>
      </c>
      <c r="H124" s="178">
        <f t="shared" si="16"/>
        <v>-2453</v>
      </c>
      <c r="I124" s="178">
        <f t="shared" si="16"/>
        <v>-3266</v>
      </c>
      <c r="J124" s="178">
        <f t="shared" si="16"/>
        <v>-2537</v>
      </c>
      <c r="K124" s="178">
        <f t="shared" si="16"/>
        <v>-2707</v>
      </c>
      <c r="L124" s="178">
        <f t="shared" si="16"/>
        <v>-2607</v>
      </c>
      <c r="M124" s="178">
        <f t="shared" si="14"/>
        <v>-2396</v>
      </c>
      <c r="N124" s="178">
        <f t="shared" si="14"/>
        <v>-2504</v>
      </c>
    </row>
    <row r="125" spans="1:14" ht="15.75" customHeight="1">
      <c r="A125" s="23" t="s">
        <v>45</v>
      </c>
      <c r="B125" s="178">
        <f aca="true" t="shared" si="17" ref="B125:L125">B72-B18</f>
        <v>-2663</v>
      </c>
      <c r="C125" s="178">
        <f t="shared" si="17"/>
        <v>-2417</v>
      </c>
      <c r="D125" s="178">
        <f t="shared" si="17"/>
        <v>-831</v>
      </c>
      <c r="E125" s="178">
        <f t="shared" si="17"/>
        <v>-2120</v>
      </c>
      <c r="F125" s="178">
        <f t="shared" si="17"/>
        <v>-1573</v>
      </c>
      <c r="G125" s="178">
        <f t="shared" si="17"/>
        <v>-1786</v>
      </c>
      <c r="H125" s="178">
        <f t="shared" si="17"/>
        <v>-2453</v>
      </c>
      <c r="I125" s="178">
        <f t="shared" si="17"/>
        <v>-612</v>
      </c>
      <c r="J125" s="178">
        <f t="shared" si="17"/>
        <v>-1677</v>
      </c>
      <c r="K125" s="178">
        <f t="shared" si="17"/>
        <v>-1628</v>
      </c>
      <c r="L125" s="178">
        <f t="shared" si="17"/>
        <v>-1411</v>
      </c>
      <c r="M125" s="178">
        <f t="shared" si="14"/>
        <v>-1687</v>
      </c>
      <c r="N125" s="178">
        <f t="shared" si="14"/>
        <v>-856</v>
      </c>
    </row>
    <row r="126" spans="1:14" ht="15.75" customHeight="1">
      <c r="A126" s="23" t="s">
        <v>41</v>
      </c>
      <c r="B126" s="178">
        <f aca="true" t="shared" si="18" ref="B126:L126">B73-B19</f>
        <v>-2888</v>
      </c>
      <c r="C126" s="178">
        <f t="shared" si="18"/>
        <v>-2768</v>
      </c>
      <c r="D126" s="178">
        <f t="shared" si="18"/>
        <v>-6763</v>
      </c>
      <c r="E126" s="178">
        <f t="shared" si="18"/>
        <v>-6365</v>
      </c>
      <c r="F126" s="178">
        <f t="shared" si="18"/>
        <v>-3221</v>
      </c>
      <c r="G126" s="178">
        <f t="shared" si="18"/>
        <v>-1550</v>
      </c>
      <c r="H126" s="178">
        <f t="shared" si="18"/>
        <v>-2637</v>
      </c>
      <c r="I126" s="178">
        <f t="shared" si="18"/>
        <v>-5926</v>
      </c>
      <c r="J126" s="178">
        <f t="shared" si="18"/>
        <v>-11683</v>
      </c>
      <c r="K126" s="178">
        <f t="shared" si="18"/>
        <v>-12853</v>
      </c>
      <c r="L126" s="178">
        <f t="shared" si="18"/>
        <v>-6881</v>
      </c>
      <c r="M126" s="178">
        <f t="shared" si="14"/>
        <v>-7763</v>
      </c>
      <c r="N126" s="178">
        <f t="shared" si="14"/>
        <v>-6351</v>
      </c>
    </row>
    <row r="127" spans="1:14" ht="15.75" customHeight="1">
      <c r="A127" s="23" t="s">
        <v>72</v>
      </c>
      <c r="B127" s="178">
        <f aca="true" t="shared" si="19" ref="B127:L127">B74-B20</f>
        <v>-3530</v>
      </c>
      <c r="C127" s="178">
        <f t="shared" si="19"/>
        <v>-3155</v>
      </c>
      <c r="D127" s="178">
        <f t="shared" si="19"/>
        <v>-3331</v>
      </c>
      <c r="E127" s="178">
        <f t="shared" si="19"/>
        <v>-6298</v>
      </c>
      <c r="F127" s="178">
        <f t="shared" si="19"/>
        <v>-2836</v>
      </c>
      <c r="G127" s="178">
        <f t="shared" si="19"/>
        <v>-1515</v>
      </c>
      <c r="H127" s="178">
        <f t="shared" si="19"/>
        <v>-2998</v>
      </c>
      <c r="I127" s="178">
        <f t="shared" si="19"/>
        <v>-2918</v>
      </c>
      <c r="J127" s="178">
        <f t="shared" si="19"/>
        <v>-4901</v>
      </c>
      <c r="K127" s="178">
        <f t="shared" si="19"/>
        <v>-4698</v>
      </c>
      <c r="L127" s="178">
        <f t="shared" si="19"/>
        <v>-2714</v>
      </c>
      <c r="M127" s="178">
        <f t="shared" si="14"/>
        <v>-4750</v>
      </c>
      <c r="N127" s="178">
        <f t="shared" si="14"/>
        <v>-2265</v>
      </c>
    </row>
    <row r="128" spans="1:14" ht="15.75" customHeight="1" thickBot="1">
      <c r="A128" s="24" t="s">
        <v>184</v>
      </c>
      <c r="B128" s="204">
        <f aca="true" t="shared" si="20" ref="B128:L128">B75-B21</f>
        <v>-9597</v>
      </c>
      <c r="C128" s="204">
        <f t="shared" si="20"/>
        <v>-1876</v>
      </c>
      <c r="D128" s="204">
        <f t="shared" si="20"/>
        <v>-1578</v>
      </c>
      <c r="E128" s="204">
        <f t="shared" si="20"/>
        <v>554</v>
      </c>
      <c r="F128" s="204">
        <f t="shared" si="20"/>
        <v>-4112</v>
      </c>
      <c r="G128" s="204">
        <f t="shared" si="20"/>
        <v>-624</v>
      </c>
      <c r="H128" s="204">
        <f t="shared" si="20"/>
        <v>-1647</v>
      </c>
      <c r="I128" s="204">
        <f t="shared" si="20"/>
        <v>-778</v>
      </c>
      <c r="J128" s="204">
        <f t="shared" si="20"/>
        <v>-769</v>
      </c>
      <c r="K128" s="204">
        <f t="shared" si="20"/>
        <v>3148</v>
      </c>
      <c r="L128" s="204">
        <f t="shared" si="20"/>
        <v>2469</v>
      </c>
      <c r="M128" s="204">
        <f t="shared" si="14"/>
        <v>-23</v>
      </c>
      <c r="N128" s="204">
        <f t="shared" si="14"/>
        <v>1789</v>
      </c>
    </row>
    <row r="129" spans="1:14" ht="15.75" customHeight="1" thickBot="1">
      <c r="A129" s="563" t="s">
        <v>5</v>
      </c>
      <c r="B129" s="374">
        <f aca="true" t="shared" si="21" ref="B129:L129">SUM(B122:B128)</f>
        <v>-32849</v>
      </c>
      <c r="C129" s="374">
        <f t="shared" si="21"/>
        <v>-20530</v>
      </c>
      <c r="D129" s="374">
        <f t="shared" si="21"/>
        <v>-22214</v>
      </c>
      <c r="E129" s="374">
        <f t="shared" si="21"/>
        <v>-27203</v>
      </c>
      <c r="F129" s="374">
        <f t="shared" si="21"/>
        <v>-19633</v>
      </c>
      <c r="G129" s="374">
        <f t="shared" si="21"/>
        <v>-12087</v>
      </c>
      <c r="H129" s="374">
        <f t="shared" si="21"/>
        <v>-15827</v>
      </c>
      <c r="I129" s="374">
        <f t="shared" si="21"/>
        <v>-17928</v>
      </c>
      <c r="J129" s="374">
        <f t="shared" si="21"/>
        <v>-27511</v>
      </c>
      <c r="K129" s="374">
        <f t="shared" si="21"/>
        <v>-25378</v>
      </c>
      <c r="L129" s="374">
        <f t="shared" si="21"/>
        <v>-18151</v>
      </c>
      <c r="M129" s="374">
        <f>SUM(M122:M128)</f>
        <v>-22659</v>
      </c>
      <c r="N129" s="374">
        <f>SUM(N122:N128)</f>
        <v>-14322</v>
      </c>
    </row>
    <row r="130" spans="1:14" ht="15.75" customHeight="1" thickBot="1">
      <c r="A130" s="612" t="s">
        <v>97</v>
      </c>
      <c r="B130" s="612"/>
      <c r="C130" s="612"/>
      <c r="D130" s="612"/>
      <c r="E130" s="612"/>
      <c r="F130" s="612"/>
      <c r="G130" s="612"/>
      <c r="H130" s="612"/>
      <c r="I130" s="612"/>
      <c r="J130" s="612"/>
      <c r="K130" s="612"/>
      <c r="L130" s="612"/>
      <c r="M130" s="612"/>
      <c r="N130" s="612"/>
    </row>
    <row r="131" spans="1:14" ht="15.75" customHeight="1">
      <c r="A131" s="25" t="s">
        <v>39</v>
      </c>
      <c r="B131" s="180">
        <f aca="true" t="shared" si="22" ref="B131:L131">B78-B24</f>
        <v>-15109</v>
      </c>
      <c r="C131" s="180">
        <f t="shared" si="22"/>
        <v>-4847</v>
      </c>
      <c r="D131" s="180">
        <f t="shared" si="22"/>
        <v>-11843</v>
      </c>
      <c r="E131" s="180">
        <f t="shared" si="22"/>
        <v>-8722</v>
      </c>
      <c r="F131" s="180">
        <f t="shared" si="22"/>
        <v>-9542</v>
      </c>
      <c r="G131" s="180">
        <f t="shared" si="22"/>
        <v>-10777</v>
      </c>
      <c r="H131" s="180">
        <f t="shared" si="22"/>
        <v>-5683</v>
      </c>
      <c r="I131" s="180">
        <f t="shared" si="22"/>
        <v>-14581</v>
      </c>
      <c r="J131" s="180">
        <f t="shared" si="22"/>
        <v>-14949</v>
      </c>
      <c r="K131" s="180">
        <f t="shared" si="22"/>
        <v>-18078</v>
      </c>
      <c r="L131" s="180">
        <f t="shared" si="22"/>
        <v>-63701</v>
      </c>
      <c r="M131" s="180">
        <f aca="true" t="shared" si="23" ref="M131:N136">M78-M24</f>
        <v>-53774</v>
      </c>
      <c r="N131" s="180">
        <f t="shared" si="23"/>
        <v>-50933</v>
      </c>
    </row>
    <row r="132" spans="1:14" ht="15.75" customHeight="1">
      <c r="A132" s="23" t="s">
        <v>50</v>
      </c>
      <c r="B132" s="178">
        <f aca="true" t="shared" si="24" ref="B132:L132">B79-B25</f>
        <v>-6721</v>
      </c>
      <c r="C132" s="178">
        <f t="shared" si="24"/>
        <v>-7301</v>
      </c>
      <c r="D132" s="178">
        <f t="shared" si="24"/>
        <v>-5473</v>
      </c>
      <c r="E132" s="178">
        <f t="shared" si="24"/>
        <v>-1986</v>
      </c>
      <c r="F132" s="178">
        <f t="shared" si="24"/>
        <v>-4985</v>
      </c>
      <c r="G132" s="178">
        <f t="shared" si="24"/>
        <v>-2648</v>
      </c>
      <c r="H132" s="178">
        <f t="shared" si="24"/>
        <v>-2688</v>
      </c>
      <c r="I132" s="178">
        <f t="shared" si="24"/>
        <v>-3137</v>
      </c>
      <c r="J132" s="178">
        <f t="shared" si="24"/>
        <v>-2972</v>
      </c>
      <c r="K132" s="178">
        <f t="shared" si="24"/>
        <v>-2792</v>
      </c>
      <c r="L132" s="178">
        <f t="shared" si="24"/>
        <v>-1953</v>
      </c>
      <c r="M132" s="178">
        <f t="shared" si="23"/>
        <v>-3435</v>
      </c>
      <c r="N132" s="178">
        <f t="shared" si="23"/>
        <v>-3810</v>
      </c>
    </row>
    <row r="133" spans="1:14" ht="15.75" customHeight="1">
      <c r="A133" s="23" t="s">
        <v>47</v>
      </c>
      <c r="B133" s="178">
        <f aca="true" t="shared" si="25" ref="B133:L133">B80-B26</f>
        <v>-11162</v>
      </c>
      <c r="C133" s="178">
        <f t="shared" si="25"/>
        <v>-5618</v>
      </c>
      <c r="D133" s="178">
        <f t="shared" si="25"/>
        <v>-3507</v>
      </c>
      <c r="E133" s="178">
        <f t="shared" si="25"/>
        <v>-1512</v>
      </c>
      <c r="F133" s="178">
        <f t="shared" si="25"/>
        <v>-2798</v>
      </c>
      <c r="G133" s="178">
        <f t="shared" si="25"/>
        <v>-1751</v>
      </c>
      <c r="H133" s="178">
        <f t="shared" si="25"/>
        <v>-674</v>
      </c>
      <c r="I133" s="178">
        <f t="shared" si="25"/>
        <v>-1650</v>
      </c>
      <c r="J133" s="178">
        <f t="shared" si="25"/>
        <v>-1703</v>
      </c>
      <c r="K133" s="178">
        <f t="shared" si="25"/>
        <v>-2555</v>
      </c>
      <c r="L133" s="178">
        <f t="shared" si="25"/>
        <v>-3609</v>
      </c>
      <c r="M133" s="178">
        <f t="shared" si="23"/>
        <v>-1047</v>
      </c>
      <c r="N133" s="178">
        <f t="shared" si="23"/>
        <v>-1679</v>
      </c>
    </row>
    <row r="134" spans="1:14" ht="15.75" customHeight="1">
      <c r="A134" s="23" t="s">
        <v>51</v>
      </c>
      <c r="B134" s="178">
        <f aca="true" t="shared" si="26" ref="B134:L134">B81-B27</f>
        <v>-455</v>
      </c>
      <c r="C134" s="178">
        <f t="shared" si="26"/>
        <v>-14</v>
      </c>
      <c r="D134" s="178">
        <f t="shared" si="26"/>
        <v>12</v>
      </c>
      <c r="E134" s="178">
        <f t="shared" si="26"/>
        <v>-1780</v>
      </c>
      <c r="F134" s="178">
        <f t="shared" si="26"/>
        <v>-4173</v>
      </c>
      <c r="G134" s="178">
        <f t="shared" si="26"/>
        <v>-5285</v>
      </c>
      <c r="H134" s="178">
        <f t="shared" si="26"/>
        <v>-7486</v>
      </c>
      <c r="I134" s="178">
        <f t="shared" si="26"/>
        <v>-5758</v>
      </c>
      <c r="J134" s="178">
        <f t="shared" si="26"/>
        <v>-5078</v>
      </c>
      <c r="K134" s="178">
        <f t="shared" si="26"/>
        <v>-8086</v>
      </c>
      <c r="L134" s="178">
        <f t="shared" si="26"/>
        <v>-5997</v>
      </c>
      <c r="M134" s="178">
        <f t="shared" si="23"/>
        <v>-6798</v>
      </c>
      <c r="N134" s="178">
        <f t="shared" si="23"/>
        <v>-6721</v>
      </c>
    </row>
    <row r="135" spans="1:14" ht="31.5" customHeight="1">
      <c r="A135" s="23" t="s">
        <v>100</v>
      </c>
      <c r="B135" s="178">
        <f>B82-B28</f>
        <v>-20816</v>
      </c>
      <c r="C135" s="329"/>
      <c r="D135" s="178">
        <f>D82-D28</f>
        <v>-3118</v>
      </c>
      <c r="E135" s="178">
        <f>E82-E28</f>
        <v>-289</v>
      </c>
      <c r="F135" s="178"/>
      <c r="G135" s="178">
        <f aca="true" t="shared" si="27" ref="G135:L136">G82-G28</f>
        <v>-513</v>
      </c>
      <c r="H135" s="178">
        <f t="shared" si="27"/>
        <v>-650</v>
      </c>
      <c r="I135" s="178">
        <f t="shared" si="27"/>
        <v>-1218</v>
      </c>
      <c r="J135" s="178">
        <f t="shared" si="27"/>
        <v>-629</v>
      </c>
      <c r="K135" s="178">
        <f t="shared" si="27"/>
        <v>-772</v>
      </c>
      <c r="L135" s="178">
        <f t="shared" si="27"/>
        <v>-1353</v>
      </c>
      <c r="M135" s="178">
        <f t="shared" si="23"/>
        <v>-1313</v>
      </c>
      <c r="N135" s="178">
        <f t="shared" si="23"/>
        <v>-2198</v>
      </c>
    </row>
    <row r="136" spans="1:14" ht="15.75" customHeight="1" thickBot="1">
      <c r="A136" s="24" t="s">
        <v>184</v>
      </c>
      <c r="B136" s="204">
        <f>B83-B29</f>
        <v>-3949</v>
      </c>
      <c r="C136" s="204">
        <f>C83-C29</f>
        <v>-4045</v>
      </c>
      <c r="D136" s="204">
        <f>D83-D29</f>
        <v>-372</v>
      </c>
      <c r="E136" s="204">
        <f>E83-E29</f>
        <v>-3015</v>
      </c>
      <c r="F136" s="204">
        <f>F83-F29</f>
        <v>-935</v>
      </c>
      <c r="G136" s="204">
        <f t="shared" si="27"/>
        <v>-2880</v>
      </c>
      <c r="H136" s="204">
        <f t="shared" si="27"/>
        <v>-679</v>
      </c>
      <c r="I136" s="204">
        <f t="shared" si="27"/>
        <v>-791</v>
      </c>
      <c r="J136" s="204">
        <f t="shared" si="27"/>
        <v>-558</v>
      </c>
      <c r="K136" s="204">
        <f t="shared" si="27"/>
        <v>-2298</v>
      </c>
      <c r="L136" s="204">
        <f t="shared" si="27"/>
        <v>-2144</v>
      </c>
      <c r="M136" s="204">
        <f t="shared" si="23"/>
        <v>-3185</v>
      </c>
      <c r="N136" s="204">
        <f t="shared" si="23"/>
        <v>-4421</v>
      </c>
    </row>
    <row r="137" spans="1:14" ht="15.75" customHeight="1" thickBot="1">
      <c r="A137" s="163" t="s">
        <v>5</v>
      </c>
      <c r="B137" s="375">
        <f aca="true" t="shared" si="28" ref="B137:I137">SUM(B130:B136)</f>
        <v>-58212</v>
      </c>
      <c r="C137" s="376"/>
      <c r="D137" s="375">
        <f t="shared" si="28"/>
        <v>-24301</v>
      </c>
      <c r="E137" s="375">
        <f t="shared" si="28"/>
        <v>-17304</v>
      </c>
      <c r="F137" s="375">
        <f t="shared" si="28"/>
        <v>-22433</v>
      </c>
      <c r="G137" s="375">
        <f t="shared" si="28"/>
        <v>-23854</v>
      </c>
      <c r="H137" s="375">
        <f t="shared" si="28"/>
        <v>-17860</v>
      </c>
      <c r="I137" s="375">
        <f t="shared" si="28"/>
        <v>-27135</v>
      </c>
      <c r="J137" s="375">
        <f>SUM(J131:J136)</f>
        <v>-25889</v>
      </c>
      <c r="K137" s="375">
        <f>SUM(K130:K136)</f>
        <v>-34581</v>
      </c>
      <c r="L137" s="375">
        <f>SUM(L130:L136)</f>
        <v>-78757</v>
      </c>
      <c r="M137" s="375">
        <f>SUM(M130:M136)</f>
        <v>-69552</v>
      </c>
      <c r="N137" s="375">
        <f>SUM(N130:N136)</f>
        <v>-69762</v>
      </c>
    </row>
    <row r="138" spans="1:6" ht="12.75">
      <c r="A138" s="4" t="s">
        <v>19</v>
      </c>
      <c r="F138" s="11" t="s">
        <v>221</v>
      </c>
    </row>
    <row r="139" spans="1:2" ht="12.75">
      <c r="A139" s="280"/>
      <c r="B139" s="11" t="s">
        <v>374</v>
      </c>
    </row>
  </sheetData>
  <sheetProtection/>
  <mergeCells count="15">
    <mergeCell ref="A3:A4"/>
    <mergeCell ref="A57:A58"/>
    <mergeCell ref="B3:N3"/>
    <mergeCell ref="A5:N5"/>
    <mergeCell ref="A14:N14"/>
    <mergeCell ref="A110:A111"/>
    <mergeCell ref="A23:N23"/>
    <mergeCell ref="A77:N77"/>
    <mergeCell ref="A121:N121"/>
    <mergeCell ref="A130:N130"/>
    <mergeCell ref="A59:N59"/>
    <mergeCell ref="A68:N68"/>
    <mergeCell ref="B57:N57"/>
    <mergeCell ref="B110:N110"/>
    <mergeCell ref="A112:N11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18.57421875" style="157" customWidth="1"/>
    <col min="2" max="2" width="20.00390625" style="157" customWidth="1"/>
    <col min="3" max="5" width="18.7109375" style="157" customWidth="1"/>
    <col min="6" max="9" width="9.140625" style="1" customWidth="1"/>
    <col min="10" max="16384" width="9.140625" style="157" customWidth="1"/>
  </cols>
  <sheetData>
    <row r="1" spans="1:12" ht="19.5" customHeight="1">
      <c r="A1" s="575" t="s">
        <v>434</v>
      </c>
      <c r="B1" s="575"/>
      <c r="C1" s="575"/>
      <c r="D1" s="575"/>
      <c r="E1" s="575"/>
      <c r="F1" s="135"/>
      <c r="G1" s="135"/>
      <c r="H1" s="135"/>
      <c r="I1" s="135"/>
      <c r="J1" s="135"/>
      <c r="K1" s="135"/>
      <c r="L1" s="135"/>
    </row>
    <row r="2" ht="6.75" customHeight="1"/>
    <row r="3" spans="1:12" ht="19.5" customHeight="1">
      <c r="A3" s="16" t="s">
        <v>311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6.75" customHeight="1" thickBot="1"/>
    <row r="5" spans="1:10" ht="15.75" customHeight="1" thickBot="1">
      <c r="A5" s="19" t="s">
        <v>369</v>
      </c>
      <c r="B5" s="19" t="s">
        <v>313</v>
      </c>
      <c r="C5" s="268" t="s">
        <v>138</v>
      </c>
      <c r="D5" s="268" t="s">
        <v>258</v>
      </c>
      <c r="E5" s="268" t="s">
        <v>5</v>
      </c>
      <c r="F5" s="457"/>
      <c r="G5" s="457"/>
      <c r="H5" s="457"/>
      <c r="J5" s="1"/>
    </row>
    <row r="6" spans="1:10" ht="15.75" customHeight="1">
      <c r="A6" s="576">
        <v>1997</v>
      </c>
      <c r="B6" s="126" t="s">
        <v>137</v>
      </c>
      <c r="C6" s="90">
        <v>1533</v>
      </c>
      <c r="D6" s="90">
        <v>500</v>
      </c>
      <c r="E6" s="31">
        <f aca="true" t="shared" si="0" ref="E6:E27">SUM(C6:D6)</f>
        <v>2033</v>
      </c>
      <c r="F6" s="456"/>
      <c r="G6" s="456"/>
      <c r="H6" s="455"/>
      <c r="I6" s="456"/>
      <c r="J6" s="456"/>
    </row>
    <row r="7" spans="1:10" ht="15.75" customHeight="1" thickBot="1">
      <c r="A7" s="577"/>
      <c r="B7" s="137" t="s">
        <v>1</v>
      </c>
      <c r="C7" s="105">
        <f>1533*100/2033</f>
        <v>75.40580423020167</v>
      </c>
      <c r="D7" s="105">
        <f>500*100/2033</f>
        <v>24.59419576979833</v>
      </c>
      <c r="E7" s="82">
        <f t="shared" si="0"/>
        <v>100</v>
      </c>
      <c r="F7" s="456"/>
      <c r="G7" s="456"/>
      <c r="H7" s="455"/>
      <c r="I7" s="456"/>
      <c r="J7" s="456"/>
    </row>
    <row r="8" spans="1:10" ht="15.75" customHeight="1">
      <c r="A8" s="576">
        <v>1998</v>
      </c>
      <c r="B8" s="126" t="s">
        <v>137</v>
      </c>
      <c r="C8" s="90">
        <v>1367</v>
      </c>
      <c r="D8" s="90">
        <v>514</v>
      </c>
      <c r="E8" s="31">
        <f t="shared" si="0"/>
        <v>1881</v>
      </c>
      <c r="F8" s="456"/>
      <c r="G8" s="456"/>
      <c r="H8" s="455"/>
      <c r="I8" s="456"/>
      <c r="J8" s="456"/>
    </row>
    <row r="9" spans="1:10" ht="15.75" customHeight="1" thickBot="1">
      <c r="A9" s="577"/>
      <c r="B9" s="137" t="s">
        <v>1</v>
      </c>
      <c r="C9" s="105">
        <f>C8*100/E8</f>
        <v>72.67410951621478</v>
      </c>
      <c r="D9" s="105">
        <f>D8*100/E8</f>
        <v>27.32589048378522</v>
      </c>
      <c r="E9" s="82">
        <f t="shared" si="0"/>
        <v>100</v>
      </c>
      <c r="F9" s="456"/>
      <c r="G9" s="456"/>
      <c r="H9" s="455"/>
      <c r="I9" s="456"/>
      <c r="J9" s="456"/>
    </row>
    <row r="10" spans="1:10" ht="15.75" customHeight="1">
      <c r="A10" s="576">
        <v>1999</v>
      </c>
      <c r="B10" s="126" t="s">
        <v>137</v>
      </c>
      <c r="C10" s="90">
        <v>1347</v>
      </c>
      <c r="D10" s="90">
        <v>525</v>
      </c>
      <c r="E10" s="31">
        <f t="shared" si="0"/>
        <v>1872</v>
      </c>
      <c r="F10" s="456"/>
      <c r="G10" s="456"/>
      <c r="H10" s="455"/>
      <c r="I10" s="456"/>
      <c r="J10" s="456"/>
    </row>
    <row r="11" spans="1:10" ht="15.75" customHeight="1" thickBot="1">
      <c r="A11" s="577"/>
      <c r="B11" s="137" t="s">
        <v>1</v>
      </c>
      <c r="C11" s="105">
        <f>C10*100/E10</f>
        <v>71.9551282051282</v>
      </c>
      <c r="D11" s="105">
        <f>D10*100/E10</f>
        <v>28.044871794871796</v>
      </c>
      <c r="E11" s="82">
        <f t="shared" si="0"/>
        <v>100</v>
      </c>
      <c r="F11" s="456"/>
      <c r="G11" s="456"/>
      <c r="H11" s="455"/>
      <c r="I11" s="456"/>
      <c r="J11" s="456"/>
    </row>
    <row r="12" spans="1:10" ht="15.75" customHeight="1">
      <c r="A12" s="576">
        <v>2000</v>
      </c>
      <c r="B12" s="126" t="s">
        <v>137</v>
      </c>
      <c r="C12" s="90">
        <v>1405</v>
      </c>
      <c r="D12" s="90">
        <v>535</v>
      </c>
      <c r="E12" s="31">
        <f t="shared" si="0"/>
        <v>1940</v>
      </c>
      <c r="F12" s="456"/>
      <c r="G12" s="456"/>
      <c r="H12" s="455"/>
      <c r="I12" s="456"/>
      <c r="J12" s="456"/>
    </row>
    <row r="13" spans="1:10" ht="15.75" customHeight="1" thickBot="1">
      <c r="A13" s="577"/>
      <c r="B13" s="137" t="s">
        <v>1</v>
      </c>
      <c r="C13" s="105">
        <f>C12*100/E12</f>
        <v>72.42268041237114</v>
      </c>
      <c r="D13" s="105">
        <f>D12*100/E12</f>
        <v>27.577319587628867</v>
      </c>
      <c r="E13" s="82">
        <f t="shared" si="0"/>
        <v>100</v>
      </c>
      <c r="F13" s="456"/>
      <c r="G13" s="456"/>
      <c r="H13" s="455"/>
      <c r="I13" s="456"/>
      <c r="J13" s="456"/>
    </row>
    <row r="14" spans="1:10" ht="15.75" customHeight="1">
      <c r="A14" s="576">
        <v>2001</v>
      </c>
      <c r="B14" s="126" t="s">
        <v>137</v>
      </c>
      <c r="C14" s="90">
        <v>1285</v>
      </c>
      <c r="D14" s="90">
        <v>533</v>
      </c>
      <c r="E14" s="31">
        <f t="shared" si="0"/>
        <v>1818</v>
      </c>
      <c r="F14" s="456"/>
      <c r="G14" s="456"/>
      <c r="H14" s="455"/>
      <c r="I14" s="456"/>
      <c r="J14" s="456"/>
    </row>
    <row r="15" spans="1:10" ht="15.75" customHeight="1" thickBot="1">
      <c r="A15" s="577"/>
      <c r="B15" s="137" t="s">
        <v>1</v>
      </c>
      <c r="C15" s="105">
        <f>C14*100/E14</f>
        <v>70.68206820682069</v>
      </c>
      <c r="D15" s="105">
        <f>D14*100/E14</f>
        <v>29.31793179317932</v>
      </c>
      <c r="E15" s="82">
        <f t="shared" si="0"/>
        <v>100</v>
      </c>
      <c r="F15" s="456"/>
      <c r="G15" s="456"/>
      <c r="H15" s="455"/>
      <c r="I15" s="456"/>
      <c r="J15" s="456"/>
    </row>
    <row r="16" spans="1:10" ht="15.75" customHeight="1">
      <c r="A16" s="576">
        <v>2002</v>
      </c>
      <c r="B16" s="126" t="s">
        <v>137</v>
      </c>
      <c r="C16" s="90">
        <v>1408</v>
      </c>
      <c r="D16" s="90">
        <v>521</v>
      </c>
      <c r="E16" s="31">
        <f t="shared" si="0"/>
        <v>1929</v>
      </c>
      <c r="F16" s="456"/>
      <c r="G16" s="456"/>
      <c r="H16" s="455"/>
      <c r="I16" s="456"/>
      <c r="J16" s="456"/>
    </row>
    <row r="17" spans="1:5" ht="15.75" customHeight="1" thickBot="1">
      <c r="A17" s="577"/>
      <c r="B17" s="137" t="s">
        <v>1</v>
      </c>
      <c r="C17" s="105">
        <f>C16*100/E16</f>
        <v>72.99118714359771</v>
      </c>
      <c r="D17" s="105">
        <f>D16*100/E16</f>
        <v>27.00881285640228</v>
      </c>
      <c r="E17" s="82">
        <f t="shared" si="0"/>
        <v>100</v>
      </c>
    </row>
    <row r="18" spans="1:5" ht="15.75" customHeight="1">
      <c r="A18" s="576">
        <v>2003</v>
      </c>
      <c r="B18" s="126" t="s">
        <v>137</v>
      </c>
      <c r="C18" s="90">
        <v>1366</v>
      </c>
      <c r="D18" s="90">
        <v>534</v>
      </c>
      <c r="E18" s="31">
        <f t="shared" si="0"/>
        <v>1900</v>
      </c>
    </row>
    <row r="19" spans="1:5" ht="15.75" customHeight="1" thickBot="1">
      <c r="A19" s="577"/>
      <c r="B19" s="137" t="s">
        <v>1</v>
      </c>
      <c r="C19" s="105">
        <f>C18*100/E18</f>
        <v>71.89473684210526</v>
      </c>
      <c r="D19" s="105">
        <f>D18*100/E18</f>
        <v>28.105263157894736</v>
      </c>
      <c r="E19" s="82">
        <f t="shared" si="0"/>
        <v>100</v>
      </c>
    </row>
    <row r="20" spans="1:5" ht="15.75" customHeight="1">
      <c r="A20" s="576">
        <v>2004</v>
      </c>
      <c r="B20" s="126" t="s">
        <v>137</v>
      </c>
      <c r="C20" s="90">
        <v>1544</v>
      </c>
      <c r="D20" s="90">
        <v>557</v>
      </c>
      <c r="E20" s="31">
        <f t="shared" si="0"/>
        <v>2101</v>
      </c>
    </row>
    <row r="21" spans="1:5" ht="15.75" customHeight="1" thickBot="1">
      <c r="A21" s="577"/>
      <c r="B21" s="137" t="s">
        <v>1</v>
      </c>
      <c r="C21" s="105">
        <f>C20*100/E20</f>
        <v>73.48881485007139</v>
      </c>
      <c r="D21" s="105">
        <f>D20*100/E20</f>
        <v>26.511185149928604</v>
      </c>
      <c r="E21" s="82">
        <f t="shared" si="0"/>
        <v>100</v>
      </c>
    </row>
    <row r="22" spans="1:5" ht="15.75" customHeight="1">
      <c r="A22" s="576">
        <v>2005</v>
      </c>
      <c r="B22" s="126" t="s">
        <v>137</v>
      </c>
      <c r="C22" s="90">
        <v>1441</v>
      </c>
      <c r="D22" s="90">
        <v>551</v>
      </c>
      <c r="E22" s="31">
        <f t="shared" si="0"/>
        <v>1992</v>
      </c>
    </row>
    <row r="23" spans="1:5" ht="15.75" customHeight="1" thickBot="1">
      <c r="A23" s="577"/>
      <c r="B23" s="137" t="s">
        <v>1</v>
      </c>
      <c r="C23" s="105">
        <f>C22*100/E22</f>
        <v>72.33935742971887</v>
      </c>
      <c r="D23" s="105">
        <f>D22*100/E22</f>
        <v>27.660642570281123</v>
      </c>
      <c r="E23" s="82">
        <f t="shared" si="0"/>
        <v>100</v>
      </c>
    </row>
    <row r="24" spans="1:5" ht="15.75" customHeight="1">
      <c r="A24" s="576">
        <v>2006</v>
      </c>
      <c r="B24" s="126" t="s">
        <v>137</v>
      </c>
      <c r="C24" s="90">
        <v>1943</v>
      </c>
      <c r="D24" s="90">
        <v>608</v>
      </c>
      <c r="E24" s="31">
        <f t="shared" si="0"/>
        <v>2551</v>
      </c>
    </row>
    <row r="25" spans="1:5" ht="15.75" customHeight="1" thickBot="1">
      <c r="A25" s="577"/>
      <c r="B25" s="137" t="s">
        <v>1</v>
      </c>
      <c r="C25" s="105">
        <f>C24*100/E24</f>
        <v>76.16620932967464</v>
      </c>
      <c r="D25" s="105">
        <f>D24*100/E24</f>
        <v>23.833790670325364</v>
      </c>
      <c r="E25" s="82">
        <f t="shared" si="0"/>
        <v>100</v>
      </c>
    </row>
    <row r="26" spans="1:5" ht="15.75" customHeight="1">
      <c r="A26" s="576">
        <v>2007</v>
      </c>
      <c r="B26" s="126" t="s">
        <v>137</v>
      </c>
      <c r="C26" s="90">
        <v>2155</v>
      </c>
      <c r="D26" s="90">
        <v>789</v>
      </c>
      <c r="E26" s="31">
        <f t="shared" si="0"/>
        <v>2944</v>
      </c>
    </row>
    <row r="27" spans="1:5" ht="15.75" customHeight="1" thickBot="1">
      <c r="A27" s="577"/>
      <c r="B27" s="137" t="s">
        <v>1</v>
      </c>
      <c r="C27" s="105">
        <f>C26*100/E26</f>
        <v>73.19972826086956</v>
      </c>
      <c r="D27" s="105">
        <f>D26*100/E26</f>
        <v>26.800271739130434</v>
      </c>
      <c r="E27" s="82">
        <f t="shared" si="0"/>
        <v>100</v>
      </c>
    </row>
    <row r="28" spans="1:5" ht="15.75" customHeight="1">
      <c r="A28" s="576">
        <v>2008</v>
      </c>
      <c r="B28" s="126" t="s">
        <v>137</v>
      </c>
      <c r="C28" s="90">
        <v>2213</v>
      </c>
      <c r="D28" s="90">
        <v>919</v>
      </c>
      <c r="E28" s="31">
        <f>SUM(C28:D28)</f>
        <v>3132</v>
      </c>
    </row>
    <row r="29" spans="1:5" ht="15.75" customHeight="1" thickBot="1">
      <c r="A29" s="577"/>
      <c r="B29" s="137" t="s">
        <v>1</v>
      </c>
      <c r="C29" s="105">
        <f>C28*100/E28</f>
        <v>70.65772669220945</v>
      </c>
      <c r="D29" s="105">
        <f>D28*100/E28</f>
        <v>29.34227330779055</v>
      </c>
      <c r="E29" s="82">
        <f>SUM(C29:D29)</f>
        <v>100</v>
      </c>
    </row>
    <row r="30" spans="1:5" ht="15.75" customHeight="1">
      <c r="A30" s="576">
        <v>2009</v>
      </c>
      <c r="B30" s="126" t="s">
        <v>137</v>
      </c>
      <c r="C30" s="90">
        <v>2215</v>
      </c>
      <c r="D30" s="90">
        <v>958</v>
      </c>
      <c r="E30" s="31">
        <f>SUM(C30:D30)</f>
        <v>3173</v>
      </c>
    </row>
    <row r="31" spans="1:5" ht="15.75" customHeight="1" thickBot="1">
      <c r="A31" s="577"/>
      <c r="B31" s="137" t="s">
        <v>1</v>
      </c>
      <c r="C31" s="105">
        <f>C30*100/E30</f>
        <v>69.80775291522218</v>
      </c>
      <c r="D31" s="105">
        <f>D30*100/E30</f>
        <v>30.19224708477781</v>
      </c>
      <c r="E31" s="82">
        <f>SUM(C31:D31)</f>
        <v>100</v>
      </c>
    </row>
    <row r="32" spans="1:12" ht="13.5" customHeight="1">
      <c r="A32" s="4" t="s">
        <v>19</v>
      </c>
      <c r="B32" s="12"/>
      <c r="C32" s="5"/>
      <c r="D32" s="11" t="s">
        <v>221</v>
      </c>
      <c r="E32" s="3"/>
      <c r="F32" s="3"/>
      <c r="G32" s="3"/>
      <c r="H32" s="3"/>
      <c r="I32" s="6"/>
      <c r="J32" s="3"/>
      <c r="K32" s="3"/>
      <c r="L32" s="3"/>
    </row>
    <row r="33" spans="2:12" ht="13.5" customHeight="1">
      <c r="B33" s="8"/>
      <c r="C33" s="5"/>
      <c r="D33" s="3"/>
      <c r="E33" s="3"/>
      <c r="F33" s="3"/>
      <c r="G33" s="3"/>
      <c r="H33" s="3"/>
      <c r="I33" s="3"/>
      <c r="J33" s="3"/>
      <c r="K33" s="3"/>
      <c r="L33" s="3"/>
    </row>
  </sheetData>
  <sheetProtection/>
  <mergeCells count="14">
    <mergeCell ref="A28:A29"/>
    <mergeCell ref="A30:A31"/>
    <mergeCell ref="A22:A23"/>
    <mergeCell ref="A6:A7"/>
    <mergeCell ref="A8:A9"/>
    <mergeCell ref="A10:A11"/>
    <mergeCell ref="A24:A25"/>
    <mergeCell ref="A26:A27"/>
    <mergeCell ref="A1:E1"/>
    <mergeCell ref="A12:A13"/>
    <mergeCell ref="A14:A15"/>
    <mergeCell ref="A16:A17"/>
    <mergeCell ref="A18:A19"/>
    <mergeCell ref="A20:A2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1.00390625" style="157" customWidth="1"/>
    <col min="2" max="2" width="7.8515625" style="157" customWidth="1"/>
    <col min="3" max="10" width="9.7109375" style="157" customWidth="1"/>
    <col min="11" max="16384" width="9.140625" style="157" customWidth="1"/>
  </cols>
  <sheetData>
    <row r="1" spans="1:23" s="3" customFormat="1" ht="39.75" customHeight="1">
      <c r="A1" s="616" t="s">
        <v>389</v>
      </c>
      <c r="B1" s="616"/>
      <c r="C1" s="616"/>
      <c r="D1" s="616"/>
      <c r="E1" s="616"/>
      <c r="F1" s="616"/>
      <c r="G1" s="616"/>
      <c r="H1" s="616"/>
      <c r="I1" s="616"/>
      <c r="J1" s="6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19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0" ht="31.5" customHeight="1" thickBot="1">
      <c r="A3" s="19" t="s">
        <v>270</v>
      </c>
      <c r="B3" s="19" t="s">
        <v>369</v>
      </c>
      <c r="C3" s="268" t="s">
        <v>58</v>
      </c>
      <c r="D3" s="268" t="s">
        <v>55</v>
      </c>
      <c r="E3" s="268" t="s">
        <v>390</v>
      </c>
      <c r="F3" s="268" t="s">
        <v>203</v>
      </c>
      <c r="G3" s="268" t="s">
        <v>204</v>
      </c>
      <c r="H3" s="268" t="s">
        <v>135</v>
      </c>
      <c r="I3" s="268" t="s">
        <v>184</v>
      </c>
      <c r="J3" s="379" t="s">
        <v>5</v>
      </c>
    </row>
    <row r="4" spans="1:10" ht="13.5" customHeight="1">
      <c r="A4" s="576" t="s">
        <v>53</v>
      </c>
      <c r="B4" s="126">
        <v>1997</v>
      </c>
      <c r="C4" s="85">
        <v>10</v>
      </c>
      <c r="D4" s="85">
        <v>14</v>
      </c>
      <c r="E4" s="85">
        <v>37281</v>
      </c>
      <c r="F4" s="85">
        <v>3203</v>
      </c>
      <c r="G4" s="85">
        <v>117</v>
      </c>
      <c r="H4" s="85">
        <v>184</v>
      </c>
      <c r="I4" s="85">
        <v>13841</v>
      </c>
      <c r="J4" s="86">
        <f>SUM(C4:I4)</f>
        <v>54650</v>
      </c>
    </row>
    <row r="5" spans="1:10" ht="13.5" customHeight="1">
      <c r="A5" s="592"/>
      <c r="B5" s="127">
        <v>1998</v>
      </c>
      <c r="C5" s="122"/>
      <c r="D5" s="66">
        <v>43</v>
      </c>
      <c r="E5" s="66">
        <v>28500</v>
      </c>
      <c r="F5" s="66">
        <v>2824</v>
      </c>
      <c r="G5" s="122"/>
      <c r="H5" s="66">
        <v>188</v>
      </c>
      <c r="I5" s="66">
        <v>14775</v>
      </c>
      <c r="J5" s="281"/>
    </row>
    <row r="6" spans="1:10" ht="13.5" customHeight="1">
      <c r="A6" s="592"/>
      <c r="B6" s="127">
        <v>1999</v>
      </c>
      <c r="C6" s="122"/>
      <c r="D6" s="122"/>
      <c r="E6" s="66">
        <v>21267</v>
      </c>
      <c r="F6" s="66">
        <v>4357</v>
      </c>
      <c r="G6" s="66">
        <v>4</v>
      </c>
      <c r="H6" s="122"/>
      <c r="I6" s="66">
        <v>10312</v>
      </c>
      <c r="J6" s="281"/>
    </row>
    <row r="7" spans="1:10" ht="13.5" customHeight="1">
      <c r="A7" s="592"/>
      <c r="B7" s="127">
        <v>2000</v>
      </c>
      <c r="C7" s="122"/>
      <c r="D7" s="122"/>
      <c r="E7" s="66">
        <v>28281</v>
      </c>
      <c r="F7" s="66">
        <v>3846</v>
      </c>
      <c r="G7" s="122"/>
      <c r="H7" s="122"/>
      <c r="I7" s="66">
        <v>14058</v>
      </c>
      <c r="J7" s="281"/>
    </row>
    <row r="8" spans="1:10" ht="13.5" customHeight="1">
      <c r="A8" s="592"/>
      <c r="B8" s="127">
        <v>2001</v>
      </c>
      <c r="C8" s="66">
        <v>2</v>
      </c>
      <c r="D8" s="122"/>
      <c r="E8" s="66">
        <v>32556</v>
      </c>
      <c r="F8" s="66">
        <v>4654</v>
      </c>
      <c r="G8" s="66">
        <v>43</v>
      </c>
      <c r="H8" s="122"/>
      <c r="I8" s="66">
        <v>12998</v>
      </c>
      <c r="J8" s="281"/>
    </row>
    <row r="9" spans="1:10" ht="13.5" customHeight="1">
      <c r="A9" s="592"/>
      <c r="B9" s="127">
        <v>2002</v>
      </c>
      <c r="C9" s="66">
        <v>3</v>
      </c>
      <c r="D9" s="122"/>
      <c r="E9" s="66">
        <v>32202</v>
      </c>
      <c r="F9" s="66">
        <v>3719</v>
      </c>
      <c r="G9" s="122"/>
      <c r="H9" s="122"/>
      <c r="I9" s="66">
        <v>3683</v>
      </c>
      <c r="J9" s="281"/>
    </row>
    <row r="10" spans="1:10" ht="13.5" customHeight="1">
      <c r="A10" s="592"/>
      <c r="B10" s="127">
        <v>2003</v>
      </c>
      <c r="C10" s="66">
        <v>1</v>
      </c>
      <c r="D10" s="122"/>
      <c r="E10" s="66">
        <v>17580</v>
      </c>
      <c r="F10" s="66">
        <v>3258</v>
      </c>
      <c r="G10" s="122"/>
      <c r="H10" s="122"/>
      <c r="I10" s="66">
        <v>158</v>
      </c>
      <c r="J10" s="281"/>
    </row>
    <row r="11" spans="1:10" ht="13.5" customHeight="1">
      <c r="A11" s="592"/>
      <c r="B11" s="127">
        <v>2004</v>
      </c>
      <c r="C11" s="122"/>
      <c r="D11" s="122"/>
      <c r="E11" s="66">
        <v>24049</v>
      </c>
      <c r="F11" s="66">
        <v>3064</v>
      </c>
      <c r="G11" s="66">
        <v>32</v>
      </c>
      <c r="H11" s="122"/>
      <c r="I11" s="66">
        <v>59</v>
      </c>
      <c r="J11" s="281"/>
    </row>
    <row r="12" spans="1:10" ht="13.5" customHeight="1">
      <c r="A12" s="592"/>
      <c r="B12" s="127">
        <v>2005</v>
      </c>
      <c r="C12" s="66">
        <v>23</v>
      </c>
      <c r="D12" s="122"/>
      <c r="E12" s="66">
        <v>28055</v>
      </c>
      <c r="F12" s="66">
        <v>3093</v>
      </c>
      <c r="G12" s="66">
        <v>1229</v>
      </c>
      <c r="H12" s="122"/>
      <c r="I12" s="66">
        <v>1436</v>
      </c>
      <c r="J12" s="281"/>
    </row>
    <row r="13" spans="1:10" ht="13.5" customHeight="1">
      <c r="A13" s="592"/>
      <c r="B13" s="127">
        <v>2006</v>
      </c>
      <c r="C13" s="122"/>
      <c r="D13" s="122"/>
      <c r="E13" s="66">
        <v>30674</v>
      </c>
      <c r="F13" s="66">
        <v>2765</v>
      </c>
      <c r="G13" s="66">
        <v>1763</v>
      </c>
      <c r="H13" s="122"/>
      <c r="I13" s="66">
        <v>621</v>
      </c>
      <c r="J13" s="281"/>
    </row>
    <row r="14" spans="1:10" ht="13.5" customHeight="1">
      <c r="A14" s="592"/>
      <c r="B14" s="127">
        <v>2007</v>
      </c>
      <c r="C14" s="122"/>
      <c r="D14" s="122"/>
      <c r="E14" s="66">
        <v>53767</v>
      </c>
      <c r="F14" s="66">
        <v>1023</v>
      </c>
      <c r="G14" s="66">
        <v>627</v>
      </c>
      <c r="H14" s="122"/>
      <c r="I14" s="66">
        <v>1880</v>
      </c>
      <c r="J14" s="281"/>
    </row>
    <row r="15" spans="1:10" ht="13.5" customHeight="1">
      <c r="A15" s="592"/>
      <c r="B15" s="127">
        <v>2008</v>
      </c>
      <c r="C15" s="122">
        <v>0</v>
      </c>
      <c r="D15" s="122">
        <v>1</v>
      </c>
      <c r="E15" s="66">
        <v>63384</v>
      </c>
      <c r="F15" s="66">
        <v>929</v>
      </c>
      <c r="G15" s="66">
        <v>436</v>
      </c>
      <c r="H15" s="122"/>
      <c r="I15" s="66">
        <v>24833</v>
      </c>
      <c r="J15" s="281"/>
    </row>
    <row r="16" spans="1:10" ht="13.5" customHeight="1" thickBot="1">
      <c r="A16" s="577"/>
      <c r="B16" s="128">
        <v>2009</v>
      </c>
      <c r="C16" s="198">
        <v>0</v>
      </c>
      <c r="D16" s="198">
        <v>0</v>
      </c>
      <c r="E16" s="155">
        <v>80194</v>
      </c>
      <c r="F16" s="155">
        <v>604</v>
      </c>
      <c r="G16" s="155">
        <v>444</v>
      </c>
      <c r="H16" s="198"/>
      <c r="I16" s="155">
        <v>3308</v>
      </c>
      <c r="J16" s="286"/>
    </row>
    <row r="17" spans="1:10" ht="13.5" customHeight="1">
      <c r="A17" s="576" t="s">
        <v>54</v>
      </c>
      <c r="B17" s="126">
        <v>1997</v>
      </c>
      <c r="C17" s="123"/>
      <c r="D17" s="123"/>
      <c r="E17" s="123"/>
      <c r="F17" s="123"/>
      <c r="G17" s="123"/>
      <c r="H17" s="123"/>
      <c r="I17" s="85">
        <v>313</v>
      </c>
      <c r="J17" s="121"/>
    </row>
    <row r="18" spans="1:10" ht="13.5" customHeight="1">
      <c r="A18" s="592"/>
      <c r="B18" s="127">
        <v>1998</v>
      </c>
      <c r="C18" s="122"/>
      <c r="D18" s="122"/>
      <c r="E18" s="122"/>
      <c r="F18" s="122"/>
      <c r="G18" s="122"/>
      <c r="H18" s="122"/>
      <c r="I18" s="66">
        <v>3293</v>
      </c>
      <c r="J18" s="281"/>
    </row>
    <row r="19" spans="1:10" ht="13.5" customHeight="1">
      <c r="A19" s="592"/>
      <c r="B19" s="127">
        <v>1999</v>
      </c>
      <c r="C19" s="122"/>
      <c r="D19" s="122"/>
      <c r="E19" s="122"/>
      <c r="F19" s="122"/>
      <c r="G19" s="122"/>
      <c r="H19" s="122"/>
      <c r="I19" s="66">
        <v>3040</v>
      </c>
      <c r="J19" s="281"/>
    </row>
    <row r="20" spans="1:10" ht="13.5" customHeight="1">
      <c r="A20" s="592"/>
      <c r="B20" s="127">
        <v>2000</v>
      </c>
      <c r="C20" s="122"/>
      <c r="D20" s="122"/>
      <c r="E20" s="66">
        <v>2030</v>
      </c>
      <c r="F20" s="66">
        <v>1611</v>
      </c>
      <c r="G20" s="122"/>
      <c r="H20" s="122"/>
      <c r="I20" s="66">
        <v>209</v>
      </c>
      <c r="J20" s="281"/>
    </row>
    <row r="21" spans="1:10" ht="13.5" customHeight="1">
      <c r="A21" s="592"/>
      <c r="B21" s="127">
        <v>2001</v>
      </c>
      <c r="C21" s="122"/>
      <c r="D21" s="66">
        <v>127</v>
      </c>
      <c r="E21" s="66">
        <v>2487</v>
      </c>
      <c r="F21" s="66">
        <v>571</v>
      </c>
      <c r="G21" s="122"/>
      <c r="H21" s="122"/>
      <c r="I21" s="66">
        <v>1268</v>
      </c>
      <c r="J21" s="281"/>
    </row>
    <row r="22" spans="1:10" ht="13.5" customHeight="1">
      <c r="A22" s="592"/>
      <c r="B22" s="127">
        <v>2002</v>
      </c>
      <c r="C22" s="122"/>
      <c r="D22" s="66">
        <v>1</v>
      </c>
      <c r="E22" s="66">
        <v>7912</v>
      </c>
      <c r="F22" s="122"/>
      <c r="G22" s="122"/>
      <c r="H22" s="122"/>
      <c r="I22" s="66">
        <v>1677</v>
      </c>
      <c r="J22" s="281"/>
    </row>
    <row r="23" spans="1:10" ht="13.5" customHeight="1">
      <c r="A23" s="592"/>
      <c r="B23" s="127">
        <v>2003</v>
      </c>
      <c r="C23" s="122"/>
      <c r="D23" s="66">
        <v>269</v>
      </c>
      <c r="E23" s="66">
        <v>9067</v>
      </c>
      <c r="F23" s="66">
        <v>921</v>
      </c>
      <c r="G23" s="122"/>
      <c r="H23" s="122"/>
      <c r="I23" s="66">
        <v>763</v>
      </c>
      <c r="J23" s="281"/>
    </row>
    <row r="24" spans="1:10" ht="13.5" customHeight="1">
      <c r="A24" s="592"/>
      <c r="B24" s="127">
        <v>2004</v>
      </c>
      <c r="C24" s="122"/>
      <c r="D24" s="66">
        <v>1580</v>
      </c>
      <c r="E24" s="66">
        <v>6817</v>
      </c>
      <c r="F24" s="66">
        <v>15</v>
      </c>
      <c r="G24" s="66">
        <v>479</v>
      </c>
      <c r="H24" s="122"/>
      <c r="I24" s="66">
        <v>1462</v>
      </c>
      <c r="J24" s="281"/>
    </row>
    <row r="25" spans="1:10" ht="13.5" customHeight="1">
      <c r="A25" s="592"/>
      <c r="B25" s="127">
        <v>2005</v>
      </c>
      <c r="C25" s="66">
        <v>283</v>
      </c>
      <c r="D25" s="66">
        <v>248</v>
      </c>
      <c r="E25" s="66">
        <v>109</v>
      </c>
      <c r="F25" s="122"/>
      <c r="G25" s="66">
        <v>43</v>
      </c>
      <c r="H25" s="122"/>
      <c r="I25" s="66">
        <v>150</v>
      </c>
      <c r="J25" s="281"/>
    </row>
    <row r="26" spans="1:10" ht="13.5" customHeight="1">
      <c r="A26" s="592"/>
      <c r="B26" s="127">
        <v>2006</v>
      </c>
      <c r="C26" s="122"/>
      <c r="D26" s="122"/>
      <c r="E26" s="66">
        <v>1053</v>
      </c>
      <c r="F26" s="122"/>
      <c r="G26" s="122"/>
      <c r="H26" s="122"/>
      <c r="I26" s="66">
        <v>673</v>
      </c>
      <c r="J26" s="281"/>
    </row>
    <row r="27" spans="1:10" ht="13.5" customHeight="1">
      <c r="A27" s="592"/>
      <c r="B27" s="127">
        <v>2007</v>
      </c>
      <c r="C27" s="122"/>
      <c r="D27" s="66">
        <v>86</v>
      </c>
      <c r="E27" s="66">
        <v>55</v>
      </c>
      <c r="F27" s="122"/>
      <c r="G27" s="122"/>
      <c r="H27" s="122"/>
      <c r="I27" s="66">
        <v>439</v>
      </c>
      <c r="J27" s="281"/>
    </row>
    <row r="28" spans="1:10" ht="13.5" customHeight="1">
      <c r="A28" s="592"/>
      <c r="B28" s="127">
        <v>2008</v>
      </c>
      <c r="C28" s="122">
        <v>0</v>
      </c>
      <c r="D28" s="66">
        <v>2</v>
      </c>
      <c r="E28" s="66">
        <v>0</v>
      </c>
      <c r="F28" s="122">
        <v>0</v>
      </c>
      <c r="G28" s="122">
        <v>0</v>
      </c>
      <c r="H28" s="122"/>
      <c r="I28" s="66">
        <v>2814</v>
      </c>
      <c r="J28" s="281"/>
    </row>
    <row r="29" spans="1:10" ht="13.5" customHeight="1" thickBot="1">
      <c r="A29" s="577"/>
      <c r="B29" s="128">
        <v>2009</v>
      </c>
      <c r="C29" s="198">
        <v>0</v>
      </c>
      <c r="D29" s="155">
        <v>723</v>
      </c>
      <c r="E29" s="155">
        <v>723</v>
      </c>
      <c r="F29" s="198">
        <v>0</v>
      </c>
      <c r="G29" s="198">
        <v>0</v>
      </c>
      <c r="H29" s="198"/>
      <c r="I29" s="155">
        <v>1693</v>
      </c>
      <c r="J29" s="286"/>
    </row>
    <row r="30" spans="1:10" ht="13.5" customHeight="1">
      <c r="A30" s="576" t="s">
        <v>315</v>
      </c>
      <c r="B30" s="126">
        <v>1997</v>
      </c>
      <c r="C30" s="397"/>
      <c r="D30" s="388">
        <f aca="true" t="shared" si="0" ref="D30:I30">D17-D4</f>
        <v>-14</v>
      </c>
      <c r="E30" s="388">
        <f t="shared" si="0"/>
        <v>-37281</v>
      </c>
      <c r="F30" s="388">
        <f t="shared" si="0"/>
        <v>-3203</v>
      </c>
      <c r="G30" s="388">
        <f t="shared" si="0"/>
        <v>-117</v>
      </c>
      <c r="H30" s="388">
        <f t="shared" si="0"/>
        <v>-184</v>
      </c>
      <c r="I30" s="388">
        <f t="shared" si="0"/>
        <v>-13528</v>
      </c>
      <c r="J30" s="389"/>
    </row>
    <row r="31" spans="1:10" ht="13.5" customHeight="1">
      <c r="A31" s="592"/>
      <c r="B31" s="127">
        <v>1998</v>
      </c>
      <c r="C31" s="395"/>
      <c r="D31" s="390">
        <f aca="true" t="shared" si="1" ref="D31:I31">D18-D5</f>
        <v>-43</v>
      </c>
      <c r="E31" s="390">
        <f t="shared" si="1"/>
        <v>-28500</v>
      </c>
      <c r="F31" s="390">
        <f t="shared" si="1"/>
        <v>-2824</v>
      </c>
      <c r="G31" s="395"/>
      <c r="H31" s="390">
        <f t="shared" si="1"/>
        <v>-188</v>
      </c>
      <c r="I31" s="390">
        <f t="shared" si="1"/>
        <v>-11482</v>
      </c>
      <c r="J31" s="391"/>
    </row>
    <row r="32" spans="1:10" ht="13.5" customHeight="1">
      <c r="A32" s="592"/>
      <c r="B32" s="127">
        <v>1999</v>
      </c>
      <c r="C32" s="395"/>
      <c r="D32" s="395"/>
      <c r="E32" s="390">
        <f>E19-E6</f>
        <v>-21267</v>
      </c>
      <c r="F32" s="390">
        <f>F19-F6</f>
        <v>-4357</v>
      </c>
      <c r="G32" s="390">
        <f>G19-G6</f>
        <v>-4</v>
      </c>
      <c r="H32" s="395"/>
      <c r="I32" s="390">
        <f>I19-I6</f>
        <v>-7272</v>
      </c>
      <c r="J32" s="393"/>
    </row>
    <row r="33" spans="1:10" ht="13.5" customHeight="1">
      <c r="A33" s="592"/>
      <c r="B33" s="127">
        <v>2000</v>
      </c>
      <c r="C33" s="395"/>
      <c r="D33" s="395"/>
      <c r="E33" s="390">
        <f>E20-E7</f>
        <v>-26251</v>
      </c>
      <c r="F33" s="390">
        <f>F20-F7</f>
        <v>-2235</v>
      </c>
      <c r="G33" s="395"/>
      <c r="H33" s="395"/>
      <c r="I33" s="390">
        <f>I20-I7</f>
        <v>-13849</v>
      </c>
      <c r="J33" s="393"/>
    </row>
    <row r="34" spans="1:10" ht="13.5" customHeight="1">
      <c r="A34" s="592"/>
      <c r="B34" s="127">
        <v>2001</v>
      </c>
      <c r="C34" s="390">
        <f aca="true" t="shared" si="2" ref="C34:I34">C21-C8</f>
        <v>-2</v>
      </c>
      <c r="D34" s="390">
        <f t="shared" si="2"/>
        <v>127</v>
      </c>
      <c r="E34" s="390">
        <f t="shared" si="2"/>
        <v>-30069</v>
      </c>
      <c r="F34" s="390">
        <f t="shared" si="2"/>
        <v>-4083</v>
      </c>
      <c r="G34" s="390">
        <f t="shared" si="2"/>
        <v>-43</v>
      </c>
      <c r="H34" s="395"/>
      <c r="I34" s="390">
        <f t="shared" si="2"/>
        <v>-11730</v>
      </c>
      <c r="J34" s="393"/>
    </row>
    <row r="35" spans="1:10" ht="13.5" customHeight="1">
      <c r="A35" s="592"/>
      <c r="B35" s="127">
        <v>2002</v>
      </c>
      <c r="C35" s="390">
        <f aca="true" t="shared" si="3" ref="C35:I35">C22-C9</f>
        <v>-3</v>
      </c>
      <c r="D35" s="390">
        <f t="shared" si="3"/>
        <v>1</v>
      </c>
      <c r="E35" s="390">
        <f t="shared" si="3"/>
        <v>-24290</v>
      </c>
      <c r="F35" s="390">
        <f t="shared" si="3"/>
        <v>-3719</v>
      </c>
      <c r="G35" s="395"/>
      <c r="H35" s="395"/>
      <c r="I35" s="390">
        <f t="shared" si="3"/>
        <v>-2006</v>
      </c>
      <c r="J35" s="393"/>
    </row>
    <row r="36" spans="1:10" ht="13.5" customHeight="1">
      <c r="A36" s="592"/>
      <c r="B36" s="127">
        <v>2003</v>
      </c>
      <c r="C36" s="390">
        <f aca="true" t="shared" si="4" ref="C36:I36">C23-C10</f>
        <v>-1</v>
      </c>
      <c r="D36" s="390">
        <f t="shared" si="4"/>
        <v>269</v>
      </c>
      <c r="E36" s="390">
        <f t="shared" si="4"/>
        <v>-8513</v>
      </c>
      <c r="F36" s="390">
        <f t="shared" si="4"/>
        <v>-2337</v>
      </c>
      <c r="G36" s="395"/>
      <c r="H36" s="395"/>
      <c r="I36" s="390">
        <f t="shared" si="4"/>
        <v>605</v>
      </c>
      <c r="J36" s="393"/>
    </row>
    <row r="37" spans="1:10" ht="13.5" customHeight="1">
      <c r="A37" s="592"/>
      <c r="B37" s="127">
        <v>2004</v>
      </c>
      <c r="C37" s="395"/>
      <c r="D37" s="390">
        <f aca="true" t="shared" si="5" ref="D37:I37">D24-D11</f>
        <v>1580</v>
      </c>
      <c r="E37" s="390">
        <f t="shared" si="5"/>
        <v>-17232</v>
      </c>
      <c r="F37" s="390">
        <f t="shared" si="5"/>
        <v>-3049</v>
      </c>
      <c r="G37" s="390">
        <f t="shared" si="5"/>
        <v>447</v>
      </c>
      <c r="H37" s="395"/>
      <c r="I37" s="390">
        <f t="shared" si="5"/>
        <v>1403</v>
      </c>
      <c r="J37" s="393"/>
    </row>
    <row r="38" spans="1:10" ht="13.5" customHeight="1">
      <c r="A38" s="592"/>
      <c r="B38" s="127">
        <v>2005</v>
      </c>
      <c r="C38" s="390">
        <f aca="true" t="shared" si="6" ref="C38:I38">C25-C12</f>
        <v>260</v>
      </c>
      <c r="D38" s="390">
        <f t="shared" si="6"/>
        <v>248</v>
      </c>
      <c r="E38" s="390">
        <f t="shared" si="6"/>
        <v>-27946</v>
      </c>
      <c r="F38" s="390">
        <f t="shared" si="6"/>
        <v>-3093</v>
      </c>
      <c r="G38" s="390">
        <f t="shared" si="6"/>
        <v>-1186</v>
      </c>
      <c r="H38" s="395"/>
      <c r="I38" s="390">
        <f t="shared" si="6"/>
        <v>-1286</v>
      </c>
      <c r="J38" s="393"/>
    </row>
    <row r="39" spans="1:10" ht="13.5" customHeight="1">
      <c r="A39" s="592"/>
      <c r="B39" s="127">
        <v>2006</v>
      </c>
      <c r="C39" s="395"/>
      <c r="D39" s="395"/>
      <c r="E39" s="390">
        <f>E26-E13</f>
        <v>-29621</v>
      </c>
      <c r="F39" s="390">
        <f>F26-F13</f>
        <v>-2765</v>
      </c>
      <c r="G39" s="390">
        <f>G26-G13</f>
        <v>-1763</v>
      </c>
      <c r="H39" s="395"/>
      <c r="I39" s="390">
        <f>I26-I13</f>
        <v>52</v>
      </c>
      <c r="J39" s="393"/>
    </row>
    <row r="40" spans="1:10" ht="13.5" customHeight="1">
      <c r="A40" s="592"/>
      <c r="B40" s="127">
        <v>2007</v>
      </c>
      <c r="C40" s="395"/>
      <c r="D40" s="390">
        <f aca="true" t="shared" si="7" ref="D40:I40">D27-D14</f>
        <v>86</v>
      </c>
      <c r="E40" s="390">
        <f t="shared" si="7"/>
        <v>-53712</v>
      </c>
      <c r="F40" s="390">
        <f t="shared" si="7"/>
        <v>-1023</v>
      </c>
      <c r="G40" s="390">
        <f t="shared" si="7"/>
        <v>-627</v>
      </c>
      <c r="H40" s="395"/>
      <c r="I40" s="390">
        <f t="shared" si="7"/>
        <v>-1441</v>
      </c>
      <c r="J40" s="393"/>
    </row>
    <row r="41" spans="1:10" ht="13.5" customHeight="1">
      <c r="A41" s="592"/>
      <c r="B41" s="127">
        <v>2008</v>
      </c>
      <c r="C41" s="395"/>
      <c r="D41" s="390">
        <f>D28-D15</f>
        <v>1</v>
      </c>
      <c r="E41" s="390">
        <f>E28-E15</f>
        <v>-63384</v>
      </c>
      <c r="F41" s="390">
        <f>F28-F15</f>
        <v>-929</v>
      </c>
      <c r="G41" s="390">
        <f>G28-G15</f>
        <v>-436</v>
      </c>
      <c r="H41" s="395"/>
      <c r="I41" s="390">
        <f>I28-I15</f>
        <v>-22019</v>
      </c>
      <c r="J41" s="393"/>
    </row>
    <row r="42" spans="1:10" ht="13.5" customHeight="1" thickBot="1">
      <c r="A42" s="577"/>
      <c r="B42" s="128">
        <v>2009</v>
      </c>
      <c r="C42" s="396"/>
      <c r="D42" s="392">
        <f>D29-D16</f>
        <v>723</v>
      </c>
      <c r="E42" s="392">
        <f>E29-E16</f>
        <v>-79471</v>
      </c>
      <c r="F42" s="392">
        <f>F29-F16</f>
        <v>-604</v>
      </c>
      <c r="G42" s="392">
        <f>G29-G16</f>
        <v>-444</v>
      </c>
      <c r="H42" s="396"/>
      <c r="I42" s="392">
        <f>I29-I16</f>
        <v>-1615</v>
      </c>
      <c r="J42" s="394"/>
    </row>
    <row r="43" spans="1:6" ht="12.75">
      <c r="A43" s="4" t="s">
        <v>19</v>
      </c>
      <c r="F43" s="11" t="s">
        <v>221</v>
      </c>
    </row>
    <row r="44" spans="1:2" ht="12.75">
      <c r="A44" s="280"/>
      <c r="B44" s="11" t="s">
        <v>374</v>
      </c>
    </row>
  </sheetData>
  <sheetProtection/>
  <mergeCells count="4">
    <mergeCell ref="A1:J1"/>
    <mergeCell ref="A4:A16"/>
    <mergeCell ref="A17:A29"/>
    <mergeCell ref="A30:A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C29" sqref="C29:K29"/>
    </sheetView>
  </sheetViews>
  <sheetFormatPr defaultColWidth="9.140625" defaultRowHeight="12.75"/>
  <cols>
    <col min="1" max="1" width="7.57421875" style="186" customWidth="1"/>
    <col min="2" max="2" width="6.28125" style="186" customWidth="1"/>
    <col min="3" max="3" width="5.8515625" style="186" customWidth="1"/>
    <col min="4" max="4" width="8.8515625" style="186" customWidth="1"/>
    <col min="5" max="5" width="6.8515625" style="186" customWidth="1"/>
    <col min="6" max="6" width="7.421875" style="186" customWidth="1"/>
    <col min="7" max="7" width="9.00390625" style="186" customWidth="1"/>
    <col min="8" max="9" width="14.7109375" style="186" customWidth="1"/>
    <col min="10" max="11" width="7.28125" style="186" customWidth="1"/>
    <col min="12" max="12" width="7.140625" style="186" customWidth="1"/>
    <col min="13" max="16384" width="9.140625" style="186" customWidth="1"/>
  </cols>
  <sheetData>
    <row r="1" spans="1:23" s="3" customFormat="1" ht="19.5" customHeight="1">
      <c r="A1" s="16" t="s">
        <v>391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19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2" ht="110.25" customHeight="1" thickBot="1">
      <c r="A3" s="27" t="s">
        <v>270</v>
      </c>
      <c r="B3" s="27" t="s">
        <v>369</v>
      </c>
      <c r="C3" s="270" t="s">
        <v>83</v>
      </c>
      <c r="D3" s="270" t="s">
        <v>84</v>
      </c>
      <c r="E3" s="270" t="s">
        <v>243</v>
      </c>
      <c r="F3" s="270" t="s">
        <v>85</v>
      </c>
      <c r="G3" s="270" t="s">
        <v>86</v>
      </c>
      <c r="H3" s="270" t="s">
        <v>87</v>
      </c>
      <c r="I3" s="270" t="s">
        <v>205</v>
      </c>
      <c r="J3" s="270" t="s">
        <v>89</v>
      </c>
      <c r="K3" s="270" t="s">
        <v>184</v>
      </c>
      <c r="L3" s="269" t="s">
        <v>5</v>
      </c>
    </row>
    <row r="4" spans="1:12" ht="12" customHeight="1">
      <c r="A4" s="576" t="s">
        <v>53</v>
      </c>
      <c r="B4" s="126">
        <v>1997</v>
      </c>
      <c r="C4" s="398">
        <v>26</v>
      </c>
      <c r="D4" s="398">
        <v>2881</v>
      </c>
      <c r="E4" s="388">
        <v>16</v>
      </c>
      <c r="F4" s="398">
        <v>20340</v>
      </c>
      <c r="G4" s="398">
        <v>17757</v>
      </c>
      <c r="H4" s="398">
        <v>2257</v>
      </c>
      <c r="I4" s="398">
        <v>2785</v>
      </c>
      <c r="J4" s="398">
        <v>8196</v>
      </c>
      <c r="K4" s="398">
        <v>726</v>
      </c>
      <c r="L4" s="389">
        <f>SUM(C4:K4)</f>
        <v>54984</v>
      </c>
    </row>
    <row r="5" spans="1:12" ht="12" customHeight="1">
      <c r="A5" s="592"/>
      <c r="B5" s="127">
        <v>1998</v>
      </c>
      <c r="C5" s="399">
        <v>2</v>
      </c>
      <c r="D5" s="399">
        <v>2208</v>
      </c>
      <c r="E5" s="390">
        <v>45</v>
      </c>
      <c r="F5" s="399">
        <v>9867</v>
      </c>
      <c r="G5" s="399">
        <v>18457</v>
      </c>
      <c r="H5" s="399">
        <v>672</v>
      </c>
      <c r="I5" s="399">
        <v>2513</v>
      </c>
      <c r="J5" s="399">
        <v>11374</v>
      </c>
      <c r="K5" s="399">
        <v>1050</v>
      </c>
      <c r="L5" s="391">
        <f>SUM(C5:K5)</f>
        <v>46188</v>
      </c>
    </row>
    <row r="6" spans="1:12" ht="12" customHeight="1">
      <c r="A6" s="592"/>
      <c r="B6" s="127">
        <v>1999</v>
      </c>
      <c r="C6" s="395"/>
      <c r="D6" s="399">
        <v>10398</v>
      </c>
      <c r="E6" s="390">
        <v>70</v>
      </c>
      <c r="F6" s="399">
        <v>22111</v>
      </c>
      <c r="G6" s="399">
        <v>13553</v>
      </c>
      <c r="H6" s="399">
        <v>603</v>
      </c>
      <c r="I6" s="399">
        <v>1359</v>
      </c>
      <c r="J6" s="399">
        <v>7405</v>
      </c>
      <c r="K6" s="399">
        <v>4650</v>
      </c>
      <c r="L6" s="393"/>
    </row>
    <row r="7" spans="1:12" ht="12" customHeight="1">
      <c r="A7" s="592"/>
      <c r="B7" s="127">
        <v>2000</v>
      </c>
      <c r="C7" s="399">
        <v>5</v>
      </c>
      <c r="D7" s="399">
        <v>4106</v>
      </c>
      <c r="E7" s="390">
        <v>5</v>
      </c>
      <c r="F7" s="399">
        <v>18750</v>
      </c>
      <c r="G7" s="399">
        <v>15675</v>
      </c>
      <c r="H7" s="399">
        <v>612</v>
      </c>
      <c r="I7" s="399">
        <v>1305</v>
      </c>
      <c r="J7" s="399">
        <v>7191</v>
      </c>
      <c r="K7" s="399">
        <v>1893</v>
      </c>
      <c r="L7" s="391">
        <f>SUM(C7:K7)</f>
        <v>49542</v>
      </c>
    </row>
    <row r="8" spans="1:12" ht="12" customHeight="1">
      <c r="A8" s="592"/>
      <c r="B8" s="127">
        <v>2001</v>
      </c>
      <c r="C8" s="399">
        <v>7</v>
      </c>
      <c r="D8" s="399">
        <v>4587</v>
      </c>
      <c r="E8" s="390">
        <v>2</v>
      </c>
      <c r="F8" s="399">
        <v>19611</v>
      </c>
      <c r="G8" s="399">
        <v>16826</v>
      </c>
      <c r="H8" s="399">
        <v>963</v>
      </c>
      <c r="I8" s="399">
        <v>2106</v>
      </c>
      <c r="J8" s="399">
        <v>13321</v>
      </c>
      <c r="K8" s="399">
        <v>1663</v>
      </c>
      <c r="L8" s="391">
        <f>SUM(C8:K8)</f>
        <v>59086</v>
      </c>
    </row>
    <row r="9" spans="1:12" ht="12" customHeight="1">
      <c r="A9" s="592"/>
      <c r="B9" s="127">
        <v>2002</v>
      </c>
      <c r="C9" s="399">
        <v>8</v>
      </c>
      <c r="D9" s="399">
        <v>7490</v>
      </c>
      <c r="E9" s="395"/>
      <c r="F9" s="399">
        <v>12606</v>
      </c>
      <c r="G9" s="399">
        <v>14195</v>
      </c>
      <c r="H9" s="399">
        <v>786</v>
      </c>
      <c r="I9" s="399">
        <v>445</v>
      </c>
      <c r="J9" s="399">
        <v>7331</v>
      </c>
      <c r="K9" s="399">
        <v>19874</v>
      </c>
      <c r="L9" s="393"/>
    </row>
    <row r="10" spans="1:12" ht="12" customHeight="1">
      <c r="A10" s="592"/>
      <c r="B10" s="127">
        <v>2003</v>
      </c>
      <c r="C10" s="399">
        <v>72</v>
      </c>
      <c r="D10" s="399">
        <v>5790</v>
      </c>
      <c r="E10" s="395"/>
      <c r="F10" s="399">
        <v>16863</v>
      </c>
      <c r="G10" s="399">
        <v>16616</v>
      </c>
      <c r="H10" s="399">
        <v>731</v>
      </c>
      <c r="I10" s="399">
        <v>249</v>
      </c>
      <c r="J10" s="399">
        <v>9982</v>
      </c>
      <c r="K10" s="399">
        <v>49161</v>
      </c>
      <c r="L10" s="393"/>
    </row>
    <row r="11" spans="1:12" ht="12" customHeight="1">
      <c r="A11" s="592"/>
      <c r="B11" s="127">
        <v>2004</v>
      </c>
      <c r="C11" s="399">
        <v>23</v>
      </c>
      <c r="D11" s="399">
        <v>11077</v>
      </c>
      <c r="E11" s="395"/>
      <c r="F11" s="399">
        <v>29117</v>
      </c>
      <c r="G11" s="399">
        <v>16619</v>
      </c>
      <c r="H11" s="399">
        <v>1040</v>
      </c>
      <c r="I11" s="399">
        <v>243</v>
      </c>
      <c r="J11" s="399">
        <v>12637</v>
      </c>
      <c r="K11" s="399">
        <v>35551</v>
      </c>
      <c r="L11" s="393"/>
    </row>
    <row r="12" spans="1:12" ht="12" customHeight="1">
      <c r="A12" s="592"/>
      <c r="B12" s="127">
        <v>2005</v>
      </c>
      <c r="C12" s="399">
        <v>22</v>
      </c>
      <c r="D12" s="399">
        <v>965</v>
      </c>
      <c r="E12" s="395"/>
      <c r="F12" s="399">
        <v>27437</v>
      </c>
      <c r="G12" s="399">
        <v>18346</v>
      </c>
      <c r="H12" s="399">
        <v>1091</v>
      </c>
      <c r="I12" s="399">
        <v>169</v>
      </c>
      <c r="J12" s="399">
        <v>10423</v>
      </c>
      <c r="K12" s="399">
        <v>20981</v>
      </c>
      <c r="L12" s="393"/>
    </row>
    <row r="13" spans="1:12" ht="12" customHeight="1">
      <c r="A13" s="592"/>
      <c r="B13" s="127">
        <v>2006</v>
      </c>
      <c r="C13" s="399">
        <v>71</v>
      </c>
      <c r="D13" s="399">
        <v>999</v>
      </c>
      <c r="E13" s="395"/>
      <c r="F13" s="399">
        <v>22068</v>
      </c>
      <c r="G13" s="399">
        <v>18230</v>
      </c>
      <c r="H13" s="399">
        <v>981</v>
      </c>
      <c r="I13" s="399">
        <v>122</v>
      </c>
      <c r="J13" s="399">
        <v>10800</v>
      </c>
      <c r="K13" s="399">
        <v>1036</v>
      </c>
      <c r="L13" s="393"/>
    </row>
    <row r="14" spans="1:12" ht="12" customHeight="1">
      <c r="A14" s="592"/>
      <c r="B14" s="127">
        <v>2007</v>
      </c>
      <c r="C14" s="399">
        <v>42</v>
      </c>
      <c r="D14" s="399">
        <v>1634</v>
      </c>
      <c r="E14" s="395"/>
      <c r="F14" s="399">
        <v>34765</v>
      </c>
      <c r="G14" s="399">
        <v>19687</v>
      </c>
      <c r="H14" s="399">
        <v>1108</v>
      </c>
      <c r="I14" s="399">
        <v>243</v>
      </c>
      <c r="J14" s="399">
        <v>21483</v>
      </c>
      <c r="K14" s="399">
        <v>1532</v>
      </c>
      <c r="L14" s="393"/>
    </row>
    <row r="15" spans="1:12" ht="12" customHeight="1">
      <c r="A15" s="592"/>
      <c r="B15" s="127">
        <v>2008</v>
      </c>
      <c r="C15" s="122">
        <v>85</v>
      </c>
      <c r="D15" s="66">
        <v>2431</v>
      </c>
      <c r="E15" s="122"/>
      <c r="F15" s="66">
        <v>45233</v>
      </c>
      <c r="G15" s="66">
        <v>26017</v>
      </c>
      <c r="H15" s="66">
        <v>1220</v>
      </c>
      <c r="I15" s="66">
        <v>383</v>
      </c>
      <c r="J15" s="66">
        <v>22264</v>
      </c>
      <c r="K15" s="66">
        <v>2375</v>
      </c>
      <c r="L15" s="393"/>
    </row>
    <row r="16" spans="1:12" ht="12" customHeight="1" thickBot="1">
      <c r="A16" s="577"/>
      <c r="B16" s="128">
        <v>2009</v>
      </c>
      <c r="C16" s="198">
        <v>108</v>
      </c>
      <c r="D16" s="155">
        <v>2892</v>
      </c>
      <c r="E16" s="198"/>
      <c r="F16" s="155">
        <v>46792</v>
      </c>
      <c r="G16" s="155">
        <v>31165</v>
      </c>
      <c r="H16" s="155">
        <v>1234</v>
      </c>
      <c r="I16" s="155">
        <v>315</v>
      </c>
      <c r="J16" s="155">
        <v>20458</v>
      </c>
      <c r="K16" s="155">
        <v>3396</v>
      </c>
      <c r="L16" s="394"/>
    </row>
    <row r="17" spans="1:12" ht="12" customHeight="1">
      <c r="A17" s="576" t="s">
        <v>54</v>
      </c>
      <c r="B17" s="126">
        <v>1997</v>
      </c>
      <c r="C17" s="397"/>
      <c r="D17" s="398">
        <v>7</v>
      </c>
      <c r="E17" s="397"/>
      <c r="F17" s="398">
        <v>55</v>
      </c>
      <c r="G17" s="398">
        <v>208</v>
      </c>
      <c r="H17" s="398">
        <v>154</v>
      </c>
      <c r="I17" s="398">
        <v>686</v>
      </c>
      <c r="J17" s="398">
        <v>593</v>
      </c>
      <c r="K17" s="398">
        <v>102</v>
      </c>
      <c r="L17" s="409"/>
    </row>
    <row r="18" spans="1:12" ht="12" customHeight="1">
      <c r="A18" s="592"/>
      <c r="B18" s="127">
        <v>1998</v>
      </c>
      <c r="C18" s="395"/>
      <c r="D18" s="399">
        <v>81</v>
      </c>
      <c r="E18" s="395"/>
      <c r="F18" s="399">
        <v>31</v>
      </c>
      <c r="G18" s="399">
        <v>165</v>
      </c>
      <c r="H18" s="399">
        <v>93</v>
      </c>
      <c r="I18" s="399">
        <v>237</v>
      </c>
      <c r="J18" s="399">
        <v>321</v>
      </c>
      <c r="K18" s="399">
        <v>185</v>
      </c>
      <c r="L18" s="393"/>
    </row>
    <row r="19" spans="1:12" ht="12" customHeight="1">
      <c r="A19" s="592"/>
      <c r="B19" s="127">
        <v>1999</v>
      </c>
      <c r="C19" s="395"/>
      <c r="D19" s="399">
        <v>34</v>
      </c>
      <c r="E19" s="395"/>
      <c r="F19" s="399">
        <v>42</v>
      </c>
      <c r="G19" s="399">
        <v>127</v>
      </c>
      <c r="H19" s="399">
        <v>287</v>
      </c>
      <c r="I19" s="399">
        <v>262</v>
      </c>
      <c r="J19" s="399">
        <v>608</v>
      </c>
      <c r="K19" s="399">
        <v>16</v>
      </c>
      <c r="L19" s="393"/>
    </row>
    <row r="20" spans="1:12" ht="12" customHeight="1">
      <c r="A20" s="592"/>
      <c r="B20" s="127">
        <v>2000</v>
      </c>
      <c r="C20" s="395"/>
      <c r="D20" s="399">
        <v>74</v>
      </c>
      <c r="E20" s="395"/>
      <c r="F20" s="399">
        <v>71</v>
      </c>
      <c r="G20" s="399">
        <v>135</v>
      </c>
      <c r="H20" s="399">
        <v>164</v>
      </c>
      <c r="I20" s="399">
        <v>474</v>
      </c>
      <c r="J20" s="399">
        <v>125</v>
      </c>
      <c r="K20" s="399">
        <v>127</v>
      </c>
      <c r="L20" s="393"/>
    </row>
    <row r="21" spans="1:12" ht="12" customHeight="1">
      <c r="A21" s="592"/>
      <c r="B21" s="127">
        <v>2001</v>
      </c>
      <c r="C21" s="399">
        <v>2</v>
      </c>
      <c r="D21" s="399">
        <v>36</v>
      </c>
      <c r="E21" s="390">
        <v>1</v>
      </c>
      <c r="F21" s="399">
        <v>163</v>
      </c>
      <c r="G21" s="399">
        <v>715</v>
      </c>
      <c r="H21" s="399">
        <v>151</v>
      </c>
      <c r="I21" s="399">
        <v>527</v>
      </c>
      <c r="J21" s="399">
        <v>102</v>
      </c>
      <c r="K21" s="399">
        <v>410</v>
      </c>
      <c r="L21" s="391">
        <f>SUM(C21:K21)</f>
        <v>2107</v>
      </c>
    </row>
    <row r="22" spans="1:12" ht="12" customHeight="1">
      <c r="A22" s="592"/>
      <c r="B22" s="127">
        <v>2002</v>
      </c>
      <c r="C22" s="395"/>
      <c r="D22" s="399">
        <v>57</v>
      </c>
      <c r="E22" s="395"/>
      <c r="F22" s="399">
        <v>265</v>
      </c>
      <c r="G22" s="399">
        <v>557</v>
      </c>
      <c r="H22" s="399">
        <v>442</v>
      </c>
      <c r="I22" s="399">
        <v>189</v>
      </c>
      <c r="J22" s="399">
        <v>42</v>
      </c>
      <c r="K22" s="399">
        <v>626</v>
      </c>
      <c r="L22" s="393"/>
    </row>
    <row r="23" spans="1:12" ht="12" customHeight="1">
      <c r="A23" s="592"/>
      <c r="B23" s="127">
        <v>2003</v>
      </c>
      <c r="C23" s="395"/>
      <c r="D23" s="399">
        <v>13</v>
      </c>
      <c r="E23" s="395"/>
      <c r="F23" s="399">
        <v>271</v>
      </c>
      <c r="G23" s="399">
        <v>195</v>
      </c>
      <c r="H23" s="399">
        <v>313</v>
      </c>
      <c r="I23" s="399">
        <v>570</v>
      </c>
      <c r="J23" s="399">
        <v>10</v>
      </c>
      <c r="K23" s="399">
        <v>525</v>
      </c>
      <c r="L23" s="393"/>
    </row>
    <row r="24" spans="1:12" ht="12" customHeight="1">
      <c r="A24" s="592"/>
      <c r="B24" s="127">
        <v>2004</v>
      </c>
      <c r="C24" s="399">
        <v>16</v>
      </c>
      <c r="D24" s="399">
        <v>75</v>
      </c>
      <c r="E24" s="395"/>
      <c r="F24" s="399">
        <v>405</v>
      </c>
      <c r="G24" s="399">
        <v>447</v>
      </c>
      <c r="H24" s="399">
        <v>338</v>
      </c>
      <c r="I24" s="399">
        <v>806</v>
      </c>
      <c r="J24" s="399">
        <v>42</v>
      </c>
      <c r="K24" s="399">
        <v>538</v>
      </c>
      <c r="L24" s="393"/>
    </row>
    <row r="25" spans="1:12" ht="12" customHeight="1">
      <c r="A25" s="592"/>
      <c r="B25" s="127">
        <v>2005</v>
      </c>
      <c r="C25" s="395"/>
      <c r="D25" s="399">
        <v>9</v>
      </c>
      <c r="E25" s="395"/>
      <c r="F25" s="399">
        <v>125</v>
      </c>
      <c r="G25" s="399">
        <v>336</v>
      </c>
      <c r="H25" s="399">
        <v>364</v>
      </c>
      <c r="I25" s="399">
        <v>881</v>
      </c>
      <c r="J25" s="399">
        <v>88</v>
      </c>
      <c r="K25" s="399">
        <v>343</v>
      </c>
      <c r="L25" s="393"/>
    </row>
    <row r="26" spans="1:12" ht="12" customHeight="1">
      <c r="A26" s="592"/>
      <c r="B26" s="127">
        <v>2006</v>
      </c>
      <c r="C26" s="395"/>
      <c r="D26" s="399">
        <v>45</v>
      </c>
      <c r="E26" s="395"/>
      <c r="F26" s="399">
        <v>195</v>
      </c>
      <c r="G26" s="399">
        <v>385</v>
      </c>
      <c r="H26" s="399">
        <v>378</v>
      </c>
      <c r="I26" s="399">
        <v>956</v>
      </c>
      <c r="J26" s="399">
        <v>45</v>
      </c>
      <c r="K26" s="399">
        <v>1191</v>
      </c>
      <c r="L26" s="393"/>
    </row>
    <row r="27" spans="1:12" ht="12" customHeight="1">
      <c r="A27" s="592"/>
      <c r="B27" s="127">
        <v>2007</v>
      </c>
      <c r="C27" s="399">
        <v>2</v>
      </c>
      <c r="D27" s="399">
        <v>18</v>
      </c>
      <c r="E27" s="395"/>
      <c r="F27" s="399">
        <v>90</v>
      </c>
      <c r="G27" s="399">
        <v>700</v>
      </c>
      <c r="H27" s="399">
        <v>485</v>
      </c>
      <c r="I27" s="399">
        <v>707</v>
      </c>
      <c r="J27" s="399">
        <v>621</v>
      </c>
      <c r="K27" s="399">
        <v>1717</v>
      </c>
      <c r="L27" s="393"/>
    </row>
    <row r="28" spans="1:12" ht="12" customHeight="1">
      <c r="A28" s="592"/>
      <c r="B28" s="127">
        <v>2008</v>
      </c>
      <c r="C28" s="122">
        <v>1</v>
      </c>
      <c r="D28" s="66">
        <v>64</v>
      </c>
      <c r="E28" s="122"/>
      <c r="F28" s="66">
        <v>388</v>
      </c>
      <c r="G28" s="66">
        <v>631</v>
      </c>
      <c r="H28" s="66">
        <v>487</v>
      </c>
      <c r="I28" s="66">
        <v>683</v>
      </c>
      <c r="J28" s="66">
        <v>521</v>
      </c>
      <c r="K28" s="66">
        <v>1132</v>
      </c>
      <c r="L28" s="393"/>
    </row>
    <row r="29" spans="1:12" ht="12" customHeight="1" thickBot="1">
      <c r="A29" s="577"/>
      <c r="B29" s="128">
        <v>2009</v>
      </c>
      <c r="C29" s="198">
        <v>0</v>
      </c>
      <c r="D29" s="155">
        <v>26</v>
      </c>
      <c r="E29" s="198"/>
      <c r="F29" s="155">
        <v>184</v>
      </c>
      <c r="G29" s="155">
        <v>403</v>
      </c>
      <c r="H29" s="155">
        <v>298</v>
      </c>
      <c r="I29" s="155">
        <v>619</v>
      </c>
      <c r="J29" s="155">
        <v>121</v>
      </c>
      <c r="K29" s="155">
        <v>2431</v>
      </c>
      <c r="L29" s="394"/>
    </row>
    <row r="30" spans="1:12" ht="12" customHeight="1">
      <c r="A30" s="576" t="s">
        <v>315</v>
      </c>
      <c r="B30" s="126">
        <v>1997</v>
      </c>
      <c r="C30" s="397"/>
      <c r="D30" s="388">
        <f aca="true" t="shared" si="0" ref="D30:K30">D17-D4</f>
        <v>-2874</v>
      </c>
      <c r="E30" s="388">
        <f t="shared" si="0"/>
        <v>-16</v>
      </c>
      <c r="F30" s="388">
        <f t="shared" si="0"/>
        <v>-20285</v>
      </c>
      <c r="G30" s="388">
        <f t="shared" si="0"/>
        <v>-17549</v>
      </c>
      <c r="H30" s="388">
        <f t="shared" si="0"/>
        <v>-2103</v>
      </c>
      <c r="I30" s="388">
        <f t="shared" si="0"/>
        <v>-2099</v>
      </c>
      <c r="J30" s="388">
        <f t="shared" si="0"/>
        <v>-7603</v>
      </c>
      <c r="K30" s="388">
        <f t="shared" si="0"/>
        <v>-624</v>
      </c>
      <c r="L30" s="400"/>
    </row>
    <row r="31" spans="1:12" ht="12" customHeight="1">
      <c r="A31" s="592"/>
      <c r="B31" s="127">
        <v>1998</v>
      </c>
      <c r="C31" s="395"/>
      <c r="D31" s="390">
        <f aca="true" t="shared" si="1" ref="D31:K31">D18-D5</f>
        <v>-2127</v>
      </c>
      <c r="E31" s="390">
        <f t="shared" si="1"/>
        <v>-45</v>
      </c>
      <c r="F31" s="390">
        <f t="shared" si="1"/>
        <v>-9836</v>
      </c>
      <c r="G31" s="390">
        <f t="shared" si="1"/>
        <v>-18292</v>
      </c>
      <c r="H31" s="390">
        <f t="shared" si="1"/>
        <v>-579</v>
      </c>
      <c r="I31" s="390">
        <f t="shared" si="1"/>
        <v>-2276</v>
      </c>
      <c r="J31" s="390">
        <f t="shared" si="1"/>
        <v>-11053</v>
      </c>
      <c r="K31" s="390">
        <f t="shared" si="1"/>
        <v>-865</v>
      </c>
      <c r="L31" s="401"/>
    </row>
    <row r="32" spans="1:12" ht="12" customHeight="1">
      <c r="A32" s="592"/>
      <c r="B32" s="127">
        <v>1999</v>
      </c>
      <c r="C32" s="395"/>
      <c r="D32" s="390">
        <f aca="true" t="shared" si="2" ref="D32:K32">D19-D6</f>
        <v>-10364</v>
      </c>
      <c r="E32" s="390">
        <f t="shared" si="2"/>
        <v>-70</v>
      </c>
      <c r="F32" s="390">
        <f t="shared" si="2"/>
        <v>-22069</v>
      </c>
      <c r="G32" s="390">
        <f t="shared" si="2"/>
        <v>-13426</v>
      </c>
      <c r="H32" s="390">
        <f t="shared" si="2"/>
        <v>-316</v>
      </c>
      <c r="I32" s="390">
        <f t="shared" si="2"/>
        <v>-1097</v>
      </c>
      <c r="J32" s="390">
        <f t="shared" si="2"/>
        <v>-6797</v>
      </c>
      <c r="K32" s="390">
        <f t="shared" si="2"/>
        <v>-4634</v>
      </c>
      <c r="L32" s="401"/>
    </row>
    <row r="33" spans="1:12" ht="12" customHeight="1">
      <c r="A33" s="592"/>
      <c r="B33" s="127">
        <v>2000</v>
      </c>
      <c r="C33" s="395"/>
      <c r="D33" s="390">
        <f aca="true" t="shared" si="3" ref="D33:K33">D20-D7</f>
        <v>-4032</v>
      </c>
      <c r="E33" s="390">
        <f t="shared" si="3"/>
        <v>-5</v>
      </c>
      <c r="F33" s="390">
        <f t="shared" si="3"/>
        <v>-18679</v>
      </c>
      <c r="G33" s="390">
        <f t="shared" si="3"/>
        <v>-15540</v>
      </c>
      <c r="H33" s="390">
        <f t="shared" si="3"/>
        <v>-448</v>
      </c>
      <c r="I33" s="390">
        <f t="shared" si="3"/>
        <v>-831</v>
      </c>
      <c r="J33" s="390">
        <f t="shared" si="3"/>
        <v>-7066</v>
      </c>
      <c r="K33" s="390">
        <f t="shared" si="3"/>
        <v>-1766</v>
      </c>
      <c r="L33" s="401"/>
    </row>
    <row r="34" spans="1:12" ht="12" customHeight="1">
      <c r="A34" s="592"/>
      <c r="B34" s="127">
        <v>2001</v>
      </c>
      <c r="C34" s="390">
        <f aca="true" t="shared" si="4" ref="C34:K34">C21-C8</f>
        <v>-5</v>
      </c>
      <c r="D34" s="390">
        <f t="shared" si="4"/>
        <v>-4551</v>
      </c>
      <c r="E34" s="390">
        <f t="shared" si="4"/>
        <v>-1</v>
      </c>
      <c r="F34" s="390">
        <f t="shared" si="4"/>
        <v>-19448</v>
      </c>
      <c r="G34" s="390">
        <f t="shared" si="4"/>
        <v>-16111</v>
      </c>
      <c r="H34" s="390">
        <f t="shared" si="4"/>
        <v>-812</v>
      </c>
      <c r="I34" s="390">
        <f t="shared" si="4"/>
        <v>-1579</v>
      </c>
      <c r="J34" s="390">
        <f t="shared" si="4"/>
        <v>-13219</v>
      </c>
      <c r="K34" s="390">
        <f t="shared" si="4"/>
        <v>-1253</v>
      </c>
      <c r="L34" s="402">
        <f>SUM(C34:K34)</f>
        <v>-56979</v>
      </c>
    </row>
    <row r="35" spans="1:12" ht="12" customHeight="1">
      <c r="A35" s="592"/>
      <c r="B35" s="127">
        <v>2002</v>
      </c>
      <c r="C35" s="395"/>
      <c r="D35" s="390">
        <f aca="true" t="shared" si="5" ref="D35:K35">D22-D9</f>
        <v>-7433</v>
      </c>
      <c r="E35" s="395"/>
      <c r="F35" s="390">
        <f t="shared" si="5"/>
        <v>-12341</v>
      </c>
      <c r="G35" s="390">
        <f t="shared" si="5"/>
        <v>-13638</v>
      </c>
      <c r="H35" s="390">
        <f t="shared" si="5"/>
        <v>-344</v>
      </c>
      <c r="I35" s="390">
        <f t="shared" si="5"/>
        <v>-256</v>
      </c>
      <c r="J35" s="390">
        <f t="shared" si="5"/>
        <v>-7289</v>
      </c>
      <c r="K35" s="390">
        <f t="shared" si="5"/>
        <v>-19248</v>
      </c>
      <c r="L35" s="401"/>
    </row>
    <row r="36" spans="1:12" ht="12" customHeight="1">
      <c r="A36" s="592"/>
      <c r="B36" s="127">
        <v>2003</v>
      </c>
      <c r="C36" s="395"/>
      <c r="D36" s="390">
        <f aca="true" t="shared" si="6" ref="D36:K36">D23-D10</f>
        <v>-5777</v>
      </c>
      <c r="E36" s="395"/>
      <c r="F36" s="390">
        <f t="shared" si="6"/>
        <v>-16592</v>
      </c>
      <c r="G36" s="390">
        <f t="shared" si="6"/>
        <v>-16421</v>
      </c>
      <c r="H36" s="390">
        <f t="shared" si="6"/>
        <v>-418</v>
      </c>
      <c r="I36" s="390">
        <f t="shared" si="6"/>
        <v>321</v>
      </c>
      <c r="J36" s="390">
        <f t="shared" si="6"/>
        <v>-9972</v>
      </c>
      <c r="K36" s="390">
        <f t="shared" si="6"/>
        <v>-48636</v>
      </c>
      <c r="L36" s="401"/>
    </row>
    <row r="37" spans="1:12" ht="12" customHeight="1">
      <c r="A37" s="592"/>
      <c r="B37" s="127">
        <v>2004</v>
      </c>
      <c r="C37" s="390">
        <f aca="true" t="shared" si="7" ref="C37:K37">C24-C11</f>
        <v>-7</v>
      </c>
      <c r="D37" s="390">
        <f t="shared" si="7"/>
        <v>-11002</v>
      </c>
      <c r="E37" s="395"/>
      <c r="F37" s="390">
        <f t="shared" si="7"/>
        <v>-28712</v>
      </c>
      <c r="G37" s="390">
        <f t="shared" si="7"/>
        <v>-16172</v>
      </c>
      <c r="H37" s="390">
        <f t="shared" si="7"/>
        <v>-702</v>
      </c>
      <c r="I37" s="390">
        <f t="shared" si="7"/>
        <v>563</v>
      </c>
      <c r="J37" s="390">
        <f t="shared" si="7"/>
        <v>-12595</v>
      </c>
      <c r="K37" s="390">
        <f t="shared" si="7"/>
        <v>-35013</v>
      </c>
      <c r="L37" s="401"/>
    </row>
    <row r="38" spans="1:12" ht="12" customHeight="1">
      <c r="A38" s="592"/>
      <c r="B38" s="127">
        <v>2005</v>
      </c>
      <c r="C38" s="395"/>
      <c r="D38" s="390">
        <f aca="true" t="shared" si="8" ref="D38:K38">D25-D12</f>
        <v>-956</v>
      </c>
      <c r="E38" s="395"/>
      <c r="F38" s="390">
        <f t="shared" si="8"/>
        <v>-27312</v>
      </c>
      <c r="G38" s="390">
        <f t="shared" si="8"/>
        <v>-18010</v>
      </c>
      <c r="H38" s="390">
        <f t="shared" si="8"/>
        <v>-727</v>
      </c>
      <c r="I38" s="390">
        <f t="shared" si="8"/>
        <v>712</v>
      </c>
      <c r="J38" s="390">
        <f t="shared" si="8"/>
        <v>-10335</v>
      </c>
      <c r="K38" s="390">
        <f t="shared" si="8"/>
        <v>-20638</v>
      </c>
      <c r="L38" s="401"/>
    </row>
    <row r="39" spans="1:12" ht="12" customHeight="1">
      <c r="A39" s="592"/>
      <c r="B39" s="127">
        <v>2006</v>
      </c>
      <c r="C39" s="395"/>
      <c r="D39" s="390">
        <f aca="true" t="shared" si="9" ref="D39:K39">D26-D13</f>
        <v>-954</v>
      </c>
      <c r="E39" s="395"/>
      <c r="F39" s="390">
        <f t="shared" si="9"/>
        <v>-21873</v>
      </c>
      <c r="G39" s="390">
        <f t="shared" si="9"/>
        <v>-17845</v>
      </c>
      <c r="H39" s="390">
        <f t="shared" si="9"/>
        <v>-603</v>
      </c>
      <c r="I39" s="390">
        <f t="shared" si="9"/>
        <v>834</v>
      </c>
      <c r="J39" s="390">
        <f t="shared" si="9"/>
        <v>-10755</v>
      </c>
      <c r="K39" s="390">
        <f t="shared" si="9"/>
        <v>155</v>
      </c>
      <c r="L39" s="401"/>
    </row>
    <row r="40" spans="1:12" ht="12" customHeight="1">
      <c r="A40" s="592"/>
      <c r="B40" s="127">
        <v>2007</v>
      </c>
      <c r="C40" s="390">
        <f aca="true" t="shared" si="10" ref="C40:K40">C27-C14</f>
        <v>-40</v>
      </c>
      <c r="D40" s="390">
        <f t="shared" si="10"/>
        <v>-1616</v>
      </c>
      <c r="E40" s="395"/>
      <c r="F40" s="390">
        <f t="shared" si="10"/>
        <v>-34675</v>
      </c>
      <c r="G40" s="390">
        <f t="shared" si="10"/>
        <v>-18987</v>
      </c>
      <c r="H40" s="390">
        <f t="shared" si="10"/>
        <v>-623</v>
      </c>
      <c r="I40" s="390">
        <f t="shared" si="10"/>
        <v>464</v>
      </c>
      <c r="J40" s="390">
        <f t="shared" si="10"/>
        <v>-20862</v>
      </c>
      <c r="K40" s="390">
        <f t="shared" si="10"/>
        <v>185</v>
      </c>
      <c r="L40" s="401"/>
    </row>
    <row r="41" spans="1:12" ht="12" customHeight="1">
      <c r="A41" s="592"/>
      <c r="B41" s="127">
        <v>2008</v>
      </c>
      <c r="C41" s="390">
        <f>C28-C15</f>
        <v>-84</v>
      </c>
      <c r="D41" s="390">
        <f>D28-D15</f>
        <v>-2367</v>
      </c>
      <c r="E41" s="395"/>
      <c r="F41" s="390">
        <f aca="true" t="shared" si="11" ref="F41:K41">F28-F15</f>
        <v>-44845</v>
      </c>
      <c r="G41" s="390">
        <f t="shared" si="11"/>
        <v>-25386</v>
      </c>
      <c r="H41" s="390">
        <f t="shared" si="11"/>
        <v>-733</v>
      </c>
      <c r="I41" s="390">
        <f t="shared" si="11"/>
        <v>300</v>
      </c>
      <c r="J41" s="390">
        <f t="shared" si="11"/>
        <v>-21743</v>
      </c>
      <c r="K41" s="390">
        <f t="shared" si="11"/>
        <v>-1243</v>
      </c>
      <c r="L41" s="401"/>
    </row>
    <row r="42" spans="1:12" ht="12" customHeight="1" thickBot="1">
      <c r="A42" s="577"/>
      <c r="B42" s="128">
        <v>2009</v>
      </c>
      <c r="C42" s="392">
        <f>C29-C16</f>
        <v>-108</v>
      </c>
      <c r="D42" s="392">
        <f>D29-D16</f>
        <v>-2866</v>
      </c>
      <c r="E42" s="396"/>
      <c r="F42" s="392">
        <f aca="true" t="shared" si="12" ref="F42:K42">F29-F16</f>
        <v>-46608</v>
      </c>
      <c r="G42" s="392">
        <f t="shared" si="12"/>
        <v>-30762</v>
      </c>
      <c r="H42" s="392">
        <f t="shared" si="12"/>
        <v>-936</v>
      </c>
      <c r="I42" s="392">
        <f t="shared" si="12"/>
        <v>304</v>
      </c>
      <c r="J42" s="392">
        <f t="shared" si="12"/>
        <v>-20337</v>
      </c>
      <c r="K42" s="392">
        <f t="shared" si="12"/>
        <v>-965</v>
      </c>
      <c r="L42" s="404"/>
    </row>
    <row r="43" spans="1:6" s="157" customFormat="1" ht="12.75">
      <c r="A43" s="4" t="s">
        <v>19</v>
      </c>
      <c r="F43" s="11" t="s">
        <v>221</v>
      </c>
    </row>
    <row r="44" spans="1:2" s="157" customFormat="1" ht="12.75">
      <c r="A44" s="280"/>
      <c r="B44" s="11" t="s">
        <v>374</v>
      </c>
    </row>
  </sheetData>
  <sheetProtection/>
  <mergeCells count="3">
    <mergeCell ref="A4:A16"/>
    <mergeCell ref="A17:A29"/>
    <mergeCell ref="A30:A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C29" sqref="C29:K29"/>
    </sheetView>
  </sheetViews>
  <sheetFormatPr defaultColWidth="9.140625" defaultRowHeight="12.75"/>
  <cols>
    <col min="1" max="1" width="7.57421875" style="157" customWidth="1"/>
    <col min="2" max="2" width="6.28125" style="157" customWidth="1"/>
    <col min="3" max="3" width="6.57421875" style="157" customWidth="1"/>
    <col min="4" max="4" width="5.7109375" style="157" bestFit="1" customWidth="1"/>
    <col min="5" max="5" width="10.00390625" style="157" customWidth="1"/>
    <col min="6" max="6" width="8.7109375" style="157" customWidth="1"/>
    <col min="7" max="7" width="11.140625" style="157" customWidth="1"/>
    <col min="8" max="8" width="8.421875" style="157" customWidth="1"/>
    <col min="9" max="9" width="10.57421875" style="157" customWidth="1"/>
    <col min="10" max="10" width="7.7109375" style="157" customWidth="1"/>
    <col min="11" max="11" width="7.8515625" style="157" customWidth="1"/>
    <col min="12" max="12" width="8.57421875" style="157" customWidth="1"/>
    <col min="13" max="16384" width="9.140625" style="157" customWidth="1"/>
  </cols>
  <sheetData>
    <row r="1" spans="1:23" s="3" customFormat="1" ht="19.5" customHeight="1">
      <c r="A1" s="601" t="s">
        <v>392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19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2" ht="63" customHeight="1" thickBot="1">
      <c r="A3" s="19" t="s">
        <v>270</v>
      </c>
      <c r="B3" s="19" t="s">
        <v>369</v>
      </c>
      <c r="C3" s="268" t="s">
        <v>74</v>
      </c>
      <c r="D3" s="268" t="s">
        <v>75</v>
      </c>
      <c r="E3" s="268" t="s">
        <v>76</v>
      </c>
      <c r="F3" s="268" t="s">
        <v>206</v>
      </c>
      <c r="G3" s="268" t="s">
        <v>78</v>
      </c>
      <c r="H3" s="268" t="s">
        <v>79</v>
      </c>
      <c r="I3" s="268" t="s">
        <v>80</v>
      </c>
      <c r="J3" s="268" t="s">
        <v>81</v>
      </c>
      <c r="K3" s="268" t="s">
        <v>184</v>
      </c>
      <c r="L3" s="379" t="s">
        <v>5</v>
      </c>
    </row>
    <row r="4" spans="1:12" ht="12.75" customHeight="1">
      <c r="A4" s="576" t="s">
        <v>53</v>
      </c>
      <c r="B4" s="126">
        <v>1997</v>
      </c>
      <c r="C4" s="85">
        <v>112</v>
      </c>
      <c r="D4" s="85">
        <v>202</v>
      </c>
      <c r="E4" s="85">
        <v>978</v>
      </c>
      <c r="F4" s="85">
        <v>31613</v>
      </c>
      <c r="G4" s="85">
        <v>4503</v>
      </c>
      <c r="H4" s="85">
        <v>1090</v>
      </c>
      <c r="I4" s="85">
        <v>45</v>
      </c>
      <c r="J4" s="85">
        <v>567</v>
      </c>
      <c r="K4" s="85">
        <v>163</v>
      </c>
      <c r="L4" s="86">
        <f aca="true" t="shared" si="0" ref="L4:L29">SUM(C4:K4)</f>
        <v>39273</v>
      </c>
    </row>
    <row r="5" spans="1:12" ht="12.75" customHeight="1">
      <c r="A5" s="592"/>
      <c r="B5" s="127">
        <v>1998</v>
      </c>
      <c r="C5" s="66">
        <v>129</v>
      </c>
      <c r="D5" s="66">
        <v>458</v>
      </c>
      <c r="E5" s="66">
        <v>2152</v>
      </c>
      <c r="F5" s="66">
        <v>17304</v>
      </c>
      <c r="G5" s="66">
        <v>3742</v>
      </c>
      <c r="H5" s="66">
        <v>368</v>
      </c>
      <c r="I5" s="66">
        <v>71</v>
      </c>
      <c r="J5" s="66">
        <v>650</v>
      </c>
      <c r="K5" s="66">
        <v>105</v>
      </c>
      <c r="L5" s="87">
        <f t="shared" si="0"/>
        <v>24979</v>
      </c>
    </row>
    <row r="6" spans="1:12" ht="12.75" customHeight="1">
      <c r="A6" s="592"/>
      <c r="B6" s="127">
        <v>1999</v>
      </c>
      <c r="C6" s="66">
        <v>276</v>
      </c>
      <c r="D6" s="66">
        <v>203</v>
      </c>
      <c r="E6" s="66">
        <v>1725</v>
      </c>
      <c r="F6" s="66">
        <v>23253</v>
      </c>
      <c r="G6" s="66">
        <v>2633</v>
      </c>
      <c r="H6" s="66">
        <v>81</v>
      </c>
      <c r="I6" s="66">
        <v>39</v>
      </c>
      <c r="J6" s="66">
        <v>852</v>
      </c>
      <c r="K6" s="66">
        <v>15</v>
      </c>
      <c r="L6" s="87">
        <f t="shared" si="0"/>
        <v>29077</v>
      </c>
    </row>
    <row r="7" spans="1:12" ht="12.75" customHeight="1">
      <c r="A7" s="592"/>
      <c r="B7" s="127">
        <v>2000</v>
      </c>
      <c r="C7" s="66">
        <v>145</v>
      </c>
      <c r="D7" s="66">
        <v>111</v>
      </c>
      <c r="E7" s="66">
        <v>1870</v>
      </c>
      <c r="F7" s="66">
        <v>8934</v>
      </c>
      <c r="G7" s="66">
        <v>2398</v>
      </c>
      <c r="H7" s="66">
        <v>23</v>
      </c>
      <c r="I7" s="66">
        <v>144</v>
      </c>
      <c r="J7" s="66">
        <v>672</v>
      </c>
      <c r="K7" s="66">
        <v>101</v>
      </c>
      <c r="L7" s="87">
        <f t="shared" si="0"/>
        <v>14398</v>
      </c>
    </row>
    <row r="8" spans="1:12" ht="12.75" customHeight="1">
      <c r="A8" s="592"/>
      <c r="B8" s="127">
        <v>2001</v>
      </c>
      <c r="C8" s="66">
        <v>320</v>
      </c>
      <c r="D8" s="66">
        <v>263</v>
      </c>
      <c r="E8" s="66">
        <v>2325</v>
      </c>
      <c r="F8" s="66">
        <v>11633</v>
      </c>
      <c r="G8" s="66">
        <v>2942</v>
      </c>
      <c r="H8" s="66">
        <v>55</v>
      </c>
      <c r="I8" s="66">
        <v>206</v>
      </c>
      <c r="J8" s="66">
        <v>610</v>
      </c>
      <c r="K8" s="66">
        <v>133</v>
      </c>
      <c r="L8" s="87">
        <f t="shared" si="0"/>
        <v>18487</v>
      </c>
    </row>
    <row r="9" spans="1:12" ht="12.75" customHeight="1">
      <c r="A9" s="592"/>
      <c r="B9" s="127">
        <v>2002</v>
      </c>
      <c r="C9" s="66">
        <v>27</v>
      </c>
      <c r="D9" s="66">
        <v>729</v>
      </c>
      <c r="E9" s="66">
        <v>2737</v>
      </c>
      <c r="F9" s="66">
        <v>17490</v>
      </c>
      <c r="G9" s="66">
        <v>1759</v>
      </c>
      <c r="H9" s="66">
        <v>40</v>
      </c>
      <c r="I9" s="66">
        <v>148</v>
      </c>
      <c r="J9" s="66">
        <v>610</v>
      </c>
      <c r="K9" s="66">
        <v>239</v>
      </c>
      <c r="L9" s="87">
        <f t="shared" si="0"/>
        <v>23779</v>
      </c>
    </row>
    <row r="10" spans="1:12" ht="12.75" customHeight="1">
      <c r="A10" s="592"/>
      <c r="B10" s="127">
        <v>2003</v>
      </c>
      <c r="C10" s="66">
        <v>16</v>
      </c>
      <c r="D10" s="66">
        <v>806</v>
      </c>
      <c r="E10" s="66">
        <v>13105</v>
      </c>
      <c r="F10" s="66">
        <v>9278</v>
      </c>
      <c r="G10" s="66">
        <v>1406</v>
      </c>
      <c r="H10" s="66">
        <v>41</v>
      </c>
      <c r="I10" s="66">
        <v>103</v>
      </c>
      <c r="J10" s="66">
        <v>728</v>
      </c>
      <c r="K10" s="66">
        <v>599</v>
      </c>
      <c r="L10" s="87">
        <f t="shared" si="0"/>
        <v>26082</v>
      </c>
    </row>
    <row r="11" spans="1:12" ht="12.75" customHeight="1">
      <c r="A11" s="592"/>
      <c r="B11" s="127">
        <v>2004</v>
      </c>
      <c r="C11" s="66">
        <v>45</v>
      </c>
      <c r="D11" s="66">
        <v>689</v>
      </c>
      <c r="E11" s="66">
        <v>3207</v>
      </c>
      <c r="F11" s="66">
        <v>7593</v>
      </c>
      <c r="G11" s="66">
        <v>1914</v>
      </c>
      <c r="H11" s="66">
        <v>65</v>
      </c>
      <c r="I11" s="66">
        <v>419</v>
      </c>
      <c r="J11" s="66">
        <v>776</v>
      </c>
      <c r="K11" s="66">
        <v>230</v>
      </c>
      <c r="L11" s="87">
        <f t="shared" si="0"/>
        <v>14938</v>
      </c>
    </row>
    <row r="12" spans="1:12" ht="12.75" customHeight="1">
      <c r="A12" s="592"/>
      <c r="B12" s="127">
        <v>2005</v>
      </c>
      <c r="C12" s="66">
        <v>107</v>
      </c>
      <c r="D12" s="66">
        <v>688</v>
      </c>
      <c r="E12" s="66">
        <v>2794</v>
      </c>
      <c r="F12" s="66">
        <v>7631</v>
      </c>
      <c r="G12" s="66">
        <v>1425</v>
      </c>
      <c r="H12" s="66">
        <v>72</v>
      </c>
      <c r="I12" s="66">
        <v>195</v>
      </c>
      <c r="J12" s="66">
        <v>983</v>
      </c>
      <c r="K12" s="66">
        <v>228</v>
      </c>
      <c r="L12" s="87">
        <f t="shared" si="0"/>
        <v>14123</v>
      </c>
    </row>
    <row r="13" spans="1:12" ht="12.75" customHeight="1">
      <c r="A13" s="592"/>
      <c r="B13" s="127">
        <v>2006</v>
      </c>
      <c r="C13" s="66">
        <v>118</v>
      </c>
      <c r="D13" s="66">
        <v>462</v>
      </c>
      <c r="E13" s="66">
        <v>2997</v>
      </c>
      <c r="F13" s="66">
        <v>6494</v>
      </c>
      <c r="G13" s="66">
        <v>1343</v>
      </c>
      <c r="H13" s="66">
        <v>23</v>
      </c>
      <c r="I13" s="66">
        <v>189</v>
      </c>
      <c r="J13" s="66">
        <v>89</v>
      </c>
      <c r="K13" s="66">
        <v>43</v>
      </c>
      <c r="L13" s="87">
        <f t="shared" si="0"/>
        <v>11758</v>
      </c>
    </row>
    <row r="14" spans="1:12" ht="12.75" customHeight="1">
      <c r="A14" s="592"/>
      <c r="B14" s="127">
        <v>2007</v>
      </c>
      <c r="C14" s="66">
        <v>97</v>
      </c>
      <c r="D14" s="66">
        <v>524</v>
      </c>
      <c r="E14" s="66">
        <v>3318</v>
      </c>
      <c r="F14" s="66">
        <v>7875</v>
      </c>
      <c r="G14" s="66">
        <v>1607</v>
      </c>
      <c r="H14" s="66">
        <v>92</v>
      </c>
      <c r="I14" s="66">
        <v>188</v>
      </c>
      <c r="J14" s="66">
        <v>1012</v>
      </c>
      <c r="K14" s="66">
        <v>130</v>
      </c>
      <c r="L14" s="87">
        <f t="shared" si="0"/>
        <v>14843</v>
      </c>
    </row>
    <row r="15" spans="1:12" s="186" customFormat="1" ht="12" customHeight="1">
      <c r="A15" s="592"/>
      <c r="B15" s="127">
        <v>2008</v>
      </c>
      <c r="C15" s="122">
        <v>146</v>
      </c>
      <c r="D15" s="66">
        <v>504</v>
      </c>
      <c r="E15" s="122">
        <v>4021</v>
      </c>
      <c r="F15" s="66">
        <v>11627</v>
      </c>
      <c r="G15" s="66">
        <v>2167</v>
      </c>
      <c r="H15" s="66">
        <v>36</v>
      </c>
      <c r="I15" s="66">
        <v>215</v>
      </c>
      <c r="J15" s="66">
        <v>1139</v>
      </c>
      <c r="K15" s="66">
        <v>154</v>
      </c>
      <c r="L15" s="87">
        <f t="shared" si="0"/>
        <v>20009</v>
      </c>
    </row>
    <row r="16" spans="1:12" s="186" customFormat="1" ht="12" customHeight="1" thickBot="1">
      <c r="A16" s="577"/>
      <c r="B16" s="128">
        <v>2009</v>
      </c>
      <c r="C16" s="198">
        <v>257</v>
      </c>
      <c r="D16" s="155">
        <v>1326</v>
      </c>
      <c r="E16" s="198">
        <v>4976</v>
      </c>
      <c r="F16" s="155">
        <v>13180</v>
      </c>
      <c r="G16" s="155">
        <v>2166</v>
      </c>
      <c r="H16" s="155">
        <v>44</v>
      </c>
      <c r="I16" s="155">
        <v>218</v>
      </c>
      <c r="J16" s="155">
        <v>1253</v>
      </c>
      <c r="K16" s="155">
        <v>423</v>
      </c>
      <c r="L16" s="87">
        <f t="shared" si="0"/>
        <v>23843</v>
      </c>
    </row>
    <row r="17" spans="1:12" ht="12.75" customHeight="1">
      <c r="A17" s="576" t="s">
        <v>54</v>
      </c>
      <c r="B17" s="126">
        <v>1997</v>
      </c>
      <c r="C17" s="85">
        <v>70</v>
      </c>
      <c r="D17" s="123"/>
      <c r="E17" s="85">
        <v>90</v>
      </c>
      <c r="F17" s="85">
        <v>176</v>
      </c>
      <c r="G17" s="85">
        <v>32</v>
      </c>
      <c r="H17" s="85">
        <v>39</v>
      </c>
      <c r="I17" s="123"/>
      <c r="J17" s="85">
        <v>5</v>
      </c>
      <c r="K17" s="85">
        <v>8</v>
      </c>
      <c r="L17" s="121"/>
    </row>
    <row r="18" spans="1:12" ht="12.75" customHeight="1">
      <c r="A18" s="592"/>
      <c r="B18" s="127">
        <v>1998</v>
      </c>
      <c r="C18" s="66">
        <v>41</v>
      </c>
      <c r="D18" s="66">
        <v>9</v>
      </c>
      <c r="E18" s="66">
        <v>210</v>
      </c>
      <c r="F18" s="66">
        <v>215</v>
      </c>
      <c r="G18" s="66">
        <v>14</v>
      </c>
      <c r="H18" s="66">
        <v>36</v>
      </c>
      <c r="I18" s="122"/>
      <c r="J18" s="122"/>
      <c r="K18" s="66">
        <v>15</v>
      </c>
      <c r="L18" s="281"/>
    </row>
    <row r="19" spans="1:12" ht="12.75" customHeight="1">
      <c r="A19" s="592"/>
      <c r="B19" s="127">
        <v>1999</v>
      </c>
      <c r="C19" s="66">
        <v>46</v>
      </c>
      <c r="D19" s="66">
        <v>14</v>
      </c>
      <c r="E19" s="66">
        <v>24</v>
      </c>
      <c r="F19" s="66">
        <v>125</v>
      </c>
      <c r="G19" s="66">
        <v>11</v>
      </c>
      <c r="H19" s="66">
        <v>7</v>
      </c>
      <c r="I19" s="66">
        <v>2</v>
      </c>
      <c r="J19" s="122"/>
      <c r="K19" s="66">
        <v>18</v>
      </c>
      <c r="L19" s="87">
        <f t="shared" si="0"/>
        <v>247</v>
      </c>
    </row>
    <row r="20" spans="1:12" ht="12.75" customHeight="1">
      <c r="A20" s="592"/>
      <c r="B20" s="127">
        <v>2000</v>
      </c>
      <c r="C20" s="66">
        <v>66</v>
      </c>
      <c r="D20" s="66">
        <v>5</v>
      </c>
      <c r="E20" s="66">
        <v>7</v>
      </c>
      <c r="F20" s="66">
        <v>100</v>
      </c>
      <c r="G20" s="122"/>
      <c r="H20" s="66">
        <v>23</v>
      </c>
      <c r="I20" s="66">
        <v>2</v>
      </c>
      <c r="J20" s="66">
        <v>3</v>
      </c>
      <c r="K20" s="66">
        <v>0</v>
      </c>
      <c r="L20" s="281"/>
    </row>
    <row r="21" spans="1:12" ht="12.75" customHeight="1">
      <c r="A21" s="592"/>
      <c r="B21" s="127">
        <v>2001</v>
      </c>
      <c r="C21" s="66">
        <v>66</v>
      </c>
      <c r="D21" s="66">
        <v>0</v>
      </c>
      <c r="E21" s="66">
        <v>9</v>
      </c>
      <c r="F21" s="66">
        <v>146</v>
      </c>
      <c r="G21" s="66">
        <v>5</v>
      </c>
      <c r="H21" s="66">
        <v>24</v>
      </c>
      <c r="I21" s="66">
        <v>243</v>
      </c>
      <c r="J21" s="66">
        <v>0</v>
      </c>
      <c r="K21" s="66">
        <v>0</v>
      </c>
      <c r="L21" s="87">
        <f t="shared" si="0"/>
        <v>493</v>
      </c>
    </row>
    <row r="22" spans="1:12" ht="12.75" customHeight="1">
      <c r="A22" s="592"/>
      <c r="B22" s="127">
        <v>2002</v>
      </c>
      <c r="C22" s="66">
        <v>72</v>
      </c>
      <c r="D22" s="66">
        <v>1</v>
      </c>
      <c r="E22" s="66">
        <v>31</v>
      </c>
      <c r="F22" s="66">
        <v>275</v>
      </c>
      <c r="G22" s="66">
        <v>17</v>
      </c>
      <c r="H22" s="66">
        <v>2</v>
      </c>
      <c r="I22" s="66">
        <v>4</v>
      </c>
      <c r="J22" s="66">
        <v>50</v>
      </c>
      <c r="K22" s="66">
        <v>0</v>
      </c>
      <c r="L22" s="87">
        <f t="shared" si="0"/>
        <v>452</v>
      </c>
    </row>
    <row r="23" spans="1:12" ht="12.75" customHeight="1">
      <c r="A23" s="592"/>
      <c r="B23" s="127">
        <v>2003</v>
      </c>
      <c r="C23" s="66">
        <v>73</v>
      </c>
      <c r="D23" s="122"/>
      <c r="E23" s="66">
        <v>18</v>
      </c>
      <c r="F23" s="66">
        <v>96</v>
      </c>
      <c r="G23" s="66">
        <v>236</v>
      </c>
      <c r="H23" s="66">
        <v>9</v>
      </c>
      <c r="I23" s="66">
        <v>4</v>
      </c>
      <c r="J23" s="66">
        <v>0</v>
      </c>
      <c r="K23" s="66">
        <v>0</v>
      </c>
      <c r="L23" s="281"/>
    </row>
    <row r="24" spans="1:12" ht="12.75" customHeight="1">
      <c r="A24" s="592"/>
      <c r="B24" s="127">
        <v>2004</v>
      </c>
      <c r="C24" s="66">
        <v>57</v>
      </c>
      <c r="D24" s="66">
        <v>0</v>
      </c>
      <c r="E24" s="66">
        <v>91</v>
      </c>
      <c r="F24" s="66">
        <v>611</v>
      </c>
      <c r="G24" s="66">
        <v>418</v>
      </c>
      <c r="H24" s="66">
        <v>2</v>
      </c>
      <c r="I24" s="66">
        <v>20</v>
      </c>
      <c r="J24" s="66">
        <v>0</v>
      </c>
      <c r="K24" s="66">
        <v>13</v>
      </c>
      <c r="L24" s="87">
        <f t="shared" si="0"/>
        <v>1212</v>
      </c>
    </row>
    <row r="25" spans="1:12" ht="12.75" customHeight="1">
      <c r="A25" s="592"/>
      <c r="B25" s="127">
        <v>2005</v>
      </c>
      <c r="C25" s="66">
        <v>74</v>
      </c>
      <c r="D25" s="66">
        <v>4</v>
      </c>
      <c r="E25" s="66">
        <v>58</v>
      </c>
      <c r="F25" s="66">
        <v>577</v>
      </c>
      <c r="G25" s="66">
        <v>484</v>
      </c>
      <c r="H25" s="66">
        <v>1</v>
      </c>
      <c r="I25" s="66">
        <v>10</v>
      </c>
      <c r="J25" s="66">
        <v>0</v>
      </c>
      <c r="K25" s="66">
        <v>0</v>
      </c>
      <c r="L25" s="87">
        <f t="shared" si="0"/>
        <v>1208</v>
      </c>
    </row>
    <row r="26" spans="1:12" ht="12.75" customHeight="1">
      <c r="A26" s="592"/>
      <c r="B26" s="127">
        <v>2006</v>
      </c>
      <c r="C26" s="66">
        <v>60</v>
      </c>
      <c r="D26" s="66">
        <v>3</v>
      </c>
      <c r="E26" s="66">
        <v>62</v>
      </c>
      <c r="F26" s="66">
        <v>278</v>
      </c>
      <c r="G26" s="66">
        <v>495</v>
      </c>
      <c r="H26" s="66">
        <v>43</v>
      </c>
      <c r="I26" s="66">
        <v>20</v>
      </c>
      <c r="J26" s="66">
        <v>19</v>
      </c>
      <c r="K26" s="66">
        <v>0</v>
      </c>
      <c r="L26" s="87">
        <f t="shared" si="0"/>
        <v>980</v>
      </c>
    </row>
    <row r="27" spans="1:12" ht="12.75" customHeight="1">
      <c r="A27" s="592"/>
      <c r="B27" s="127">
        <v>2007</v>
      </c>
      <c r="C27" s="66">
        <v>47</v>
      </c>
      <c r="D27" s="66">
        <v>6</v>
      </c>
      <c r="E27" s="66">
        <v>75</v>
      </c>
      <c r="F27" s="66">
        <v>1175</v>
      </c>
      <c r="G27" s="66">
        <v>732</v>
      </c>
      <c r="H27" s="66">
        <v>47</v>
      </c>
      <c r="I27" s="66">
        <v>35</v>
      </c>
      <c r="J27" s="66">
        <v>5</v>
      </c>
      <c r="K27" s="66">
        <v>14</v>
      </c>
      <c r="L27" s="87">
        <f t="shared" si="0"/>
        <v>2136</v>
      </c>
    </row>
    <row r="28" spans="1:12" s="186" customFormat="1" ht="12" customHeight="1">
      <c r="A28" s="592"/>
      <c r="B28" s="127">
        <v>2008</v>
      </c>
      <c r="C28" s="122">
        <v>155</v>
      </c>
      <c r="D28" s="66">
        <v>98</v>
      </c>
      <c r="E28" s="122">
        <v>70</v>
      </c>
      <c r="F28" s="66">
        <v>1879</v>
      </c>
      <c r="G28" s="66">
        <v>622</v>
      </c>
      <c r="H28" s="66">
        <v>316</v>
      </c>
      <c r="I28" s="66">
        <v>635</v>
      </c>
      <c r="J28" s="66">
        <v>0</v>
      </c>
      <c r="K28" s="66">
        <v>4</v>
      </c>
      <c r="L28" s="87">
        <f t="shared" si="0"/>
        <v>3779</v>
      </c>
    </row>
    <row r="29" spans="1:12" s="186" customFormat="1" ht="12" customHeight="1" thickBot="1">
      <c r="A29" s="577"/>
      <c r="B29" s="128">
        <v>2009</v>
      </c>
      <c r="C29" s="198">
        <v>130</v>
      </c>
      <c r="D29" s="155">
        <v>129</v>
      </c>
      <c r="E29" s="198">
        <v>278</v>
      </c>
      <c r="F29" s="155">
        <v>2486</v>
      </c>
      <c r="G29" s="155">
        <v>447</v>
      </c>
      <c r="H29" s="155">
        <v>188</v>
      </c>
      <c r="I29" s="155">
        <v>95</v>
      </c>
      <c r="J29" s="155">
        <v>2</v>
      </c>
      <c r="K29" s="155">
        <v>0</v>
      </c>
      <c r="L29" s="87">
        <f t="shared" si="0"/>
        <v>3755</v>
      </c>
    </row>
    <row r="30" spans="1:12" ht="12.75" customHeight="1">
      <c r="A30" s="576" t="s">
        <v>315</v>
      </c>
      <c r="B30" s="126">
        <v>1997</v>
      </c>
      <c r="C30" s="388">
        <f aca="true" t="shared" si="1" ref="C30:C40">C17-C4</f>
        <v>-42</v>
      </c>
      <c r="D30" s="397"/>
      <c r="E30" s="388">
        <f aca="true" t="shared" si="2" ref="E30:J30">E17-E4</f>
        <v>-888</v>
      </c>
      <c r="F30" s="388">
        <f t="shared" si="2"/>
        <v>-31437</v>
      </c>
      <c r="G30" s="388">
        <f t="shared" si="2"/>
        <v>-4471</v>
      </c>
      <c r="H30" s="388">
        <f t="shared" si="2"/>
        <v>-1051</v>
      </c>
      <c r="I30" s="397"/>
      <c r="J30" s="388">
        <f t="shared" si="2"/>
        <v>-562</v>
      </c>
      <c r="K30" s="397"/>
      <c r="L30" s="400"/>
    </row>
    <row r="31" spans="1:12" ht="12.75" customHeight="1">
      <c r="A31" s="592"/>
      <c r="B31" s="127">
        <v>1998</v>
      </c>
      <c r="C31" s="390">
        <f t="shared" si="1"/>
        <v>-88</v>
      </c>
      <c r="D31" s="390">
        <f aca="true" t="shared" si="3" ref="D31:H32">D18-D5</f>
        <v>-449</v>
      </c>
      <c r="E31" s="390">
        <f t="shared" si="3"/>
        <v>-1942</v>
      </c>
      <c r="F31" s="390">
        <f t="shared" si="3"/>
        <v>-17089</v>
      </c>
      <c r="G31" s="390">
        <f t="shared" si="3"/>
        <v>-3728</v>
      </c>
      <c r="H31" s="390">
        <f t="shared" si="3"/>
        <v>-332</v>
      </c>
      <c r="I31" s="395"/>
      <c r="J31" s="395"/>
      <c r="K31" s="390">
        <f aca="true" t="shared" si="4" ref="K31:K40">K18-K5</f>
        <v>-90</v>
      </c>
      <c r="L31" s="401"/>
    </row>
    <row r="32" spans="1:12" ht="12.75" customHeight="1">
      <c r="A32" s="592"/>
      <c r="B32" s="127">
        <v>1999</v>
      </c>
      <c r="C32" s="390">
        <f t="shared" si="1"/>
        <v>-230</v>
      </c>
      <c r="D32" s="390">
        <f t="shared" si="3"/>
        <v>-189</v>
      </c>
      <c r="E32" s="390">
        <f t="shared" si="3"/>
        <v>-1701</v>
      </c>
      <c r="F32" s="390">
        <f t="shared" si="3"/>
        <v>-23128</v>
      </c>
      <c r="G32" s="390">
        <f t="shared" si="3"/>
        <v>-2622</v>
      </c>
      <c r="H32" s="390">
        <f t="shared" si="3"/>
        <v>-74</v>
      </c>
      <c r="I32" s="390">
        <f aca="true" t="shared" si="5" ref="I32:J40">I19-I6</f>
        <v>-37</v>
      </c>
      <c r="J32" s="390">
        <f t="shared" si="5"/>
        <v>-852</v>
      </c>
      <c r="K32" s="390">
        <f t="shared" si="4"/>
        <v>3</v>
      </c>
      <c r="L32" s="402">
        <f aca="true" t="shared" si="6" ref="L32:L40">SUM(C32:K32)</f>
        <v>-28830</v>
      </c>
    </row>
    <row r="33" spans="1:12" ht="12.75" customHeight="1">
      <c r="A33" s="592"/>
      <c r="B33" s="127">
        <v>2000</v>
      </c>
      <c r="C33" s="390">
        <f t="shared" si="1"/>
        <v>-79</v>
      </c>
      <c r="D33" s="390">
        <f aca="true" t="shared" si="7" ref="D33:F35">D20-D7</f>
        <v>-106</v>
      </c>
      <c r="E33" s="390">
        <f t="shared" si="7"/>
        <v>-1863</v>
      </c>
      <c r="F33" s="390">
        <f t="shared" si="7"/>
        <v>-8834</v>
      </c>
      <c r="G33" s="395"/>
      <c r="H33" s="390">
        <f aca="true" t="shared" si="8" ref="H33:H40">H20-H7</f>
        <v>0</v>
      </c>
      <c r="I33" s="390">
        <f t="shared" si="5"/>
        <v>-142</v>
      </c>
      <c r="J33" s="390">
        <f t="shared" si="5"/>
        <v>-669</v>
      </c>
      <c r="K33" s="390">
        <f t="shared" si="4"/>
        <v>-101</v>
      </c>
      <c r="L33" s="401"/>
    </row>
    <row r="34" spans="1:12" ht="12.75" customHeight="1">
      <c r="A34" s="592"/>
      <c r="B34" s="127">
        <v>2001</v>
      </c>
      <c r="C34" s="390">
        <f t="shared" si="1"/>
        <v>-254</v>
      </c>
      <c r="D34" s="390">
        <f t="shared" si="7"/>
        <v>-263</v>
      </c>
      <c r="E34" s="390">
        <f t="shared" si="7"/>
        <v>-2316</v>
      </c>
      <c r="F34" s="390">
        <f t="shared" si="7"/>
        <v>-11487</v>
      </c>
      <c r="G34" s="390">
        <f aca="true" t="shared" si="9" ref="G34:G40">G21-G8</f>
        <v>-2937</v>
      </c>
      <c r="H34" s="390">
        <f t="shared" si="8"/>
        <v>-31</v>
      </c>
      <c r="I34" s="390">
        <f t="shared" si="5"/>
        <v>37</v>
      </c>
      <c r="J34" s="390">
        <f t="shared" si="5"/>
        <v>-610</v>
      </c>
      <c r="K34" s="390">
        <f t="shared" si="4"/>
        <v>-133</v>
      </c>
      <c r="L34" s="402">
        <f t="shared" si="6"/>
        <v>-17994</v>
      </c>
    </row>
    <row r="35" spans="1:12" ht="12.75" customHeight="1">
      <c r="A35" s="592"/>
      <c r="B35" s="127">
        <v>2002</v>
      </c>
      <c r="C35" s="390">
        <f t="shared" si="1"/>
        <v>45</v>
      </c>
      <c r="D35" s="390">
        <f t="shared" si="7"/>
        <v>-728</v>
      </c>
      <c r="E35" s="390">
        <f t="shared" si="7"/>
        <v>-2706</v>
      </c>
      <c r="F35" s="390">
        <f t="shared" si="7"/>
        <v>-17215</v>
      </c>
      <c r="G35" s="390">
        <f t="shared" si="9"/>
        <v>-1742</v>
      </c>
      <c r="H35" s="390">
        <f t="shared" si="8"/>
        <v>-38</v>
      </c>
      <c r="I35" s="390">
        <f t="shared" si="5"/>
        <v>-144</v>
      </c>
      <c r="J35" s="390">
        <f t="shared" si="5"/>
        <v>-560</v>
      </c>
      <c r="K35" s="390">
        <f t="shared" si="4"/>
        <v>-239</v>
      </c>
      <c r="L35" s="402">
        <f t="shared" si="6"/>
        <v>-23327</v>
      </c>
    </row>
    <row r="36" spans="1:12" ht="12.75" customHeight="1">
      <c r="A36" s="592"/>
      <c r="B36" s="127">
        <v>2003</v>
      </c>
      <c r="C36" s="390">
        <f t="shared" si="1"/>
        <v>57</v>
      </c>
      <c r="D36" s="395"/>
      <c r="E36" s="390">
        <f aca="true" t="shared" si="10" ref="E36:F40">E23-E10</f>
        <v>-13087</v>
      </c>
      <c r="F36" s="390">
        <f t="shared" si="10"/>
        <v>-9182</v>
      </c>
      <c r="G36" s="390">
        <f t="shared" si="9"/>
        <v>-1170</v>
      </c>
      <c r="H36" s="390">
        <f t="shared" si="8"/>
        <v>-32</v>
      </c>
      <c r="I36" s="390">
        <f t="shared" si="5"/>
        <v>-99</v>
      </c>
      <c r="J36" s="390">
        <f t="shared" si="5"/>
        <v>-728</v>
      </c>
      <c r="K36" s="390">
        <f t="shared" si="4"/>
        <v>-599</v>
      </c>
      <c r="L36" s="401"/>
    </row>
    <row r="37" spans="1:12" ht="12.75" customHeight="1">
      <c r="A37" s="592"/>
      <c r="B37" s="127">
        <v>2004</v>
      </c>
      <c r="C37" s="390">
        <f t="shared" si="1"/>
        <v>12</v>
      </c>
      <c r="D37" s="390">
        <f>D24-D11</f>
        <v>-689</v>
      </c>
      <c r="E37" s="390">
        <f t="shared" si="10"/>
        <v>-3116</v>
      </c>
      <c r="F37" s="390">
        <f t="shared" si="10"/>
        <v>-6982</v>
      </c>
      <c r="G37" s="390">
        <f t="shared" si="9"/>
        <v>-1496</v>
      </c>
      <c r="H37" s="390">
        <f t="shared" si="8"/>
        <v>-63</v>
      </c>
      <c r="I37" s="390">
        <f t="shared" si="5"/>
        <v>-399</v>
      </c>
      <c r="J37" s="390">
        <f t="shared" si="5"/>
        <v>-776</v>
      </c>
      <c r="K37" s="390">
        <f t="shared" si="4"/>
        <v>-217</v>
      </c>
      <c r="L37" s="402">
        <f t="shared" si="6"/>
        <v>-13726</v>
      </c>
    </row>
    <row r="38" spans="1:12" ht="12.75" customHeight="1">
      <c r="A38" s="592"/>
      <c r="B38" s="127">
        <v>2005</v>
      </c>
      <c r="C38" s="390">
        <f t="shared" si="1"/>
        <v>-33</v>
      </c>
      <c r="D38" s="390">
        <f>D25-D12</f>
        <v>-684</v>
      </c>
      <c r="E38" s="390">
        <f t="shared" si="10"/>
        <v>-2736</v>
      </c>
      <c r="F38" s="390">
        <f t="shared" si="10"/>
        <v>-7054</v>
      </c>
      <c r="G38" s="390">
        <f t="shared" si="9"/>
        <v>-941</v>
      </c>
      <c r="H38" s="390">
        <f t="shared" si="8"/>
        <v>-71</v>
      </c>
      <c r="I38" s="390">
        <f t="shared" si="5"/>
        <v>-185</v>
      </c>
      <c r="J38" s="390">
        <f t="shared" si="5"/>
        <v>-983</v>
      </c>
      <c r="K38" s="390">
        <f t="shared" si="4"/>
        <v>-228</v>
      </c>
      <c r="L38" s="402">
        <f t="shared" si="6"/>
        <v>-12915</v>
      </c>
    </row>
    <row r="39" spans="1:12" ht="12.75" customHeight="1">
      <c r="A39" s="592"/>
      <c r="B39" s="127">
        <v>2006</v>
      </c>
      <c r="C39" s="390">
        <f t="shared" si="1"/>
        <v>-58</v>
      </c>
      <c r="D39" s="390">
        <f>D26-D13</f>
        <v>-459</v>
      </c>
      <c r="E39" s="390">
        <f t="shared" si="10"/>
        <v>-2935</v>
      </c>
      <c r="F39" s="390">
        <f t="shared" si="10"/>
        <v>-6216</v>
      </c>
      <c r="G39" s="390">
        <f t="shared" si="9"/>
        <v>-848</v>
      </c>
      <c r="H39" s="390">
        <f t="shared" si="8"/>
        <v>20</v>
      </c>
      <c r="I39" s="390">
        <f t="shared" si="5"/>
        <v>-169</v>
      </c>
      <c r="J39" s="390">
        <f t="shared" si="5"/>
        <v>-70</v>
      </c>
      <c r="K39" s="390">
        <f t="shared" si="4"/>
        <v>-43</v>
      </c>
      <c r="L39" s="402">
        <f t="shared" si="6"/>
        <v>-10778</v>
      </c>
    </row>
    <row r="40" spans="1:12" ht="12.75" customHeight="1">
      <c r="A40" s="592"/>
      <c r="B40" s="127">
        <v>2007</v>
      </c>
      <c r="C40" s="390">
        <f t="shared" si="1"/>
        <v>-50</v>
      </c>
      <c r="D40" s="390">
        <f>D27-D14</f>
        <v>-518</v>
      </c>
      <c r="E40" s="390">
        <f t="shared" si="10"/>
        <v>-3243</v>
      </c>
      <c r="F40" s="390">
        <f t="shared" si="10"/>
        <v>-6700</v>
      </c>
      <c r="G40" s="390">
        <f t="shared" si="9"/>
        <v>-875</v>
      </c>
      <c r="H40" s="390">
        <f t="shared" si="8"/>
        <v>-45</v>
      </c>
      <c r="I40" s="390">
        <f t="shared" si="5"/>
        <v>-153</v>
      </c>
      <c r="J40" s="390">
        <f t="shared" si="5"/>
        <v>-1007</v>
      </c>
      <c r="K40" s="390">
        <f t="shared" si="4"/>
        <v>-116</v>
      </c>
      <c r="L40" s="402">
        <f t="shared" si="6"/>
        <v>-12707</v>
      </c>
    </row>
    <row r="41" spans="1:12" s="186" customFormat="1" ht="12" customHeight="1">
      <c r="A41" s="592"/>
      <c r="B41" s="127">
        <v>2008</v>
      </c>
      <c r="C41" s="390">
        <f aca="true" t="shared" si="11" ref="C41:K41">C28-C15</f>
        <v>9</v>
      </c>
      <c r="D41" s="390">
        <f t="shared" si="11"/>
        <v>-406</v>
      </c>
      <c r="E41" s="390">
        <f t="shared" si="11"/>
        <v>-3951</v>
      </c>
      <c r="F41" s="390">
        <f t="shared" si="11"/>
        <v>-9748</v>
      </c>
      <c r="G41" s="390">
        <f t="shared" si="11"/>
        <v>-1545</v>
      </c>
      <c r="H41" s="390">
        <f t="shared" si="11"/>
        <v>280</v>
      </c>
      <c r="I41" s="390">
        <f t="shared" si="11"/>
        <v>420</v>
      </c>
      <c r="J41" s="390">
        <f t="shared" si="11"/>
        <v>-1139</v>
      </c>
      <c r="K41" s="390">
        <f t="shared" si="11"/>
        <v>-150</v>
      </c>
      <c r="L41" s="402">
        <f>SUM(C41:K41)</f>
        <v>-16230</v>
      </c>
    </row>
    <row r="42" spans="1:12" s="186" customFormat="1" ht="12" customHeight="1" thickBot="1">
      <c r="A42" s="577"/>
      <c r="B42" s="128">
        <v>2009</v>
      </c>
      <c r="C42" s="392">
        <f aca="true" t="shared" si="12" ref="C42:K42">C29-C16</f>
        <v>-127</v>
      </c>
      <c r="D42" s="392">
        <f t="shared" si="12"/>
        <v>-1197</v>
      </c>
      <c r="E42" s="392">
        <f t="shared" si="12"/>
        <v>-4698</v>
      </c>
      <c r="F42" s="392">
        <f t="shared" si="12"/>
        <v>-10694</v>
      </c>
      <c r="G42" s="392">
        <f t="shared" si="12"/>
        <v>-1719</v>
      </c>
      <c r="H42" s="392">
        <f t="shared" si="12"/>
        <v>144</v>
      </c>
      <c r="I42" s="392">
        <f t="shared" si="12"/>
        <v>-123</v>
      </c>
      <c r="J42" s="392">
        <f t="shared" si="12"/>
        <v>-1251</v>
      </c>
      <c r="K42" s="392">
        <f t="shared" si="12"/>
        <v>-423</v>
      </c>
      <c r="L42" s="403">
        <f>SUM(C42:K42)</f>
        <v>-20088</v>
      </c>
    </row>
    <row r="43" spans="1:6" ht="12.75">
      <c r="A43" s="4" t="s">
        <v>19</v>
      </c>
      <c r="F43" s="11" t="s">
        <v>221</v>
      </c>
    </row>
    <row r="44" spans="1:2" ht="12.75">
      <c r="A44" s="280"/>
      <c r="B44" s="11" t="s">
        <v>374</v>
      </c>
    </row>
  </sheetData>
  <sheetProtection/>
  <mergeCells count="4">
    <mergeCell ref="A1:L1"/>
    <mergeCell ref="A4:A16"/>
    <mergeCell ref="A17:A29"/>
    <mergeCell ref="A30:A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157" customWidth="1"/>
    <col min="2" max="2" width="7.7109375" style="157" customWidth="1"/>
    <col min="3" max="3" width="8.421875" style="157" bestFit="1" customWidth="1"/>
    <col min="4" max="4" width="7.7109375" style="157" customWidth="1"/>
    <col min="5" max="5" width="8.421875" style="157" bestFit="1" customWidth="1"/>
    <col min="6" max="12" width="7.7109375" style="157" customWidth="1"/>
    <col min="13" max="13" width="9.28125" style="157" bestFit="1" customWidth="1"/>
    <col min="14" max="14" width="7.7109375" style="157" customWidth="1"/>
    <col min="15" max="16384" width="9.140625" style="157" customWidth="1"/>
  </cols>
  <sheetData>
    <row r="1" spans="1:27" s="3" customFormat="1" ht="19.5" customHeight="1">
      <c r="A1" s="16" t="s">
        <v>393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3" customFormat="1" ht="6.75" customHeight="1" thickBot="1">
      <c r="A2" s="19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16" ht="13.5" customHeight="1" thickBot="1">
      <c r="A3" s="617" t="s">
        <v>270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</row>
    <row r="4" spans="1:14" ht="13.5" customHeight="1" thickBot="1">
      <c r="A4" s="609" t="s">
        <v>244</v>
      </c>
      <c r="B4" s="595" t="s">
        <v>53</v>
      </c>
      <c r="C4" s="595"/>
      <c r="D4" s="595"/>
      <c r="E4" s="595"/>
      <c r="F4" s="595"/>
      <c r="G4" s="595" t="s">
        <v>54</v>
      </c>
      <c r="H4" s="595"/>
      <c r="I4" s="595"/>
      <c r="J4" s="595"/>
      <c r="K4" s="595"/>
      <c r="L4" s="610" t="s">
        <v>315</v>
      </c>
      <c r="M4" s="610"/>
      <c r="N4" s="610"/>
    </row>
    <row r="5" spans="1:16" ht="13.5" customHeight="1" thickBot="1">
      <c r="A5" s="610"/>
      <c r="B5" s="27">
        <v>2005</v>
      </c>
      <c r="C5" s="27">
        <v>2006</v>
      </c>
      <c r="D5" s="27">
        <v>2007</v>
      </c>
      <c r="E5" s="27">
        <v>2008</v>
      </c>
      <c r="F5" s="27">
        <v>2009</v>
      </c>
      <c r="G5" s="27">
        <v>2005</v>
      </c>
      <c r="H5" s="27">
        <v>2006</v>
      </c>
      <c r="I5" s="27">
        <v>2007</v>
      </c>
      <c r="J5" s="27">
        <v>2008</v>
      </c>
      <c r="K5" s="27">
        <v>2009</v>
      </c>
      <c r="L5" s="27">
        <v>2005</v>
      </c>
      <c r="M5" s="27">
        <v>2006</v>
      </c>
      <c r="N5" s="27">
        <v>2007</v>
      </c>
      <c r="O5" s="19">
        <v>2008</v>
      </c>
      <c r="P5" s="19">
        <v>2009</v>
      </c>
    </row>
    <row r="6" spans="1:16" ht="31.5" customHeight="1">
      <c r="A6" s="20" t="s">
        <v>245</v>
      </c>
      <c r="B6" s="398">
        <v>17105</v>
      </c>
      <c r="C6" s="398">
        <v>14297</v>
      </c>
      <c r="D6" s="398">
        <v>24027</v>
      </c>
      <c r="E6" s="85">
        <v>25920</v>
      </c>
      <c r="F6" s="85">
        <v>30825</v>
      </c>
      <c r="G6" s="398">
        <v>4273</v>
      </c>
      <c r="H6" s="398">
        <v>556</v>
      </c>
      <c r="I6" s="398">
        <v>1002</v>
      </c>
      <c r="J6" s="85">
        <v>17397</v>
      </c>
      <c r="K6" s="85">
        <v>11820</v>
      </c>
      <c r="L6" s="405">
        <f>G6-B6</f>
        <v>-12832</v>
      </c>
      <c r="M6" s="405">
        <f>H6-C6</f>
        <v>-13741</v>
      </c>
      <c r="N6" s="405">
        <f>I6-D6</f>
        <v>-23025</v>
      </c>
      <c r="O6" s="405">
        <f aca="true" t="shared" si="0" ref="O6:P18">J6-E6</f>
        <v>-8523</v>
      </c>
      <c r="P6" s="405">
        <f t="shared" si="0"/>
        <v>-19005</v>
      </c>
    </row>
    <row r="7" spans="1:16" ht="15.75" customHeight="1">
      <c r="A7" s="23" t="s">
        <v>246</v>
      </c>
      <c r="B7" s="390">
        <v>1569</v>
      </c>
      <c r="C7" s="390">
        <v>1524</v>
      </c>
      <c r="D7" s="390">
        <v>1870</v>
      </c>
      <c r="E7" s="62">
        <v>2164</v>
      </c>
      <c r="F7" s="62">
        <v>2279</v>
      </c>
      <c r="G7" s="390">
        <v>44</v>
      </c>
      <c r="H7" s="390">
        <v>54</v>
      </c>
      <c r="I7" s="390">
        <v>22</v>
      </c>
      <c r="J7" s="62">
        <v>18</v>
      </c>
      <c r="K7" s="62">
        <v>46</v>
      </c>
      <c r="L7" s="406">
        <f aca="true" t="shared" si="1" ref="L7:L18">G7-B7</f>
        <v>-1525</v>
      </c>
      <c r="M7" s="406">
        <f aca="true" t="shared" si="2" ref="M7:M18">H7-C7</f>
        <v>-1470</v>
      </c>
      <c r="N7" s="406">
        <f aca="true" t="shared" si="3" ref="N7:N18">I7-D7</f>
        <v>-1848</v>
      </c>
      <c r="O7" s="406">
        <f t="shared" si="0"/>
        <v>-2146</v>
      </c>
      <c r="P7" s="406">
        <f t="shared" si="0"/>
        <v>-2233</v>
      </c>
    </row>
    <row r="8" spans="1:16" ht="31.5" customHeight="1">
      <c r="A8" s="23" t="s">
        <v>247</v>
      </c>
      <c r="B8" s="390">
        <v>857</v>
      </c>
      <c r="C8" s="390">
        <v>736</v>
      </c>
      <c r="D8" s="390">
        <v>764</v>
      </c>
      <c r="E8" s="62">
        <v>802</v>
      </c>
      <c r="F8" s="62">
        <v>1057</v>
      </c>
      <c r="G8" s="390">
        <v>2263</v>
      </c>
      <c r="H8" s="390">
        <v>263</v>
      </c>
      <c r="I8" s="390">
        <v>159</v>
      </c>
      <c r="J8" s="62">
        <v>164</v>
      </c>
      <c r="K8" s="62">
        <v>142</v>
      </c>
      <c r="L8" s="406">
        <f t="shared" si="1"/>
        <v>1406</v>
      </c>
      <c r="M8" s="406">
        <f t="shared" si="2"/>
        <v>-473</v>
      </c>
      <c r="N8" s="406">
        <f t="shared" si="3"/>
        <v>-605</v>
      </c>
      <c r="O8" s="406">
        <f t="shared" si="0"/>
        <v>-638</v>
      </c>
      <c r="P8" s="406">
        <f t="shared" si="0"/>
        <v>-915</v>
      </c>
    </row>
    <row r="9" spans="1:16" ht="31.5" customHeight="1">
      <c r="A9" s="23" t="s">
        <v>248</v>
      </c>
      <c r="B9" s="390">
        <v>125018</v>
      </c>
      <c r="C9" s="390">
        <v>141271</v>
      </c>
      <c r="D9" s="390">
        <v>180997</v>
      </c>
      <c r="E9" s="62">
        <v>227264</v>
      </c>
      <c r="F9" s="62">
        <v>198451</v>
      </c>
      <c r="G9" s="390">
        <v>21239</v>
      </c>
      <c r="H9" s="390">
        <v>18415</v>
      </c>
      <c r="I9" s="390">
        <v>25795</v>
      </c>
      <c r="J9" s="62">
        <v>29093</v>
      </c>
      <c r="K9" s="62">
        <v>28466</v>
      </c>
      <c r="L9" s="406">
        <f t="shared" si="1"/>
        <v>-103779</v>
      </c>
      <c r="M9" s="406">
        <f t="shared" si="2"/>
        <v>-122856</v>
      </c>
      <c r="N9" s="406">
        <f t="shared" si="3"/>
        <v>-155202</v>
      </c>
      <c r="O9" s="406">
        <f t="shared" si="0"/>
        <v>-198171</v>
      </c>
      <c r="P9" s="406">
        <f t="shared" si="0"/>
        <v>-169985</v>
      </c>
    </row>
    <row r="10" spans="1:16" ht="15.75" customHeight="1">
      <c r="A10" s="23" t="s">
        <v>249</v>
      </c>
      <c r="B10" s="390">
        <v>70369</v>
      </c>
      <c r="C10" s="390">
        <v>85366</v>
      </c>
      <c r="D10" s="390">
        <v>101624</v>
      </c>
      <c r="E10" s="62">
        <v>115110</v>
      </c>
      <c r="F10" s="62">
        <v>110765</v>
      </c>
      <c r="G10" s="390">
        <v>9581</v>
      </c>
      <c r="H10" s="390">
        <v>10545</v>
      </c>
      <c r="I10" s="390">
        <v>16931</v>
      </c>
      <c r="J10" s="62">
        <v>24953</v>
      </c>
      <c r="K10" s="62">
        <v>27510</v>
      </c>
      <c r="L10" s="406">
        <f t="shared" si="1"/>
        <v>-60788</v>
      </c>
      <c r="M10" s="406">
        <f t="shared" si="2"/>
        <v>-74821</v>
      </c>
      <c r="N10" s="406">
        <f t="shared" si="3"/>
        <v>-84693</v>
      </c>
      <c r="O10" s="406">
        <f t="shared" si="0"/>
        <v>-90157</v>
      </c>
      <c r="P10" s="406">
        <f t="shared" si="0"/>
        <v>-83255</v>
      </c>
    </row>
    <row r="11" spans="1:16" ht="15.75" customHeight="1">
      <c r="A11" s="23" t="s">
        <v>250</v>
      </c>
      <c r="B11" s="390">
        <v>86904</v>
      </c>
      <c r="C11" s="390">
        <v>90523</v>
      </c>
      <c r="D11" s="390">
        <v>128178</v>
      </c>
      <c r="E11" s="62">
        <v>127542</v>
      </c>
      <c r="F11" s="62">
        <v>157916</v>
      </c>
      <c r="G11" s="390">
        <v>21553</v>
      </c>
      <c r="H11" s="390">
        <v>25560</v>
      </c>
      <c r="I11" s="390">
        <v>31460</v>
      </c>
      <c r="J11" s="62">
        <v>35883</v>
      </c>
      <c r="K11" s="62">
        <v>37244</v>
      </c>
      <c r="L11" s="406">
        <f t="shared" si="1"/>
        <v>-65351</v>
      </c>
      <c r="M11" s="406">
        <f t="shared" si="2"/>
        <v>-64963</v>
      </c>
      <c r="N11" s="406">
        <f t="shared" si="3"/>
        <v>-96718</v>
      </c>
      <c r="O11" s="406">
        <f t="shared" si="0"/>
        <v>-91659</v>
      </c>
      <c r="P11" s="406">
        <f t="shared" si="0"/>
        <v>-120672</v>
      </c>
    </row>
    <row r="12" spans="1:16" ht="15.75" customHeight="1">
      <c r="A12" s="23" t="s">
        <v>251</v>
      </c>
      <c r="B12" s="390">
        <v>60920</v>
      </c>
      <c r="C12" s="390">
        <v>63850</v>
      </c>
      <c r="D12" s="390">
        <v>76874</v>
      </c>
      <c r="E12" s="62">
        <v>82278</v>
      </c>
      <c r="F12" s="62">
        <v>94832</v>
      </c>
      <c r="G12" s="390">
        <v>19944</v>
      </c>
      <c r="H12" s="390">
        <v>19287</v>
      </c>
      <c r="I12" s="390">
        <v>21430</v>
      </c>
      <c r="J12" s="62">
        <v>27334</v>
      </c>
      <c r="K12" s="62">
        <v>27035</v>
      </c>
      <c r="L12" s="406">
        <f t="shared" si="1"/>
        <v>-40976</v>
      </c>
      <c r="M12" s="406">
        <f t="shared" si="2"/>
        <v>-44563</v>
      </c>
      <c r="N12" s="406">
        <f t="shared" si="3"/>
        <v>-55444</v>
      </c>
      <c r="O12" s="406">
        <f t="shared" si="0"/>
        <v>-54944</v>
      </c>
      <c r="P12" s="406">
        <f t="shared" si="0"/>
        <v>-67797</v>
      </c>
    </row>
    <row r="13" spans="1:16" ht="15.75" customHeight="1">
      <c r="A13" s="23" t="s">
        <v>252</v>
      </c>
      <c r="B13" s="390">
        <v>106361</v>
      </c>
      <c r="C13" s="390">
        <v>118390</v>
      </c>
      <c r="D13" s="390">
        <v>137568</v>
      </c>
      <c r="E13" s="62">
        <v>183810</v>
      </c>
      <c r="F13" s="62">
        <v>219524</v>
      </c>
      <c r="G13" s="390">
        <v>33113</v>
      </c>
      <c r="H13" s="390">
        <v>27922</v>
      </c>
      <c r="I13" s="390">
        <v>35632</v>
      </c>
      <c r="J13" s="62">
        <v>36156</v>
      </c>
      <c r="K13" s="62">
        <v>46984</v>
      </c>
      <c r="L13" s="406">
        <f t="shared" si="1"/>
        <v>-73248</v>
      </c>
      <c r="M13" s="406">
        <f t="shared" si="2"/>
        <v>-90468</v>
      </c>
      <c r="N13" s="406">
        <f t="shared" si="3"/>
        <v>-101936</v>
      </c>
      <c r="O13" s="406">
        <f t="shared" si="0"/>
        <v>-147654</v>
      </c>
      <c r="P13" s="406">
        <f t="shared" si="0"/>
        <v>-172540</v>
      </c>
    </row>
    <row r="14" spans="1:16" ht="31.5" customHeight="1">
      <c r="A14" s="23" t="s">
        <v>253</v>
      </c>
      <c r="B14" s="390">
        <v>60834</v>
      </c>
      <c r="C14" s="390">
        <v>52624</v>
      </c>
      <c r="D14" s="390">
        <v>76540</v>
      </c>
      <c r="E14" s="62">
        <v>85530</v>
      </c>
      <c r="F14" s="62">
        <v>84258</v>
      </c>
      <c r="G14" s="390">
        <v>68566</v>
      </c>
      <c r="H14" s="390">
        <v>83145</v>
      </c>
      <c r="I14" s="390">
        <v>102377</v>
      </c>
      <c r="J14" s="62">
        <v>131130</v>
      </c>
      <c r="K14" s="62">
        <v>135869</v>
      </c>
      <c r="L14" s="406">
        <f t="shared" si="1"/>
        <v>7732</v>
      </c>
      <c r="M14" s="406">
        <f t="shared" si="2"/>
        <v>30521</v>
      </c>
      <c r="N14" s="406">
        <f t="shared" si="3"/>
        <v>25837</v>
      </c>
      <c r="O14" s="406">
        <f t="shared" si="0"/>
        <v>45600</v>
      </c>
      <c r="P14" s="406">
        <f t="shared" si="0"/>
        <v>51611</v>
      </c>
    </row>
    <row r="15" spans="1:16" ht="19.5" customHeight="1">
      <c r="A15" s="23" t="s">
        <v>254</v>
      </c>
      <c r="B15" s="390">
        <v>117343</v>
      </c>
      <c r="C15" s="390">
        <v>120823</v>
      </c>
      <c r="D15" s="390">
        <v>14161</v>
      </c>
      <c r="E15" s="62">
        <v>163914</v>
      </c>
      <c r="F15" s="62">
        <v>181037</v>
      </c>
      <c r="G15" s="390">
        <v>26135</v>
      </c>
      <c r="H15" s="390">
        <v>22741</v>
      </c>
      <c r="I15" s="390">
        <v>30985</v>
      </c>
      <c r="J15" s="62">
        <v>41203</v>
      </c>
      <c r="K15" s="62">
        <v>44675</v>
      </c>
      <c r="L15" s="406">
        <f t="shared" si="1"/>
        <v>-91208</v>
      </c>
      <c r="M15" s="406">
        <f t="shared" si="2"/>
        <v>-98082</v>
      </c>
      <c r="N15" s="406">
        <f t="shared" si="3"/>
        <v>16824</v>
      </c>
      <c r="O15" s="406">
        <f t="shared" si="0"/>
        <v>-122711</v>
      </c>
      <c r="P15" s="406">
        <f t="shared" si="0"/>
        <v>-136362</v>
      </c>
    </row>
    <row r="16" spans="1:16" ht="19.5" customHeight="1">
      <c r="A16" s="23" t="s">
        <v>255</v>
      </c>
      <c r="B16" s="390">
        <v>64851</v>
      </c>
      <c r="C16" s="390">
        <v>68306</v>
      </c>
      <c r="D16" s="390">
        <v>205670</v>
      </c>
      <c r="E16" s="62">
        <v>188018</v>
      </c>
      <c r="F16" s="62">
        <v>209510</v>
      </c>
      <c r="G16" s="390">
        <v>56598</v>
      </c>
      <c r="H16" s="390">
        <v>55050</v>
      </c>
      <c r="I16" s="390">
        <v>66878</v>
      </c>
      <c r="J16" s="62">
        <v>73530</v>
      </c>
      <c r="K16" s="62">
        <v>75686</v>
      </c>
      <c r="L16" s="406">
        <f t="shared" si="1"/>
        <v>-8253</v>
      </c>
      <c r="M16" s="406">
        <f t="shared" si="2"/>
        <v>-13256</v>
      </c>
      <c r="N16" s="406">
        <f t="shared" si="3"/>
        <v>-138792</v>
      </c>
      <c r="O16" s="406">
        <f t="shared" si="0"/>
        <v>-114488</v>
      </c>
      <c r="P16" s="406">
        <f t="shared" si="0"/>
        <v>-133824</v>
      </c>
    </row>
    <row r="17" spans="1:16" ht="19.5" customHeight="1">
      <c r="A17" s="23" t="s">
        <v>256</v>
      </c>
      <c r="B17" s="390">
        <v>12906</v>
      </c>
      <c r="C17" s="390">
        <v>10390</v>
      </c>
      <c r="D17" s="390">
        <v>14954</v>
      </c>
      <c r="E17" s="62">
        <v>23243</v>
      </c>
      <c r="F17" s="62">
        <v>23702</v>
      </c>
      <c r="G17" s="390">
        <v>257</v>
      </c>
      <c r="H17" s="390">
        <v>138</v>
      </c>
      <c r="I17" s="390">
        <v>1481</v>
      </c>
      <c r="J17" s="62">
        <v>2211</v>
      </c>
      <c r="K17" s="62">
        <v>1410</v>
      </c>
      <c r="L17" s="406">
        <f t="shared" si="1"/>
        <v>-12649</v>
      </c>
      <c r="M17" s="406">
        <f t="shared" si="2"/>
        <v>-10252</v>
      </c>
      <c r="N17" s="406">
        <f t="shared" si="3"/>
        <v>-13473</v>
      </c>
      <c r="O17" s="406">
        <f t="shared" si="0"/>
        <v>-21032</v>
      </c>
      <c r="P17" s="406">
        <f t="shared" si="0"/>
        <v>-22292</v>
      </c>
    </row>
    <row r="18" spans="1:16" ht="19.5" customHeight="1" thickBot="1">
      <c r="A18" s="23" t="s">
        <v>257</v>
      </c>
      <c r="B18" s="390">
        <v>182939</v>
      </c>
      <c r="C18" s="390">
        <v>1594171</v>
      </c>
      <c r="D18" s="390">
        <v>199135</v>
      </c>
      <c r="E18" s="62">
        <v>239361</v>
      </c>
      <c r="F18" s="62">
        <v>275001</v>
      </c>
      <c r="G18" s="390">
        <v>2550</v>
      </c>
      <c r="H18" s="390">
        <v>7</v>
      </c>
      <c r="I18" s="390">
        <v>654</v>
      </c>
      <c r="J18" s="64">
        <v>168</v>
      </c>
      <c r="K18" s="64">
        <v>995</v>
      </c>
      <c r="L18" s="407">
        <f t="shared" si="1"/>
        <v>-180389</v>
      </c>
      <c r="M18" s="407">
        <f t="shared" si="2"/>
        <v>-1594164</v>
      </c>
      <c r="N18" s="407">
        <f t="shared" si="3"/>
        <v>-198481</v>
      </c>
      <c r="O18" s="407">
        <f t="shared" si="0"/>
        <v>-239193</v>
      </c>
      <c r="P18" s="407">
        <f t="shared" si="0"/>
        <v>-274006</v>
      </c>
    </row>
    <row r="19" spans="1:16" ht="19.5" customHeight="1" thickBot="1">
      <c r="A19" s="163" t="s">
        <v>5</v>
      </c>
      <c r="B19" s="408">
        <f>SUM(B6:B18)</f>
        <v>907976</v>
      </c>
      <c r="C19" s="408">
        <f aca="true" t="shared" si="4" ref="C19:N19">SUM(C6:C18)</f>
        <v>2362271</v>
      </c>
      <c r="D19" s="408">
        <f t="shared" si="4"/>
        <v>1162362</v>
      </c>
      <c r="E19" s="408">
        <f t="shared" si="4"/>
        <v>1464956</v>
      </c>
      <c r="F19" s="408">
        <f t="shared" si="4"/>
        <v>1589157</v>
      </c>
      <c r="G19" s="408">
        <f t="shared" si="4"/>
        <v>266116</v>
      </c>
      <c r="H19" s="408">
        <f t="shared" si="4"/>
        <v>263683</v>
      </c>
      <c r="I19" s="408">
        <f t="shared" si="4"/>
        <v>334806</v>
      </c>
      <c r="J19" s="408">
        <f t="shared" si="4"/>
        <v>419240</v>
      </c>
      <c r="K19" s="408">
        <f t="shared" si="4"/>
        <v>437882</v>
      </c>
      <c r="L19" s="408">
        <f t="shared" si="4"/>
        <v>-641860</v>
      </c>
      <c r="M19" s="408">
        <f t="shared" si="4"/>
        <v>-2098588</v>
      </c>
      <c r="N19" s="408">
        <f t="shared" si="4"/>
        <v>-827556</v>
      </c>
      <c r="O19" s="408">
        <f>SUM(O6:O18)</f>
        <v>-1045716</v>
      </c>
      <c r="P19" s="408">
        <f>SUM(P6:P18)</f>
        <v>-1151275</v>
      </c>
    </row>
    <row r="20" spans="1:8" ht="12.75">
      <c r="A20" s="410" t="s">
        <v>19</v>
      </c>
      <c r="B20" s="410"/>
      <c r="H20" s="11" t="s">
        <v>221</v>
      </c>
    </row>
  </sheetData>
  <sheetProtection/>
  <mergeCells count="5">
    <mergeCell ref="L4:N4"/>
    <mergeCell ref="A4:A5"/>
    <mergeCell ref="A3:P3"/>
    <mergeCell ref="G4:K4"/>
    <mergeCell ref="B4:F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S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186" customWidth="1"/>
    <col min="2" max="2" width="8.7109375" style="186" customWidth="1"/>
    <col min="3" max="9" width="10.7109375" style="186" customWidth="1"/>
    <col min="10" max="16384" width="9.140625" style="186" customWidth="1"/>
  </cols>
  <sheetData>
    <row r="1" spans="1:19" s="3" customFormat="1" ht="19.5" customHeight="1">
      <c r="A1" s="16" t="s">
        <v>394</v>
      </c>
      <c r="B1" s="16"/>
      <c r="C1" s="16"/>
      <c r="D1" s="16"/>
      <c r="E1" s="16"/>
      <c r="F1" s="16"/>
      <c r="G1" s="16"/>
      <c r="H1" s="16"/>
      <c r="I1" s="16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6.75" customHeight="1" thickBot="1">
      <c r="A2" s="19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9" ht="13.5" customHeight="1" thickBot="1">
      <c r="A3" s="19" t="s">
        <v>306</v>
      </c>
      <c r="B3" s="19" t="s">
        <v>369</v>
      </c>
      <c r="C3" s="27" t="s">
        <v>55</v>
      </c>
      <c r="D3" s="27" t="s">
        <v>135</v>
      </c>
      <c r="E3" s="27" t="s">
        <v>56</v>
      </c>
      <c r="F3" s="27" t="s">
        <v>57</v>
      </c>
      <c r="G3" s="27" t="s">
        <v>199</v>
      </c>
      <c r="H3" s="27" t="s">
        <v>184</v>
      </c>
      <c r="I3" s="22" t="s">
        <v>5</v>
      </c>
    </row>
    <row r="4" spans="1:9" ht="13.5" customHeight="1">
      <c r="A4" s="583" t="s">
        <v>53</v>
      </c>
      <c r="B4" s="126">
        <v>1997</v>
      </c>
      <c r="C4" s="85">
        <v>387172</v>
      </c>
      <c r="D4" s="85">
        <v>243425</v>
      </c>
      <c r="E4" s="85">
        <v>57596</v>
      </c>
      <c r="F4" s="85">
        <v>50973</v>
      </c>
      <c r="G4" s="85">
        <v>44654</v>
      </c>
      <c r="H4" s="85">
        <v>6290</v>
      </c>
      <c r="I4" s="86">
        <f aca="true" t="shared" si="0" ref="I4:I19">SUM(C4:H4)</f>
        <v>790110</v>
      </c>
    </row>
    <row r="5" spans="1:9" ht="13.5" customHeight="1">
      <c r="A5" s="613"/>
      <c r="B5" s="127">
        <v>1998</v>
      </c>
      <c r="C5" s="66">
        <v>415787</v>
      </c>
      <c r="D5" s="66">
        <v>252790</v>
      </c>
      <c r="E5" s="66">
        <v>65221</v>
      </c>
      <c r="F5" s="122"/>
      <c r="G5" s="66">
        <v>37918</v>
      </c>
      <c r="H5" s="66">
        <v>1392</v>
      </c>
      <c r="I5" s="281"/>
    </row>
    <row r="6" spans="1:9" ht="13.5" customHeight="1">
      <c r="A6" s="613"/>
      <c r="B6" s="127">
        <v>1999</v>
      </c>
      <c r="C6" s="66">
        <v>388733</v>
      </c>
      <c r="D6" s="66">
        <v>278799</v>
      </c>
      <c r="E6" s="66">
        <v>89443</v>
      </c>
      <c r="F6" s="122"/>
      <c r="G6" s="66">
        <v>51371</v>
      </c>
      <c r="H6" s="66">
        <v>1332</v>
      </c>
      <c r="I6" s="281"/>
    </row>
    <row r="7" spans="1:9" ht="13.5" customHeight="1">
      <c r="A7" s="613"/>
      <c r="B7" s="127">
        <v>2000</v>
      </c>
      <c r="C7" s="66">
        <v>407698</v>
      </c>
      <c r="D7" s="66">
        <v>286780</v>
      </c>
      <c r="E7" s="66">
        <v>58738</v>
      </c>
      <c r="F7" s="66">
        <v>74</v>
      </c>
      <c r="G7" s="66">
        <v>49790</v>
      </c>
      <c r="H7" s="66">
        <v>8771</v>
      </c>
      <c r="I7" s="87">
        <f t="shared" si="0"/>
        <v>811851</v>
      </c>
    </row>
    <row r="8" spans="1:9" ht="13.5" customHeight="1">
      <c r="A8" s="613"/>
      <c r="B8" s="127">
        <v>2001</v>
      </c>
      <c r="C8" s="66">
        <v>368984</v>
      </c>
      <c r="D8" s="66">
        <v>298421</v>
      </c>
      <c r="E8" s="66">
        <v>73078</v>
      </c>
      <c r="F8" s="122"/>
      <c r="G8" s="66">
        <v>45783</v>
      </c>
      <c r="H8" s="66">
        <v>6243</v>
      </c>
      <c r="I8" s="281"/>
    </row>
    <row r="9" spans="1:9" ht="13.5" customHeight="1">
      <c r="A9" s="613"/>
      <c r="B9" s="127">
        <v>2002</v>
      </c>
      <c r="C9" s="66">
        <v>372531</v>
      </c>
      <c r="D9" s="66">
        <v>332631</v>
      </c>
      <c r="E9" s="66">
        <v>74779</v>
      </c>
      <c r="F9" s="66">
        <v>1</v>
      </c>
      <c r="G9" s="66">
        <v>45647</v>
      </c>
      <c r="H9" s="66">
        <v>1490</v>
      </c>
      <c r="I9" s="87">
        <f t="shared" si="0"/>
        <v>827079</v>
      </c>
    </row>
    <row r="10" spans="1:9" ht="13.5" customHeight="1">
      <c r="A10" s="613"/>
      <c r="B10" s="127">
        <v>2003</v>
      </c>
      <c r="C10" s="66">
        <v>445282</v>
      </c>
      <c r="D10" s="66">
        <v>302246</v>
      </c>
      <c r="E10" s="66">
        <v>89775</v>
      </c>
      <c r="F10" s="66">
        <v>9571</v>
      </c>
      <c r="G10" s="66">
        <v>51455</v>
      </c>
      <c r="H10" s="66">
        <v>2727</v>
      </c>
      <c r="I10" s="87">
        <f t="shared" si="0"/>
        <v>901056</v>
      </c>
    </row>
    <row r="11" spans="1:9" ht="13.5" customHeight="1">
      <c r="A11" s="613"/>
      <c r="B11" s="127">
        <v>2004</v>
      </c>
      <c r="C11" s="66">
        <v>485141</v>
      </c>
      <c r="D11" s="66">
        <v>318760</v>
      </c>
      <c r="E11" s="66">
        <v>62890</v>
      </c>
      <c r="F11" s="66">
        <v>3008</v>
      </c>
      <c r="G11" s="66">
        <v>50936</v>
      </c>
      <c r="H11" s="66">
        <v>1215</v>
      </c>
      <c r="I11" s="87">
        <f t="shared" si="0"/>
        <v>921950</v>
      </c>
    </row>
    <row r="12" spans="1:9" ht="13.5" customHeight="1">
      <c r="A12" s="613"/>
      <c r="B12" s="127">
        <v>2005</v>
      </c>
      <c r="C12" s="66">
        <v>402575</v>
      </c>
      <c r="D12" s="66">
        <v>293584</v>
      </c>
      <c r="E12" s="66">
        <v>65584</v>
      </c>
      <c r="F12" s="66">
        <v>4872</v>
      </c>
      <c r="G12" s="66">
        <v>49675</v>
      </c>
      <c r="H12" s="66">
        <v>855</v>
      </c>
      <c r="I12" s="87">
        <f t="shared" si="0"/>
        <v>817145</v>
      </c>
    </row>
    <row r="13" spans="1:9" ht="13.5" customHeight="1">
      <c r="A13" s="613"/>
      <c r="B13" s="127">
        <v>2006</v>
      </c>
      <c r="C13" s="66">
        <v>321452</v>
      </c>
      <c r="D13" s="66">
        <v>259782</v>
      </c>
      <c r="E13" s="66">
        <v>52603</v>
      </c>
      <c r="F13" s="66">
        <v>1</v>
      </c>
      <c r="G13" s="66">
        <v>44415</v>
      </c>
      <c r="H13" s="66">
        <v>675</v>
      </c>
      <c r="I13" s="87">
        <f t="shared" si="0"/>
        <v>678928</v>
      </c>
    </row>
    <row r="14" spans="1:9" ht="13.5" customHeight="1">
      <c r="A14" s="613"/>
      <c r="B14" s="165">
        <v>2007</v>
      </c>
      <c r="C14" s="68">
        <v>410442</v>
      </c>
      <c r="D14" s="68">
        <v>321698</v>
      </c>
      <c r="E14" s="68">
        <v>48387</v>
      </c>
      <c r="F14" s="68">
        <v>1</v>
      </c>
      <c r="G14" s="68">
        <v>42372</v>
      </c>
      <c r="H14" s="68">
        <v>483</v>
      </c>
      <c r="I14" s="195">
        <f t="shared" si="0"/>
        <v>823383</v>
      </c>
    </row>
    <row r="15" spans="1:9" ht="13.5" customHeight="1">
      <c r="A15" s="613"/>
      <c r="B15" s="127">
        <v>2008</v>
      </c>
      <c r="C15" s="66">
        <v>418863</v>
      </c>
      <c r="D15" s="66">
        <v>317421</v>
      </c>
      <c r="E15" s="66">
        <v>62962</v>
      </c>
      <c r="F15" s="66">
        <v>0</v>
      </c>
      <c r="G15" s="66">
        <v>46503</v>
      </c>
      <c r="H15" s="66">
        <v>688</v>
      </c>
      <c r="I15" s="87">
        <f>SUM(C15:H15)</f>
        <v>846437</v>
      </c>
    </row>
    <row r="16" spans="1:9" ht="13.5" customHeight="1" thickBot="1">
      <c r="A16" s="614"/>
      <c r="B16" s="165">
        <v>2009</v>
      </c>
      <c r="C16" s="68">
        <v>537691</v>
      </c>
      <c r="D16" s="68">
        <v>380357</v>
      </c>
      <c r="E16" s="68">
        <v>73145</v>
      </c>
      <c r="F16" s="68">
        <v>1</v>
      </c>
      <c r="G16" s="68">
        <v>50155</v>
      </c>
      <c r="H16" s="68">
        <v>2934</v>
      </c>
      <c r="I16" s="195">
        <f>SUM(C16:H16)</f>
        <v>1044283</v>
      </c>
    </row>
    <row r="17" spans="1:9" ht="13.5" customHeight="1">
      <c r="A17" s="581" t="s">
        <v>54</v>
      </c>
      <c r="B17" s="126">
        <v>1997</v>
      </c>
      <c r="C17" s="85">
        <v>13</v>
      </c>
      <c r="D17" s="85">
        <v>12</v>
      </c>
      <c r="E17" s="123"/>
      <c r="F17" s="123"/>
      <c r="G17" s="85">
        <v>638</v>
      </c>
      <c r="H17" s="85">
        <v>19</v>
      </c>
      <c r="I17" s="121"/>
    </row>
    <row r="18" spans="1:9" ht="13.5" customHeight="1">
      <c r="A18" s="585"/>
      <c r="B18" s="127">
        <v>1998</v>
      </c>
      <c r="C18" s="66">
        <v>6</v>
      </c>
      <c r="D18" s="66">
        <v>34</v>
      </c>
      <c r="E18" s="122"/>
      <c r="F18" s="122"/>
      <c r="G18" s="66">
        <v>488</v>
      </c>
      <c r="H18" s="66">
        <v>5</v>
      </c>
      <c r="I18" s="281"/>
    </row>
    <row r="19" spans="1:9" ht="13.5" customHeight="1">
      <c r="A19" s="585"/>
      <c r="B19" s="127">
        <v>1999</v>
      </c>
      <c r="C19" s="66">
        <v>9</v>
      </c>
      <c r="D19" s="66">
        <v>132</v>
      </c>
      <c r="E19" s="66">
        <v>850</v>
      </c>
      <c r="F19" s="122"/>
      <c r="G19" s="66">
        <v>2528</v>
      </c>
      <c r="H19" s="66">
        <v>4</v>
      </c>
      <c r="I19" s="87">
        <f t="shared" si="0"/>
        <v>3523</v>
      </c>
    </row>
    <row r="20" spans="1:9" ht="13.5" customHeight="1">
      <c r="A20" s="585"/>
      <c r="B20" s="127">
        <v>2000</v>
      </c>
      <c r="C20" s="66">
        <v>12</v>
      </c>
      <c r="D20" s="66">
        <v>9</v>
      </c>
      <c r="E20" s="122"/>
      <c r="F20" s="122"/>
      <c r="G20" s="66">
        <v>1914</v>
      </c>
      <c r="H20" s="66">
        <v>10</v>
      </c>
      <c r="I20" s="281"/>
    </row>
    <row r="21" spans="1:9" ht="13.5" customHeight="1">
      <c r="A21" s="585"/>
      <c r="B21" s="127">
        <v>2001</v>
      </c>
      <c r="C21" s="66">
        <v>13</v>
      </c>
      <c r="D21" s="66">
        <v>98</v>
      </c>
      <c r="E21" s="122"/>
      <c r="F21" s="122"/>
      <c r="G21" s="66">
        <v>975</v>
      </c>
      <c r="H21" s="66">
        <v>24</v>
      </c>
      <c r="I21" s="281"/>
    </row>
    <row r="22" spans="1:9" ht="13.5" customHeight="1">
      <c r="A22" s="585"/>
      <c r="B22" s="127">
        <v>2002</v>
      </c>
      <c r="C22" s="66">
        <v>40</v>
      </c>
      <c r="D22" s="66">
        <v>3473</v>
      </c>
      <c r="E22" s="122"/>
      <c r="F22" s="122"/>
      <c r="G22" s="66">
        <v>2161</v>
      </c>
      <c r="H22" s="66">
        <v>157</v>
      </c>
      <c r="I22" s="281"/>
    </row>
    <row r="23" spans="1:9" ht="13.5" customHeight="1">
      <c r="A23" s="585"/>
      <c r="B23" s="127">
        <v>2003</v>
      </c>
      <c r="C23" s="66">
        <v>30</v>
      </c>
      <c r="D23" s="66">
        <v>81</v>
      </c>
      <c r="E23" s="122"/>
      <c r="F23" s="122"/>
      <c r="G23" s="66">
        <v>6210</v>
      </c>
      <c r="H23" s="66">
        <v>40</v>
      </c>
      <c r="I23" s="281"/>
    </row>
    <row r="24" spans="1:9" ht="13.5" customHeight="1">
      <c r="A24" s="585"/>
      <c r="B24" s="127">
        <v>2004</v>
      </c>
      <c r="C24" s="66">
        <v>5240</v>
      </c>
      <c r="D24" s="66">
        <v>399</v>
      </c>
      <c r="E24" s="122"/>
      <c r="F24" s="122"/>
      <c r="G24" s="66">
        <v>3096</v>
      </c>
      <c r="H24" s="66">
        <v>29</v>
      </c>
      <c r="I24" s="281"/>
    </row>
    <row r="25" spans="1:9" ht="13.5" customHeight="1">
      <c r="A25" s="585"/>
      <c r="B25" s="127">
        <v>2005</v>
      </c>
      <c r="C25" s="66">
        <v>83</v>
      </c>
      <c r="D25" s="66">
        <v>649</v>
      </c>
      <c r="E25" s="66">
        <v>2</v>
      </c>
      <c r="F25" s="122"/>
      <c r="G25" s="66">
        <v>2197</v>
      </c>
      <c r="H25" s="66">
        <v>59</v>
      </c>
      <c r="I25" s="281"/>
    </row>
    <row r="26" spans="1:9" ht="13.5" customHeight="1">
      <c r="A26" s="585"/>
      <c r="B26" s="127">
        <v>2006</v>
      </c>
      <c r="C26" s="66">
        <v>27</v>
      </c>
      <c r="D26" s="66">
        <v>64</v>
      </c>
      <c r="E26" s="66">
        <v>776</v>
      </c>
      <c r="F26" s="122"/>
      <c r="G26" s="66">
        <v>223</v>
      </c>
      <c r="H26" s="66">
        <v>76</v>
      </c>
      <c r="I26" s="281"/>
    </row>
    <row r="27" spans="1:9" ht="13.5" customHeight="1">
      <c r="A27" s="585"/>
      <c r="B27" s="127">
        <v>2007</v>
      </c>
      <c r="C27" s="66">
        <v>14649</v>
      </c>
      <c r="D27" s="66">
        <v>2829</v>
      </c>
      <c r="E27" s="66">
        <v>283</v>
      </c>
      <c r="F27" s="122"/>
      <c r="G27" s="66">
        <v>494</v>
      </c>
      <c r="H27" s="66">
        <v>95</v>
      </c>
      <c r="I27" s="281"/>
    </row>
    <row r="28" spans="1:9" ht="13.5" customHeight="1">
      <c r="A28" s="585"/>
      <c r="B28" s="127">
        <v>2008</v>
      </c>
      <c r="C28" s="66">
        <v>29611</v>
      </c>
      <c r="D28" s="66">
        <v>1576</v>
      </c>
      <c r="E28" s="66">
        <v>4037</v>
      </c>
      <c r="F28" s="66">
        <v>0</v>
      </c>
      <c r="G28" s="66">
        <v>1862</v>
      </c>
      <c r="H28" s="66">
        <v>33</v>
      </c>
      <c r="I28" s="87">
        <f>SUM(C28:H28)</f>
        <v>37119</v>
      </c>
    </row>
    <row r="29" spans="1:9" ht="13.5" customHeight="1" thickBot="1">
      <c r="A29" s="582"/>
      <c r="B29" s="128">
        <v>2009</v>
      </c>
      <c r="C29" s="155">
        <v>13478</v>
      </c>
      <c r="D29" s="155">
        <v>2942</v>
      </c>
      <c r="E29" s="155">
        <v>2913</v>
      </c>
      <c r="F29" s="155">
        <v>0</v>
      </c>
      <c r="G29" s="155">
        <v>388</v>
      </c>
      <c r="H29" s="155">
        <v>66</v>
      </c>
      <c r="I29" s="108">
        <f>SUM(C29:H29)</f>
        <v>19787</v>
      </c>
    </row>
    <row r="30" spans="1:9" ht="13.5" customHeight="1">
      <c r="A30" s="576" t="s">
        <v>315</v>
      </c>
      <c r="B30" s="126">
        <v>1997</v>
      </c>
      <c r="C30" s="388">
        <f aca="true" t="shared" si="1" ref="C30:H30">C17-C4</f>
        <v>-387159</v>
      </c>
      <c r="D30" s="388">
        <f t="shared" si="1"/>
        <v>-243413</v>
      </c>
      <c r="E30" s="397"/>
      <c r="F30" s="397"/>
      <c r="G30" s="388">
        <f t="shared" si="1"/>
        <v>-44016</v>
      </c>
      <c r="H30" s="388">
        <f t="shared" si="1"/>
        <v>-6271</v>
      </c>
      <c r="I30" s="409"/>
    </row>
    <row r="31" spans="1:9" ht="13.5" customHeight="1">
      <c r="A31" s="592"/>
      <c r="B31" s="127">
        <v>1998</v>
      </c>
      <c r="C31" s="390">
        <f aca="true" t="shared" si="2" ref="C31:H31">C18-C5</f>
        <v>-415781</v>
      </c>
      <c r="D31" s="390">
        <f t="shared" si="2"/>
        <v>-252756</v>
      </c>
      <c r="E31" s="395"/>
      <c r="F31" s="395"/>
      <c r="G31" s="390">
        <f t="shared" si="2"/>
        <v>-37430</v>
      </c>
      <c r="H31" s="390">
        <f t="shared" si="2"/>
        <v>-1387</v>
      </c>
      <c r="I31" s="393"/>
    </row>
    <row r="32" spans="1:9" ht="13.5" customHeight="1">
      <c r="A32" s="592"/>
      <c r="B32" s="127">
        <v>1999</v>
      </c>
      <c r="C32" s="390">
        <f aca="true" t="shared" si="3" ref="C32:H32">C19-C6</f>
        <v>-388724</v>
      </c>
      <c r="D32" s="390">
        <f t="shared" si="3"/>
        <v>-278667</v>
      </c>
      <c r="E32" s="390">
        <f t="shared" si="3"/>
        <v>-88593</v>
      </c>
      <c r="F32" s="395"/>
      <c r="G32" s="390">
        <f t="shared" si="3"/>
        <v>-48843</v>
      </c>
      <c r="H32" s="390">
        <f t="shared" si="3"/>
        <v>-1328</v>
      </c>
      <c r="I32" s="391">
        <f>SUM(C32:H32)</f>
        <v>-806155</v>
      </c>
    </row>
    <row r="33" spans="1:9" ht="13.5" customHeight="1">
      <c r="A33" s="592"/>
      <c r="B33" s="127">
        <v>2000</v>
      </c>
      <c r="C33" s="390">
        <f aca="true" t="shared" si="4" ref="C33:H33">C20-C7</f>
        <v>-407686</v>
      </c>
      <c r="D33" s="390">
        <f t="shared" si="4"/>
        <v>-286771</v>
      </c>
      <c r="E33" s="395"/>
      <c r="F33" s="395"/>
      <c r="G33" s="390">
        <f t="shared" si="4"/>
        <v>-47876</v>
      </c>
      <c r="H33" s="390">
        <f t="shared" si="4"/>
        <v>-8761</v>
      </c>
      <c r="I33" s="393"/>
    </row>
    <row r="34" spans="1:9" ht="13.5" customHeight="1">
      <c r="A34" s="592"/>
      <c r="B34" s="127">
        <v>2001</v>
      </c>
      <c r="C34" s="390">
        <f aca="true" t="shared" si="5" ref="C34:H34">C21-C8</f>
        <v>-368971</v>
      </c>
      <c r="D34" s="390">
        <f t="shared" si="5"/>
        <v>-298323</v>
      </c>
      <c r="E34" s="395"/>
      <c r="F34" s="395"/>
      <c r="G34" s="390">
        <f t="shared" si="5"/>
        <v>-44808</v>
      </c>
      <c r="H34" s="390">
        <f t="shared" si="5"/>
        <v>-6219</v>
      </c>
      <c r="I34" s="393"/>
    </row>
    <row r="35" spans="1:9" ht="13.5" customHeight="1">
      <c r="A35" s="592"/>
      <c r="B35" s="127">
        <v>2002</v>
      </c>
      <c r="C35" s="390">
        <f aca="true" t="shared" si="6" ref="C35:H35">C22-C9</f>
        <v>-372491</v>
      </c>
      <c r="D35" s="390">
        <f t="shared" si="6"/>
        <v>-329158</v>
      </c>
      <c r="E35" s="395"/>
      <c r="F35" s="395"/>
      <c r="G35" s="390">
        <f t="shared" si="6"/>
        <v>-43486</v>
      </c>
      <c r="H35" s="390">
        <f t="shared" si="6"/>
        <v>-1333</v>
      </c>
      <c r="I35" s="393"/>
    </row>
    <row r="36" spans="1:9" ht="13.5" customHeight="1">
      <c r="A36" s="592"/>
      <c r="B36" s="127">
        <v>2003</v>
      </c>
      <c r="C36" s="390">
        <f aca="true" t="shared" si="7" ref="C36:H36">C23-C10</f>
        <v>-445252</v>
      </c>
      <c r="D36" s="390">
        <f t="shared" si="7"/>
        <v>-302165</v>
      </c>
      <c r="E36" s="395"/>
      <c r="F36" s="395"/>
      <c r="G36" s="390">
        <f t="shared" si="7"/>
        <v>-45245</v>
      </c>
      <c r="H36" s="390">
        <f t="shared" si="7"/>
        <v>-2687</v>
      </c>
      <c r="I36" s="393"/>
    </row>
    <row r="37" spans="1:9" ht="13.5" customHeight="1">
      <c r="A37" s="592"/>
      <c r="B37" s="127">
        <v>2004</v>
      </c>
      <c r="C37" s="390">
        <f aca="true" t="shared" si="8" ref="C37:H37">C24-C11</f>
        <v>-479901</v>
      </c>
      <c r="D37" s="390">
        <f t="shared" si="8"/>
        <v>-318361</v>
      </c>
      <c r="E37" s="395"/>
      <c r="F37" s="395"/>
      <c r="G37" s="390">
        <f t="shared" si="8"/>
        <v>-47840</v>
      </c>
      <c r="H37" s="390">
        <f t="shared" si="8"/>
        <v>-1186</v>
      </c>
      <c r="I37" s="393"/>
    </row>
    <row r="38" spans="1:9" ht="13.5" customHeight="1">
      <c r="A38" s="592"/>
      <c r="B38" s="127">
        <v>2005</v>
      </c>
      <c r="C38" s="390">
        <f aca="true" t="shared" si="9" ref="C38:H38">C25-C12</f>
        <v>-402492</v>
      </c>
      <c r="D38" s="390">
        <f t="shared" si="9"/>
        <v>-292935</v>
      </c>
      <c r="E38" s="390">
        <f t="shared" si="9"/>
        <v>-65582</v>
      </c>
      <c r="F38" s="395"/>
      <c r="G38" s="390">
        <f t="shared" si="9"/>
        <v>-47478</v>
      </c>
      <c r="H38" s="390">
        <f t="shared" si="9"/>
        <v>-796</v>
      </c>
      <c r="I38" s="393"/>
    </row>
    <row r="39" spans="1:9" ht="13.5" customHeight="1">
      <c r="A39" s="592"/>
      <c r="B39" s="127">
        <v>2006</v>
      </c>
      <c r="C39" s="390">
        <f aca="true" t="shared" si="10" ref="C39:H39">C26-C13</f>
        <v>-321425</v>
      </c>
      <c r="D39" s="390">
        <f t="shared" si="10"/>
        <v>-259718</v>
      </c>
      <c r="E39" s="390">
        <f t="shared" si="10"/>
        <v>-51827</v>
      </c>
      <c r="F39" s="395"/>
      <c r="G39" s="390">
        <f t="shared" si="10"/>
        <v>-44192</v>
      </c>
      <c r="H39" s="390">
        <f t="shared" si="10"/>
        <v>-599</v>
      </c>
      <c r="I39" s="393"/>
    </row>
    <row r="40" spans="1:9" ht="13.5" customHeight="1">
      <c r="A40" s="592"/>
      <c r="B40" s="127">
        <v>2007</v>
      </c>
      <c r="C40" s="390">
        <f aca="true" t="shared" si="11" ref="C40:H40">C27-C14</f>
        <v>-395793</v>
      </c>
      <c r="D40" s="390">
        <f t="shared" si="11"/>
        <v>-318869</v>
      </c>
      <c r="E40" s="390">
        <f t="shared" si="11"/>
        <v>-48104</v>
      </c>
      <c r="F40" s="395"/>
      <c r="G40" s="390">
        <f t="shared" si="11"/>
        <v>-41878</v>
      </c>
      <c r="H40" s="390">
        <f t="shared" si="11"/>
        <v>-388</v>
      </c>
      <c r="I40" s="393"/>
    </row>
    <row r="41" spans="1:9" ht="13.5" customHeight="1">
      <c r="A41" s="592"/>
      <c r="B41" s="127">
        <v>2008</v>
      </c>
      <c r="C41" s="390">
        <f>C28-C15</f>
        <v>-389252</v>
      </c>
      <c r="D41" s="390">
        <f>D28-D15</f>
        <v>-315845</v>
      </c>
      <c r="E41" s="390">
        <f>E28-E15</f>
        <v>-58925</v>
      </c>
      <c r="F41" s="390">
        <f>F28-F15</f>
        <v>0</v>
      </c>
      <c r="G41" s="390">
        <f>G28-G15</f>
        <v>-44641</v>
      </c>
      <c r="H41" s="390">
        <f>H28-H15</f>
        <v>-655</v>
      </c>
      <c r="I41" s="391">
        <f>SUM(C41:H41)</f>
        <v>-809318</v>
      </c>
    </row>
    <row r="42" spans="1:9" ht="13.5" customHeight="1" thickBot="1">
      <c r="A42" s="577"/>
      <c r="B42" s="128">
        <v>2009</v>
      </c>
      <c r="C42" s="392">
        <f>C29-C16</f>
        <v>-524213</v>
      </c>
      <c r="D42" s="392">
        <f>D29-D16</f>
        <v>-377415</v>
      </c>
      <c r="E42" s="392">
        <f>E29-E16</f>
        <v>-70232</v>
      </c>
      <c r="F42" s="392">
        <f>F29-F16</f>
        <v>-1</v>
      </c>
      <c r="G42" s="392">
        <f>G29-G16</f>
        <v>-49767</v>
      </c>
      <c r="H42" s="392">
        <f>H29-H16</f>
        <v>-2868</v>
      </c>
      <c r="I42" s="566">
        <f>SUM(C42:H42)</f>
        <v>-1024496</v>
      </c>
    </row>
    <row r="43" spans="1:6" s="157" customFormat="1" ht="12.75">
      <c r="A43" s="4" t="s">
        <v>19</v>
      </c>
      <c r="B43" s="4"/>
      <c r="F43" s="11" t="s">
        <v>221</v>
      </c>
    </row>
  </sheetData>
  <sheetProtection/>
  <mergeCells count="3">
    <mergeCell ref="A4:A16"/>
    <mergeCell ref="A17:A29"/>
    <mergeCell ref="A30:A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157" customWidth="1"/>
    <col min="2" max="2" width="8.140625" style="157" customWidth="1"/>
    <col min="3" max="11" width="8.7109375" style="157" customWidth="1"/>
    <col min="12" max="16384" width="9.140625" style="157" customWidth="1"/>
  </cols>
  <sheetData>
    <row r="1" spans="1:23" s="3" customFormat="1" ht="19.5" customHeight="1">
      <c r="A1" s="16" t="s">
        <v>395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6.75" customHeight="1" thickBot="1"/>
    <row r="3" spans="1:11" ht="29.25" customHeight="1" thickBot="1">
      <c r="A3" s="19" t="s">
        <v>306</v>
      </c>
      <c r="B3" s="19" t="s">
        <v>369</v>
      </c>
      <c r="C3" s="268" t="s">
        <v>185</v>
      </c>
      <c r="D3" s="268" t="s">
        <v>185</v>
      </c>
      <c r="E3" s="268" t="s">
        <v>63</v>
      </c>
      <c r="F3" s="268" t="s">
        <v>186</v>
      </c>
      <c r="G3" s="268" t="s">
        <v>187</v>
      </c>
      <c r="H3" s="268" t="s">
        <v>188</v>
      </c>
      <c r="I3" s="268" t="s">
        <v>189</v>
      </c>
      <c r="J3" s="268" t="s">
        <v>184</v>
      </c>
      <c r="K3" s="379" t="s">
        <v>5</v>
      </c>
    </row>
    <row r="4" spans="1:11" ht="13.5" customHeight="1">
      <c r="A4" s="576" t="s">
        <v>53</v>
      </c>
      <c r="B4" s="126">
        <v>1997</v>
      </c>
      <c r="C4" s="85">
        <v>4405</v>
      </c>
      <c r="D4" s="85">
        <v>5260</v>
      </c>
      <c r="E4" s="85">
        <v>6865</v>
      </c>
      <c r="F4" s="85">
        <v>9162</v>
      </c>
      <c r="G4" s="85">
        <v>935</v>
      </c>
      <c r="H4" s="85">
        <v>10196</v>
      </c>
      <c r="I4" s="85">
        <v>7841</v>
      </c>
      <c r="J4" s="85">
        <v>2164</v>
      </c>
      <c r="K4" s="86">
        <f aca="true" t="shared" si="0" ref="K4:K29">SUM(C4:J4)</f>
        <v>46828</v>
      </c>
    </row>
    <row r="5" spans="1:11" ht="13.5" customHeight="1">
      <c r="A5" s="592"/>
      <c r="B5" s="127">
        <v>1998</v>
      </c>
      <c r="C5" s="66">
        <v>2876</v>
      </c>
      <c r="D5" s="66">
        <v>4973</v>
      </c>
      <c r="E5" s="66">
        <v>8497</v>
      </c>
      <c r="F5" s="66">
        <v>8977</v>
      </c>
      <c r="G5" s="66">
        <v>2302</v>
      </c>
      <c r="H5" s="66">
        <v>6185</v>
      </c>
      <c r="I5" s="66">
        <v>254</v>
      </c>
      <c r="J5" s="66">
        <v>1687</v>
      </c>
      <c r="K5" s="87">
        <f t="shared" si="0"/>
        <v>35751</v>
      </c>
    </row>
    <row r="6" spans="1:11" ht="13.5" customHeight="1">
      <c r="A6" s="592"/>
      <c r="B6" s="127">
        <v>1999</v>
      </c>
      <c r="C6" s="66">
        <v>5208</v>
      </c>
      <c r="D6" s="66">
        <v>4696</v>
      </c>
      <c r="E6" s="66">
        <v>6207</v>
      </c>
      <c r="F6" s="66">
        <v>7035</v>
      </c>
      <c r="G6" s="66">
        <v>1405</v>
      </c>
      <c r="H6" s="66">
        <v>3856</v>
      </c>
      <c r="I6" s="122"/>
      <c r="J6" s="66">
        <v>3138</v>
      </c>
      <c r="K6" s="281"/>
    </row>
    <row r="7" spans="1:11" ht="13.5" customHeight="1">
      <c r="A7" s="592"/>
      <c r="B7" s="127">
        <v>2000</v>
      </c>
      <c r="C7" s="66">
        <v>6216</v>
      </c>
      <c r="D7" s="66">
        <v>5077</v>
      </c>
      <c r="E7" s="66">
        <v>7377</v>
      </c>
      <c r="F7" s="66">
        <v>9348</v>
      </c>
      <c r="G7" s="66">
        <v>1381</v>
      </c>
      <c r="H7" s="66">
        <v>5465</v>
      </c>
      <c r="I7" s="66">
        <v>594</v>
      </c>
      <c r="J7" s="66">
        <v>2370</v>
      </c>
      <c r="K7" s="87">
        <f t="shared" si="0"/>
        <v>37828</v>
      </c>
    </row>
    <row r="8" spans="1:11" ht="13.5" customHeight="1">
      <c r="A8" s="592"/>
      <c r="B8" s="127">
        <v>2001</v>
      </c>
      <c r="C8" s="66">
        <v>4315</v>
      </c>
      <c r="D8" s="66">
        <v>4675</v>
      </c>
      <c r="E8" s="66">
        <v>8561</v>
      </c>
      <c r="F8" s="66">
        <v>17261</v>
      </c>
      <c r="G8" s="66">
        <v>2873</v>
      </c>
      <c r="H8" s="66">
        <v>5080</v>
      </c>
      <c r="I8" s="66">
        <v>2678</v>
      </c>
      <c r="J8" s="66">
        <v>2526</v>
      </c>
      <c r="K8" s="87">
        <f t="shared" si="0"/>
        <v>47969</v>
      </c>
    </row>
    <row r="9" spans="1:11" ht="13.5" customHeight="1">
      <c r="A9" s="592"/>
      <c r="B9" s="127">
        <v>2002</v>
      </c>
      <c r="C9" s="66">
        <v>6180</v>
      </c>
      <c r="D9" s="66">
        <v>7079</v>
      </c>
      <c r="E9" s="66">
        <v>7508</v>
      </c>
      <c r="F9" s="66">
        <v>10252</v>
      </c>
      <c r="G9" s="66">
        <v>2336</v>
      </c>
      <c r="H9" s="66">
        <v>3958</v>
      </c>
      <c r="I9" s="66">
        <v>1764</v>
      </c>
      <c r="J9" s="66">
        <v>2108</v>
      </c>
      <c r="K9" s="87">
        <f t="shared" si="0"/>
        <v>41185</v>
      </c>
    </row>
    <row r="10" spans="1:11" ht="13.5" customHeight="1">
      <c r="A10" s="592"/>
      <c r="B10" s="127">
        <v>2003</v>
      </c>
      <c r="C10" s="66">
        <v>3905</v>
      </c>
      <c r="D10" s="66">
        <v>5849</v>
      </c>
      <c r="E10" s="66">
        <v>7829</v>
      </c>
      <c r="F10" s="66">
        <v>8901</v>
      </c>
      <c r="G10" s="66">
        <v>2558</v>
      </c>
      <c r="H10" s="66">
        <v>3930</v>
      </c>
      <c r="I10" s="66">
        <v>1173</v>
      </c>
      <c r="J10" s="66">
        <v>2884</v>
      </c>
      <c r="K10" s="87">
        <f t="shared" si="0"/>
        <v>37029</v>
      </c>
    </row>
    <row r="11" spans="1:11" ht="13.5" customHeight="1">
      <c r="A11" s="592"/>
      <c r="B11" s="127">
        <v>2004</v>
      </c>
      <c r="C11" s="66">
        <v>3598</v>
      </c>
      <c r="D11" s="66">
        <v>6631</v>
      </c>
      <c r="E11" s="66">
        <v>9122</v>
      </c>
      <c r="F11" s="66">
        <v>9107</v>
      </c>
      <c r="G11" s="66">
        <v>2712</v>
      </c>
      <c r="H11" s="66">
        <v>4692</v>
      </c>
      <c r="I11" s="66">
        <v>1573</v>
      </c>
      <c r="J11" s="66">
        <v>1905</v>
      </c>
      <c r="K11" s="87">
        <f t="shared" si="0"/>
        <v>39340</v>
      </c>
    </row>
    <row r="12" spans="1:11" ht="13.5" customHeight="1">
      <c r="A12" s="592"/>
      <c r="B12" s="127">
        <v>2005</v>
      </c>
      <c r="C12" s="66">
        <v>3753</v>
      </c>
      <c r="D12" s="66">
        <v>5867</v>
      </c>
      <c r="E12" s="66">
        <v>7950</v>
      </c>
      <c r="F12" s="66">
        <v>9357</v>
      </c>
      <c r="G12" s="66">
        <v>2635</v>
      </c>
      <c r="H12" s="66">
        <v>3470</v>
      </c>
      <c r="I12" s="66">
        <v>804</v>
      </c>
      <c r="J12" s="66">
        <v>2361</v>
      </c>
      <c r="K12" s="87">
        <f t="shared" si="0"/>
        <v>36197</v>
      </c>
    </row>
    <row r="13" spans="1:11" ht="13.5" customHeight="1">
      <c r="A13" s="592"/>
      <c r="B13" s="127">
        <v>2006</v>
      </c>
      <c r="C13" s="66">
        <v>5229</v>
      </c>
      <c r="D13" s="66">
        <v>6787</v>
      </c>
      <c r="E13" s="66">
        <v>10938</v>
      </c>
      <c r="F13" s="66">
        <v>13592</v>
      </c>
      <c r="G13" s="66">
        <v>3123</v>
      </c>
      <c r="H13" s="66">
        <v>3246</v>
      </c>
      <c r="I13" s="66">
        <v>683</v>
      </c>
      <c r="J13" s="66">
        <v>2748</v>
      </c>
      <c r="K13" s="87">
        <f t="shared" si="0"/>
        <v>46346</v>
      </c>
    </row>
    <row r="14" spans="1:11" ht="13.5" customHeight="1">
      <c r="A14" s="592"/>
      <c r="B14" s="127">
        <v>2007</v>
      </c>
      <c r="C14" s="66">
        <v>2494</v>
      </c>
      <c r="D14" s="66">
        <v>5815</v>
      </c>
      <c r="E14" s="66">
        <v>9213</v>
      </c>
      <c r="F14" s="66">
        <v>19092</v>
      </c>
      <c r="G14" s="66">
        <v>2834</v>
      </c>
      <c r="H14" s="66">
        <v>2527</v>
      </c>
      <c r="I14" s="66">
        <v>647</v>
      </c>
      <c r="J14" s="66">
        <v>3222</v>
      </c>
      <c r="K14" s="87">
        <f t="shared" si="0"/>
        <v>45844</v>
      </c>
    </row>
    <row r="15" spans="1:11" ht="13.5" customHeight="1">
      <c r="A15" s="592"/>
      <c r="B15" s="127">
        <v>2008</v>
      </c>
      <c r="C15" s="66">
        <v>3437</v>
      </c>
      <c r="D15" s="66">
        <v>7119</v>
      </c>
      <c r="E15" s="66">
        <v>15000</v>
      </c>
      <c r="F15" s="66">
        <v>10977</v>
      </c>
      <c r="G15" s="66">
        <v>1587</v>
      </c>
      <c r="H15" s="66">
        <v>1710</v>
      </c>
      <c r="I15" s="66">
        <v>483</v>
      </c>
      <c r="J15" s="66">
        <v>4055</v>
      </c>
      <c r="K15" s="87">
        <f t="shared" si="0"/>
        <v>44368</v>
      </c>
    </row>
    <row r="16" spans="1:11" ht="13.5" customHeight="1" thickBot="1">
      <c r="A16" s="577"/>
      <c r="B16" s="128">
        <v>2009</v>
      </c>
      <c r="C16" s="155">
        <v>3181</v>
      </c>
      <c r="D16" s="155">
        <v>5014</v>
      </c>
      <c r="E16" s="155">
        <v>10965</v>
      </c>
      <c r="F16" s="155">
        <v>13597</v>
      </c>
      <c r="G16" s="155">
        <v>1506</v>
      </c>
      <c r="H16" s="155">
        <v>2448</v>
      </c>
      <c r="I16" s="155">
        <v>492</v>
      </c>
      <c r="J16" s="155">
        <v>3989</v>
      </c>
      <c r="K16" s="87">
        <f t="shared" si="0"/>
        <v>41192</v>
      </c>
    </row>
    <row r="17" spans="1:11" ht="13.5" customHeight="1">
      <c r="A17" s="576" t="s">
        <v>315</v>
      </c>
      <c r="B17" s="126">
        <v>1997</v>
      </c>
      <c r="C17" s="85">
        <v>42</v>
      </c>
      <c r="D17" s="85">
        <v>143</v>
      </c>
      <c r="E17" s="85">
        <v>194</v>
      </c>
      <c r="F17" s="85">
        <v>48</v>
      </c>
      <c r="G17" s="85">
        <v>11</v>
      </c>
      <c r="H17" s="85">
        <v>104</v>
      </c>
      <c r="I17" s="85">
        <v>24</v>
      </c>
      <c r="J17" s="85">
        <v>426</v>
      </c>
      <c r="K17" s="86">
        <f t="shared" si="0"/>
        <v>992</v>
      </c>
    </row>
    <row r="18" spans="1:11" ht="13.5" customHeight="1">
      <c r="A18" s="592"/>
      <c r="B18" s="127">
        <v>1998</v>
      </c>
      <c r="C18" s="66">
        <v>380</v>
      </c>
      <c r="D18" s="66">
        <v>344</v>
      </c>
      <c r="E18" s="66">
        <v>342</v>
      </c>
      <c r="F18" s="66">
        <v>1403</v>
      </c>
      <c r="G18" s="66">
        <v>16</v>
      </c>
      <c r="H18" s="66">
        <v>58</v>
      </c>
      <c r="I18" s="66">
        <v>7</v>
      </c>
      <c r="J18" s="66">
        <v>368</v>
      </c>
      <c r="K18" s="87">
        <f t="shared" si="0"/>
        <v>2918</v>
      </c>
    </row>
    <row r="19" spans="1:11" ht="13.5" customHeight="1">
      <c r="A19" s="592"/>
      <c r="B19" s="127">
        <v>1999</v>
      </c>
      <c r="C19" s="66">
        <v>185</v>
      </c>
      <c r="D19" s="66">
        <v>100</v>
      </c>
      <c r="E19" s="66">
        <v>754</v>
      </c>
      <c r="F19" s="66">
        <v>161</v>
      </c>
      <c r="G19" s="66">
        <v>58</v>
      </c>
      <c r="H19" s="66">
        <v>127</v>
      </c>
      <c r="I19" s="122"/>
      <c r="J19" s="66">
        <v>239</v>
      </c>
      <c r="K19" s="281"/>
    </row>
    <row r="20" spans="1:11" ht="13.5" customHeight="1">
      <c r="A20" s="592"/>
      <c r="B20" s="127">
        <v>2000</v>
      </c>
      <c r="C20" s="66">
        <v>184</v>
      </c>
      <c r="D20" s="66">
        <v>174</v>
      </c>
      <c r="E20" s="66">
        <v>532</v>
      </c>
      <c r="F20" s="66">
        <v>133</v>
      </c>
      <c r="G20" s="66">
        <v>65</v>
      </c>
      <c r="H20" s="66">
        <v>78</v>
      </c>
      <c r="I20" s="66">
        <v>16</v>
      </c>
      <c r="J20" s="66">
        <v>101</v>
      </c>
      <c r="K20" s="87">
        <f t="shared" si="0"/>
        <v>1283</v>
      </c>
    </row>
    <row r="21" spans="1:11" ht="13.5" customHeight="1">
      <c r="A21" s="592"/>
      <c r="B21" s="127">
        <v>2001</v>
      </c>
      <c r="C21" s="66">
        <v>161</v>
      </c>
      <c r="D21" s="66">
        <v>167</v>
      </c>
      <c r="E21" s="66">
        <v>690</v>
      </c>
      <c r="F21" s="66">
        <v>1030</v>
      </c>
      <c r="G21" s="66">
        <v>108</v>
      </c>
      <c r="H21" s="66">
        <v>114</v>
      </c>
      <c r="I21" s="66">
        <v>13</v>
      </c>
      <c r="J21" s="66">
        <v>356</v>
      </c>
      <c r="K21" s="87">
        <f t="shared" si="0"/>
        <v>2639</v>
      </c>
    </row>
    <row r="22" spans="1:11" ht="13.5" customHeight="1">
      <c r="A22" s="592"/>
      <c r="B22" s="127">
        <v>2002</v>
      </c>
      <c r="C22" s="66">
        <v>165</v>
      </c>
      <c r="D22" s="66">
        <v>281</v>
      </c>
      <c r="E22" s="66">
        <v>228</v>
      </c>
      <c r="F22" s="66">
        <v>1646</v>
      </c>
      <c r="G22" s="66">
        <v>14</v>
      </c>
      <c r="H22" s="66">
        <v>118</v>
      </c>
      <c r="I22" s="66">
        <v>16</v>
      </c>
      <c r="J22" s="66">
        <v>886</v>
      </c>
      <c r="K22" s="87">
        <f t="shared" si="0"/>
        <v>3354</v>
      </c>
    </row>
    <row r="23" spans="1:11" ht="13.5" customHeight="1">
      <c r="A23" s="592"/>
      <c r="B23" s="127">
        <v>2003</v>
      </c>
      <c r="C23" s="66">
        <v>1</v>
      </c>
      <c r="D23" s="66">
        <v>6</v>
      </c>
      <c r="E23" s="122"/>
      <c r="F23" s="66">
        <v>59</v>
      </c>
      <c r="G23" s="122"/>
      <c r="H23" s="66">
        <v>1</v>
      </c>
      <c r="I23" s="122"/>
      <c r="J23" s="66">
        <v>56</v>
      </c>
      <c r="K23" s="281"/>
    </row>
    <row r="24" spans="1:11" ht="13.5" customHeight="1">
      <c r="A24" s="592"/>
      <c r="B24" s="127">
        <v>2004</v>
      </c>
      <c r="C24" s="66">
        <v>180</v>
      </c>
      <c r="D24" s="66">
        <v>126</v>
      </c>
      <c r="E24" s="66">
        <v>724</v>
      </c>
      <c r="F24" s="66">
        <v>491</v>
      </c>
      <c r="G24" s="66">
        <v>13</v>
      </c>
      <c r="H24" s="66">
        <v>145</v>
      </c>
      <c r="I24" s="66">
        <v>186</v>
      </c>
      <c r="J24" s="66">
        <v>543</v>
      </c>
      <c r="K24" s="87">
        <f t="shared" si="0"/>
        <v>2408</v>
      </c>
    </row>
    <row r="25" spans="1:11" ht="13.5" customHeight="1">
      <c r="A25" s="592"/>
      <c r="B25" s="127">
        <v>2005</v>
      </c>
      <c r="C25" s="66">
        <v>69</v>
      </c>
      <c r="D25" s="66">
        <v>74</v>
      </c>
      <c r="E25" s="66">
        <v>215</v>
      </c>
      <c r="F25" s="66">
        <v>301</v>
      </c>
      <c r="G25" s="66">
        <v>57</v>
      </c>
      <c r="H25" s="66">
        <v>123</v>
      </c>
      <c r="I25" s="66">
        <v>24</v>
      </c>
      <c r="J25" s="66">
        <v>556</v>
      </c>
      <c r="K25" s="87">
        <f t="shared" si="0"/>
        <v>1419</v>
      </c>
    </row>
    <row r="26" spans="1:11" ht="13.5" customHeight="1">
      <c r="A26" s="592"/>
      <c r="B26" s="127">
        <v>2006</v>
      </c>
      <c r="C26" s="66">
        <v>636</v>
      </c>
      <c r="D26" s="66">
        <v>137</v>
      </c>
      <c r="E26" s="66">
        <v>598</v>
      </c>
      <c r="F26" s="66">
        <v>2510</v>
      </c>
      <c r="G26" s="66">
        <v>453</v>
      </c>
      <c r="H26" s="66">
        <v>108</v>
      </c>
      <c r="I26" s="66">
        <v>26</v>
      </c>
      <c r="J26" s="66">
        <v>795</v>
      </c>
      <c r="K26" s="87">
        <f t="shared" si="0"/>
        <v>5263</v>
      </c>
    </row>
    <row r="27" spans="1:11" ht="13.5" customHeight="1">
      <c r="A27" s="592"/>
      <c r="B27" s="127">
        <v>2007</v>
      </c>
      <c r="C27" s="66">
        <v>546</v>
      </c>
      <c r="D27" s="66">
        <v>184</v>
      </c>
      <c r="E27" s="66">
        <v>340</v>
      </c>
      <c r="F27" s="66">
        <v>3234</v>
      </c>
      <c r="G27" s="66">
        <v>538</v>
      </c>
      <c r="H27" s="66">
        <v>131</v>
      </c>
      <c r="I27" s="66">
        <v>33</v>
      </c>
      <c r="J27" s="66">
        <v>1038</v>
      </c>
      <c r="K27" s="87">
        <f t="shared" si="0"/>
        <v>6044</v>
      </c>
    </row>
    <row r="28" spans="1:11" ht="13.5" customHeight="1">
      <c r="A28" s="592"/>
      <c r="B28" s="127">
        <v>2008</v>
      </c>
      <c r="C28" s="66">
        <v>146</v>
      </c>
      <c r="D28" s="66">
        <v>586</v>
      </c>
      <c r="E28" s="66">
        <v>634</v>
      </c>
      <c r="F28" s="66">
        <v>467</v>
      </c>
      <c r="G28" s="66">
        <v>85</v>
      </c>
      <c r="H28" s="66">
        <v>100</v>
      </c>
      <c r="I28" s="66">
        <v>55</v>
      </c>
      <c r="J28" s="66">
        <v>986</v>
      </c>
      <c r="K28" s="87">
        <f t="shared" si="0"/>
        <v>3059</v>
      </c>
    </row>
    <row r="29" spans="1:11" ht="13.5" customHeight="1" thickBot="1">
      <c r="A29" s="577"/>
      <c r="B29" s="128">
        <v>2009</v>
      </c>
      <c r="C29" s="155">
        <v>325</v>
      </c>
      <c r="D29" s="155">
        <v>2997</v>
      </c>
      <c r="E29" s="155">
        <v>1761</v>
      </c>
      <c r="F29" s="155">
        <v>725</v>
      </c>
      <c r="G29" s="155">
        <v>17</v>
      </c>
      <c r="H29" s="155">
        <v>105</v>
      </c>
      <c r="I29" s="155">
        <v>212</v>
      </c>
      <c r="J29" s="155">
        <v>795</v>
      </c>
      <c r="K29" s="87">
        <f t="shared" si="0"/>
        <v>6937</v>
      </c>
    </row>
    <row r="30" spans="1:11" ht="13.5" customHeight="1">
      <c r="A30" s="576" t="s">
        <v>315</v>
      </c>
      <c r="B30" s="126">
        <v>1997</v>
      </c>
      <c r="C30" s="388">
        <f>C17-C4</f>
        <v>-4363</v>
      </c>
      <c r="D30" s="388">
        <f aca="true" t="shared" si="1" ref="D30:J30">D17-D4</f>
        <v>-5117</v>
      </c>
      <c r="E30" s="388">
        <f t="shared" si="1"/>
        <v>-6671</v>
      </c>
      <c r="F30" s="388">
        <f t="shared" si="1"/>
        <v>-9114</v>
      </c>
      <c r="G30" s="388">
        <f t="shared" si="1"/>
        <v>-924</v>
      </c>
      <c r="H30" s="388">
        <f t="shared" si="1"/>
        <v>-10092</v>
      </c>
      <c r="I30" s="388">
        <f t="shared" si="1"/>
        <v>-7817</v>
      </c>
      <c r="J30" s="388">
        <f t="shared" si="1"/>
        <v>-1738</v>
      </c>
      <c r="K30" s="411">
        <f>SUM(C30:J30)</f>
        <v>-45836</v>
      </c>
    </row>
    <row r="31" spans="1:11" ht="13.5" customHeight="1">
      <c r="A31" s="592"/>
      <c r="B31" s="127">
        <v>1998</v>
      </c>
      <c r="C31" s="390">
        <f aca="true" t="shared" si="2" ref="C31:J31">C18-C5</f>
        <v>-2496</v>
      </c>
      <c r="D31" s="390">
        <f t="shared" si="2"/>
        <v>-4629</v>
      </c>
      <c r="E31" s="390">
        <f t="shared" si="2"/>
        <v>-8155</v>
      </c>
      <c r="F31" s="390">
        <f t="shared" si="2"/>
        <v>-7574</v>
      </c>
      <c r="G31" s="390">
        <f t="shared" si="2"/>
        <v>-2286</v>
      </c>
      <c r="H31" s="390">
        <f t="shared" si="2"/>
        <v>-6127</v>
      </c>
      <c r="I31" s="390">
        <f t="shared" si="2"/>
        <v>-247</v>
      </c>
      <c r="J31" s="390">
        <f t="shared" si="2"/>
        <v>-1319</v>
      </c>
      <c r="K31" s="402">
        <f aca="true" t="shared" si="3" ref="K31:K40">SUM(C31:J31)</f>
        <v>-32833</v>
      </c>
    </row>
    <row r="32" spans="1:11" ht="13.5" customHeight="1">
      <c r="A32" s="592"/>
      <c r="B32" s="127">
        <v>1999</v>
      </c>
      <c r="C32" s="390">
        <f aca="true" t="shared" si="4" ref="C32:J32">C19-C6</f>
        <v>-5023</v>
      </c>
      <c r="D32" s="390">
        <f t="shared" si="4"/>
        <v>-4596</v>
      </c>
      <c r="E32" s="390">
        <f t="shared" si="4"/>
        <v>-5453</v>
      </c>
      <c r="F32" s="390">
        <f t="shared" si="4"/>
        <v>-6874</v>
      </c>
      <c r="G32" s="390">
        <f t="shared" si="4"/>
        <v>-1347</v>
      </c>
      <c r="H32" s="390">
        <f t="shared" si="4"/>
        <v>-3729</v>
      </c>
      <c r="I32" s="395"/>
      <c r="J32" s="390">
        <f t="shared" si="4"/>
        <v>-2899</v>
      </c>
      <c r="K32" s="401"/>
    </row>
    <row r="33" spans="1:11" ht="13.5" customHeight="1">
      <c r="A33" s="592"/>
      <c r="B33" s="127">
        <v>2000</v>
      </c>
      <c r="C33" s="390">
        <f aca="true" t="shared" si="5" ref="C33:J33">C20-C7</f>
        <v>-6032</v>
      </c>
      <c r="D33" s="390">
        <f t="shared" si="5"/>
        <v>-4903</v>
      </c>
      <c r="E33" s="390">
        <f t="shared" si="5"/>
        <v>-6845</v>
      </c>
      <c r="F33" s="390">
        <f t="shared" si="5"/>
        <v>-9215</v>
      </c>
      <c r="G33" s="390">
        <f t="shared" si="5"/>
        <v>-1316</v>
      </c>
      <c r="H33" s="390">
        <f t="shared" si="5"/>
        <v>-5387</v>
      </c>
      <c r="I33" s="390">
        <f t="shared" si="5"/>
        <v>-578</v>
      </c>
      <c r="J33" s="390">
        <f t="shared" si="5"/>
        <v>-2269</v>
      </c>
      <c r="K33" s="402">
        <f t="shared" si="3"/>
        <v>-36545</v>
      </c>
    </row>
    <row r="34" spans="1:11" ht="13.5" customHeight="1">
      <c r="A34" s="592"/>
      <c r="B34" s="127">
        <v>2001</v>
      </c>
      <c r="C34" s="390">
        <f aca="true" t="shared" si="6" ref="C34:J34">C21-C8</f>
        <v>-4154</v>
      </c>
      <c r="D34" s="390">
        <f t="shared" si="6"/>
        <v>-4508</v>
      </c>
      <c r="E34" s="390">
        <f t="shared" si="6"/>
        <v>-7871</v>
      </c>
      <c r="F34" s="390">
        <f t="shared" si="6"/>
        <v>-16231</v>
      </c>
      <c r="G34" s="390">
        <f t="shared" si="6"/>
        <v>-2765</v>
      </c>
      <c r="H34" s="390">
        <f t="shared" si="6"/>
        <v>-4966</v>
      </c>
      <c r="I34" s="390">
        <f t="shared" si="6"/>
        <v>-2665</v>
      </c>
      <c r="J34" s="390">
        <f t="shared" si="6"/>
        <v>-2170</v>
      </c>
      <c r="K34" s="402">
        <f t="shared" si="3"/>
        <v>-45330</v>
      </c>
    </row>
    <row r="35" spans="1:11" ht="13.5" customHeight="1">
      <c r="A35" s="592"/>
      <c r="B35" s="127">
        <v>2002</v>
      </c>
      <c r="C35" s="390">
        <f aca="true" t="shared" si="7" ref="C35:J35">C22-C9</f>
        <v>-6015</v>
      </c>
      <c r="D35" s="390">
        <f t="shared" si="7"/>
        <v>-6798</v>
      </c>
      <c r="E35" s="390">
        <f t="shared" si="7"/>
        <v>-7280</v>
      </c>
      <c r="F35" s="390">
        <f t="shared" si="7"/>
        <v>-8606</v>
      </c>
      <c r="G35" s="390">
        <f t="shared" si="7"/>
        <v>-2322</v>
      </c>
      <c r="H35" s="390">
        <f t="shared" si="7"/>
        <v>-3840</v>
      </c>
      <c r="I35" s="390">
        <f t="shared" si="7"/>
        <v>-1748</v>
      </c>
      <c r="J35" s="390">
        <f t="shared" si="7"/>
        <v>-1222</v>
      </c>
      <c r="K35" s="402">
        <f t="shared" si="3"/>
        <v>-37831</v>
      </c>
    </row>
    <row r="36" spans="1:11" ht="13.5" customHeight="1">
      <c r="A36" s="592"/>
      <c r="B36" s="127">
        <v>2003</v>
      </c>
      <c r="C36" s="390">
        <f aca="true" t="shared" si="8" ref="C36:J36">C23-C10</f>
        <v>-3904</v>
      </c>
      <c r="D36" s="390">
        <f t="shared" si="8"/>
        <v>-5843</v>
      </c>
      <c r="E36" s="395"/>
      <c r="F36" s="390">
        <f t="shared" si="8"/>
        <v>-8842</v>
      </c>
      <c r="G36" s="395"/>
      <c r="H36" s="390">
        <f t="shared" si="8"/>
        <v>-3929</v>
      </c>
      <c r="I36" s="395"/>
      <c r="J36" s="390">
        <f t="shared" si="8"/>
        <v>-2828</v>
      </c>
      <c r="K36" s="401"/>
    </row>
    <row r="37" spans="1:11" ht="13.5" customHeight="1">
      <c r="A37" s="592"/>
      <c r="B37" s="127">
        <v>2004</v>
      </c>
      <c r="C37" s="390">
        <f aca="true" t="shared" si="9" ref="C37:J37">C24-C11</f>
        <v>-3418</v>
      </c>
      <c r="D37" s="390">
        <f t="shared" si="9"/>
        <v>-6505</v>
      </c>
      <c r="E37" s="390">
        <f t="shared" si="9"/>
        <v>-8398</v>
      </c>
      <c r="F37" s="390">
        <f t="shared" si="9"/>
        <v>-8616</v>
      </c>
      <c r="G37" s="390">
        <f t="shared" si="9"/>
        <v>-2699</v>
      </c>
      <c r="H37" s="390">
        <f t="shared" si="9"/>
        <v>-4547</v>
      </c>
      <c r="I37" s="390">
        <f t="shared" si="9"/>
        <v>-1387</v>
      </c>
      <c r="J37" s="390">
        <f t="shared" si="9"/>
        <v>-1362</v>
      </c>
      <c r="K37" s="402">
        <f t="shared" si="3"/>
        <v>-36932</v>
      </c>
    </row>
    <row r="38" spans="1:11" ht="13.5" customHeight="1">
      <c r="A38" s="592"/>
      <c r="B38" s="127">
        <v>2005</v>
      </c>
      <c r="C38" s="390">
        <f aca="true" t="shared" si="10" ref="C38:J38">C25-C12</f>
        <v>-3684</v>
      </c>
      <c r="D38" s="390">
        <f t="shared" si="10"/>
        <v>-5793</v>
      </c>
      <c r="E38" s="390">
        <f t="shared" si="10"/>
        <v>-7735</v>
      </c>
      <c r="F38" s="390">
        <f t="shared" si="10"/>
        <v>-9056</v>
      </c>
      <c r="G38" s="390">
        <f t="shared" si="10"/>
        <v>-2578</v>
      </c>
      <c r="H38" s="390">
        <f t="shared" si="10"/>
        <v>-3347</v>
      </c>
      <c r="I38" s="390">
        <f t="shared" si="10"/>
        <v>-780</v>
      </c>
      <c r="J38" s="390">
        <f t="shared" si="10"/>
        <v>-1805</v>
      </c>
      <c r="K38" s="402">
        <f t="shared" si="3"/>
        <v>-34778</v>
      </c>
    </row>
    <row r="39" spans="1:11" ht="13.5" customHeight="1">
      <c r="A39" s="592"/>
      <c r="B39" s="127">
        <v>2006</v>
      </c>
      <c r="C39" s="390">
        <f aca="true" t="shared" si="11" ref="C39:J39">C26-C13</f>
        <v>-4593</v>
      </c>
      <c r="D39" s="390">
        <f t="shared" si="11"/>
        <v>-6650</v>
      </c>
      <c r="E39" s="390">
        <f t="shared" si="11"/>
        <v>-10340</v>
      </c>
      <c r="F39" s="390">
        <f t="shared" si="11"/>
        <v>-11082</v>
      </c>
      <c r="G39" s="390">
        <f t="shared" si="11"/>
        <v>-2670</v>
      </c>
      <c r="H39" s="390">
        <f t="shared" si="11"/>
        <v>-3138</v>
      </c>
      <c r="I39" s="390">
        <f t="shared" si="11"/>
        <v>-657</v>
      </c>
      <c r="J39" s="390">
        <f t="shared" si="11"/>
        <v>-1953</v>
      </c>
      <c r="K39" s="402">
        <f t="shared" si="3"/>
        <v>-41083</v>
      </c>
    </row>
    <row r="40" spans="1:11" ht="13.5" customHeight="1">
      <c r="A40" s="592"/>
      <c r="B40" s="127">
        <v>2007</v>
      </c>
      <c r="C40" s="390">
        <f aca="true" t="shared" si="12" ref="C40:J40">C27-C14</f>
        <v>-1948</v>
      </c>
      <c r="D40" s="390">
        <f t="shared" si="12"/>
        <v>-5631</v>
      </c>
      <c r="E40" s="390">
        <f t="shared" si="12"/>
        <v>-8873</v>
      </c>
      <c r="F40" s="390">
        <f t="shared" si="12"/>
        <v>-15858</v>
      </c>
      <c r="G40" s="390">
        <f t="shared" si="12"/>
        <v>-2296</v>
      </c>
      <c r="H40" s="390">
        <f t="shared" si="12"/>
        <v>-2396</v>
      </c>
      <c r="I40" s="390">
        <f t="shared" si="12"/>
        <v>-614</v>
      </c>
      <c r="J40" s="390">
        <f t="shared" si="12"/>
        <v>-2184</v>
      </c>
      <c r="K40" s="402">
        <f t="shared" si="3"/>
        <v>-39800</v>
      </c>
    </row>
    <row r="41" spans="1:11" ht="13.5" customHeight="1">
      <c r="A41" s="592"/>
      <c r="B41" s="127">
        <v>2008</v>
      </c>
      <c r="C41" s="390">
        <f aca="true" t="shared" si="13" ref="C41:J41">C28-C15</f>
        <v>-3291</v>
      </c>
      <c r="D41" s="390">
        <f t="shared" si="13"/>
        <v>-6533</v>
      </c>
      <c r="E41" s="390">
        <f t="shared" si="13"/>
        <v>-14366</v>
      </c>
      <c r="F41" s="390">
        <f t="shared" si="13"/>
        <v>-10510</v>
      </c>
      <c r="G41" s="390">
        <f t="shared" si="13"/>
        <v>-1502</v>
      </c>
      <c r="H41" s="390">
        <f t="shared" si="13"/>
        <v>-1610</v>
      </c>
      <c r="I41" s="390">
        <f t="shared" si="13"/>
        <v>-428</v>
      </c>
      <c r="J41" s="390">
        <f t="shared" si="13"/>
        <v>-3069</v>
      </c>
      <c r="K41" s="402">
        <f>SUM(C41:J41)</f>
        <v>-41309</v>
      </c>
    </row>
    <row r="42" spans="1:11" ht="13.5" customHeight="1" thickBot="1">
      <c r="A42" s="577"/>
      <c r="B42" s="128">
        <v>2009</v>
      </c>
      <c r="C42" s="392">
        <f aca="true" t="shared" si="14" ref="C42:J42">C29-C16</f>
        <v>-2856</v>
      </c>
      <c r="D42" s="392">
        <f t="shared" si="14"/>
        <v>-2017</v>
      </c>
      <c r="E42" s="392">
        <f t="shared" si="14"/>
        <v>-9204</v>
      </c>
      <c r="F42" s="392">
        <f t="shared" si="14"/>
        <v>-12872</v>
      </c>
      <c r="G42" s="392">
        <f t="shared" si="14"/>
        <v>-1489</v>
      </c>
      <c r="H42" s="392">
        <f t="shared" si="14"/>
        <v>-2343</v>
      </c>
      <c r="I42" s="392">
        <f t="shared" si="14"/>
        <v>-280</v>
      </c>
      <c r="J42" s="392">
        <f t="shared" si="14"/>
        <v>-3194</v>
      </c>
      <c r="K42" s="403">
        <f>SUM(C42:J42)</f>
        <v>-34255</v>
      </c>
    </row>
    <row r="43" spans="1:6" ht="12.75">
      <c r="A43" s="4" t="s">
        <v>19</v>
      </c>
      <c r="B43" s="4"/>
      <c r="F43" s="11" t="s">
        <v>221</v>
      </c>
    </row>
  </sheetData>
  <sheetProtection/>
  <mergeCells count="3">
    <mergeCell ref="A4:A16"/>
    <mergeCell ref="A17:A29"/>
    <mergeCell ref="A30:A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282" customWidth="1"/>
    <col min="2" max="12" width="7.7109375" style="282" customWidth="1"/>
    <col min="13" max="16384" width="9.140625" style="282" customWidth="1"/>
  </cols>
  <sheetData>
    <row r="1" spans="1:12" s="3" customFormat="1" ht="19.5" customHeight="1">
      <c r="A1" s="274" t="s">
        <v>396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="3" customFormat="1" ht="6.75" customHeight="1" thickBot="1">
      <c r="A2" s="416"/>
    </row>
    <row r="3" spans="1:14" ht="13.5" customHeight="1" thickBot="1">
      <c r="A3" s="595" t="s">
        <v>269</v>
      </c>
      <c r="B3" s="618" t="s">
        <v>397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</row>
    <row r="4" spans="1:14" ht="13.5" customHeight="1" thickBot="1">
      <c r="A4" s="595"/>
      <c r="B4" s="412">
        <v>1997</v>
      </c>
      <c r="C4" s="412">
        <v>1998</v>
      </c>
      <c r="D4" s="412">
        <v>1999</v>
      </c>
      <c r="E4" s="412">
        <v>2000</v>
      </c>
      <c r="F4" s="412">
        <v>2001</v>
      </c>
      <c r="G4" s="412">
        <v>2002</v>
      </c>
      <c r="H4" s="412">
        <v>2003</v>
      </c>
      <c r="I4" s="412">
        <v>2004</v>
      </c>
      <c r="J4" s="412">
        <v>2005</v>
      </c>
      <c r="K4" s="412">
        <v>2006</v>
      </c>
      <c r="L4" s="412">
        <v>2007</v>
      </c>
      <c r="M4" s="412">
        <v>2008</v>
      </c>
      <c r="N4" s="412">
        <v>2009</v>
      </c>
    </row>
    <row r="5" spans="1:14" ht="15.75" customHeight="1">
      <c r="A5" s="60" t="s">
        <v>20</v>
      </c>
      <c r="B5" s="63">
        <v>18</v>
      </c>
      <c r="C5" s="63">
        <v>40</v>
      </c>
      <c r="D5" s="203"/>
      <c r="E5" s="63">
        <v>1</v>
      </c>
      <c r="F5" s="63">
        <v>34</v>
      </c>
      <c r="G5" s="63">
        <v>224</v>
      </c>
      <c r="H5" s="63">
        <v>144</v>
      </c>
      <c r="I5" s="63">
        <v>1811</v>
      </c>
      <c r="J5" s="63">
        <v>528</v>
      </c>
      <c r="K5" s="63">
        <v>1436</v>
      </c>
      <c r="L5" s="63">
        <v>361</v>
      </c>
      <c r="M5" s="63">
        <v>480</v>
      </c>
      <c r="N5" s="63">
        <v>250</v>
      </c>
    </row>
    <row r="6" spans="1:14" ht="15.75" customHeight="1">
      <c r="A6" s="59" t="s">
        <v>21</v>
      </c>
      <c r="B6" s="62">
        <v>7</v>
      </c>
      <c r="C6" s="122"/>
      <c r="D6" s="122"/>
      <c r="E6" s="62">
        <v>2</v>
      </c>
      <c r="F6" s="62">
        <v>3</v>
      </c>
      <c r="G6" s="62">
        <v>0</v>
      </c>
      <c r="H6" s="62">
        <v>250</v>
      </c>
      <c r="I6" s="62">
        <v>403</v>
      </c>
      <c r="J6" s="62">
        <v>391</v>
      </c>
      <c r="K6" s="62">
        <v>321</v>
      </c>
      <c r="L6" s="62">
        <v>365</v>
      </c>
      <c r="M6" s="62">
        <v>759</v>
      </c>
      <c r="N6" s="62">
        <v>451</v>
      </c>
    </row>
    <row r="7" spans="1:14" ht="15.75" customHeight="1">
      <c r="A7" s="23" t="s">
        <v>109</v>
      </c>
      <c r="B7" s="62">
        <v>26</v>
      </c>
      <c r="C7" s="62">
        <v>16</v>
      </c>
      <c r="D7" s="62">
        <v>19</v>
      </c>
      <c r="E7" s="62">
        <v>47</v>
      </c>
      <c r="F7" s="62">
        <v>136</v>
      </c>
      <c r="G7" s="62">
        <v>683</v>
      </c>
      <c r="H7" s="62">
        <v>633</v>
      </c>
      <c r="I7" s="62">
        <v>540</v>
      </c>
      <c r="J7" s="62">
        <v>137</v>
      </c>
      <c r="K7" s="62">
        <v>180</v>
      </c>
      <c r="L7" s="62">
        <v>141</v>
      </c>
      <c r="M7" s="62">
        <v>114</v>
      </c>
      <c r="N7" s="62">
        <v>115</v>
      </c>
    </row>
    <row r="8" spans="1:14" ht="15.75" customHeight="1">
      <c r="A8" s="59" t="s">
        <v>29</v>
      </c>
      <c r="B8" s="62">
        <v>5</v>
      </c>
      <c r="C8" s="62">
        <v>47</v>
      </c>
      <c r="D8" s="62">
        <v>0.3</v>
      </c>
      <c r="E8" s="62">
        <v>317</v>
      </c>
      <c r="F8" s="62">
        <v>310</v>
      </c>
      <c r="G8" s="62">
        <v>772</v>
      </c>
      <c r="H8" s="62">
        <v>634</v>
      </c>
      <c r="I8" s="62">
        <v>1338</v>
      </c>
      <c r="J8" s="62">
        <v>1660</v>
      </c>
      <c r="K8" s="62">
        <v>1044</v>
      </c>
      <c r="L8" s="62">
        <v>663</v>
      </c>
      <c r="M8" s="62">
        <v>383</v>
      </c>
      <c r="N8" s="62">
        <v>735</v>
      </c>
    </row>
    <row r="9" spans="1:14" ht="15.75" customHeight="1">
      <c r="A9" s="23" t="s">
        <v>200</v>
      </c>
      <c r="B9" s="62">
        <v>18</v>
      </c>
      <c r="C9" s="62">
        <v>3</v>
      </c>
      <c r="D9" s="62">
        <v>1</v>
      </c>
      <c r="E9" s="62">
        <v>34</v>
      </c>
      <c r="F9" s="62">
        <v>401</v>
      </c>
      <c r="G9" s="62">
        <v>450</v>
      </c>
      <c r="H9" s="62">
        <v>246</v>
      </c>
      <c r="I9" s="62">
        <v>368</v>
      </c>
      <c r="J9" s="62">
        <v>247</v>
      </c>
      <c r="K9" s="62">
        <v>195</v>
      </c>
      <c r="L9" s="62">
        <v>180</v>
      </c>
      <c r="M9" s="62">
        <v>173</v>
      </c>
      <c r="N9" s="62">
        <v>274</v>
      </c>
    </row>
    <row r="10" spans="1:14" ht="15.75" customHeight="1">
      <c r="A10" s="59" t="s">
        <v>102</v>
      </c>
      <c r="B10" s="62">
        <v>79</v>
      </c>
      <c r="C10" s="62">
        <v>83</v>
      </c>
      <c r="D10" s="62">
        <v>94</v>
      </c>
      <c r="E10" s="62">
        <v>187</v>
      </c>
      <c r="F10" s="62">
        <v>370</v>
      </c>
      <c r="G10" s="62">
        <v>269</v>
      </c>
      <c r="H10" s="62">
        <v>774</v>
      </c>
      <c r="I10" s="62">
        <v>418</v>
      </c>
      <c r="J10" s="62">
        <v>356</v>
      </c>
      <c r="K10" s="62">
        <v>618</v>
      </c>
      <c r="L10" s="62">
        <v>234</v>
      </c>
      <c r="M10" s="62">
        <v>612</v>
      </c>
      <c r="N10" s="62">
        <v>749</v>
      </c>
    </row>
    <row r="11" spans="1:14" ht="15.75" customHeight="1">
      <c r="A11" s="59" t="s">
        <v>27</v>
      </c>
      <c r="B11" s="62">
        <v>1</v>
      </c>
      <c r="C11" s="62">
        <v>20</v>
      </c>
      <c r="D11" s="62">
        <v>1</v>
      </c>
      <c r="E11" s="62">
        <v>3</v>
      </c>
      <c r="F11" s="62">
        <v>47</v>
      </c>
      <c r="G11" s="62">
        <v>613</v>
      </c>
      <c r="H11" s="62">
        <v>340</v>
      </c>
      <c r="I11" s="62">
        <v>39</v>
      </c>
      <c r="J11" s="62">
        <v>30</v>
      </c>
      <c r="K11" s="62">
        <v>24</v>
      </c>
      <c r="L11" s="62">
        <v>38</v>
      </c>
      <c r="M11" s="62">
        <v>6</v>
      </c>
      <c r="N11" s="62">
        <v>107</v>
      </c>
    </row>
    <row r="12" spans="1:14" ht="15.75" customHeight="1">
      <c r="A12" s="59" t="s">
        <v>26</v>
      </c>
      <c r="B12" s="62">
        <v>41</v>
      </c>
      <c r="C12" s="62">
        <v>3</v>
      </c>
      <c r="D12" s="62">
        <v>3</v>
      </c>
      <c r="E12" s="62">
        <v>29</v>
      </c>
      <c r="F12" s="62">
        <v>70</v>
      </c>
      <c r="G12" s="62">
        <v>115</v>
      </c>
      <c r="H12" s="62">
        <v>206</v>
      </c>
      <c r="I12" s="62">
        <v>23</v>
      </c>
      <c r="J12" s="62">
        <v>49</v>
      </c>
      <c r="K12" s="62">
        <v>59</v>
      </c>
      <c r="L12" s="62">
        <v>14</v>
      </c>
      <c r="M12" s="62">
        <v>1239</v>
      </c>
      <c r="N12" s="62">
        <v>52</v>
      </c>
    </row>
    <row r="13" spans="1:14" ht="15.75" customHeight="1">
      <c r="A13" s="21" t="s">
        <v>24</v>
      </c>
      <c r="B13" s="62">
        <v>30</v>
      </c>
      <c r="C13" s="62">
        <v>36</v>
      </c>
      <c r="D13" s="62">
        <v>7</v>
      </c>
      <c r="E13" s="62">
        <v>27</v>
      </c>
      <c r="F13" s="62">
        <v>1427</v>
      </c>
      <c r="G13" s="62">
        <v>2199</v>
      </c>
      <c r="H13" s="62">
        <v>2076</v>
      </c>
      <c r="I13" s="62">
        <v>1267</v>
      </c>
      <c r="J13" s="62">
        <v>974</v>
      </c>
      <c r="K13" s="62">
        <v>1007</v>
      </c>
      <c r="L13" s="62">
        <v>71</v>
      </c>
      <c r="M13" s="62">
        <v>330</v>
      </c>
      <c r="N13" s="62">
        <v>359</v>
      </c>
    </row>
    <row r="14" spans="1:14" ht="15.75" customHeight="1">
      <c r="A14" s="59" t="s">
        <v>198</v>
      </c>
      <c r="B14" s="62">
        <v>11571</v>
      </c>
      <c r="C14" s="62">
        <v>1953</v>
      </c>
      <c r="D14" s="62">
        <v>1791</v>
      </c>
      <c r="E14" s="62">
        <v>2014</v>
      </c>
      <c r="F14" s="62">
        <v>10279</v>
      </c>
      <c r="G14" s="62">
        <v>6260</v>
      </c>
      <c r="H14" s="62">
        <v>5861</v>
      </c>
      <c r="I14" s="62">
        <v>3002</v>
      </c>
      <c r="J14" s="62">
        <v>2801</v>
      </c>
      <c r="K14" s="62">
        <v>1736</v>
      </c>
      <c r="L14" s="62">
        <v>2311</v>
      </c>
      <c r="M14" s="62">
        <v>3603</v>
      </c>
      <c r="N14" s="62">
        <v>6074</v>
      </c>
    </row>
    <row r="15" spans="1:14" ht="31.5" customHeight="1">
      <c r="A15" s="21" t="s">
        <v>201</v>
      </c>
      <c r="B15" s="62">
        <v>202</v>
      </c>
      <c r="C15" s="62">
        <v>141</v>
      </c>
      <c r="D15" s="122"/>
      <c r="E15" s="62">
        <v>65</v>
      </c>
      <c r="F15" s="62">
        <v>22</v>
      </c>
      <c r="G15" s="62">
        <v>69</v>
      </c>
      <c r="H15" s="62">
        <v>134</v>
      </c>
      <c r="I15" s="62">
        <v>92</v>
      </c>
      <c r="J15" s="62">
        <v>537</v>
      </c>
      <c r="K15" s="62">
        <v>363</v>
      </c>
      <c r="L15" s="62">
        <v>1746</v>
      </c>
      <c r="M15" s="62">
        <v>528</v>
      </c>
      <c r="N15" s="62">
        <v>698</v>
      </c>
    </row>
    <row r="16" spans="1:14" ht="15.75" customHeight="1">
      <c r="A16" s="23" t="s">
        <v>202</v>
      </c>
      <c r="B16" s="62">
        <v>572</v>
      </c>
      <c r="C16" s="62">
        <v>591</v>
      </c>
      <c r="D16" s="62">
        <v>388</v>
      </c>
      <c r="E16" s="62">
        <v>623</v>
      </c>
      <c r="F16" s="62">
        <v>519</v>
      </c>
      <c r="G16" s="62">
        <v>728</v>
      </c>
      <c r="H16" s="62">
        <v>1246</v>
      </c>
      <c r="I16" s="62">
        <v>826</v>
      </c>
      <c r="J16" s="62">
        <v>572</v>
      </c>
      <c r="K16" s="62">
        <v>448</v>
      </c>
      <c r="L16" s="62">
        <v>699</v>
      </c>
      <c r="M16" s="62">
        <v>724</v>
      </c>
      <c r="N16" s="62">
        <v>856</v>
      </c>
    </row>
    <row r="17" spans="1:14" ht="15.75" customHeight="1">
      <c r="A17" s="21" t="s">
        <v>31</v>
      </c>
      <c r="B17" s="62">
        <v>191</v>
      </c>
      <c r="C17" s="62">
        <v>0.5</v>
      </c>
      <c r="D17" s="62">
        <v>2</v>
      </c>
      <c r="E17" s="62">
        <v>114</v>
      </c>
      <c r="F17" s="62">
        <v>75</v>
      </c>
      <c r="G17" s="62">
        <v>232</v>
      </c>
      <c r="H17" s="62">
        <v>457</v>
      </c>
      <c r="I17" s="62">
        <v>651</v>
      </c>
      <c r="J17" s="62">
        <v>635</v>
      </c>
      <c r="K17" s="62">
        <v>705</v>
      </c>
      <c r="L17" s="62">
        <v>741</v>
      </c>
      <c r="M17" s="62">
        <v>709</v>
      </c>
      <c r="N17" s="62">
        <v>696</v>
      </c>
    </row>
    <row r="18" spans="1:14" ht="15.75" customHeight="1">
      <c r="A18" s="59" t="s">
        <v>23</v>
      </c>
      <c r="B18" s="62">
        <v>1</v>
      </c>
      <c r="C18" s="62">
        <v>2</v>
      </c>
      <c r="D18" s="62">
        <v>0.2</v>
      </c>
      <c r="E18" s="62">
        <v>145</v>
      </c>
      <c r="F18" s="62">
        <v>156</v>
      </c>
      <c r="G18" s="62">
        <v>183</v>
      </c>
      <c r="H18" s="62">
        <v>352</v>
      </c>
      <c r="I18" s="62">
        <v>1077</v>
      </c>
      <c r="J18" s="62">
        <v>760</v>
      </c>
      <c r="K18" s="62">
        <v>439</v>
      </c>
      <c r="L18" s="62">
        <v>479</v>
      </c>
      <c r="M18" s="62">
        <v>538</v>
      </c>
      <c r="N18" s="62">
        <v>149</v>
      </c>
    </row>
    <row r="19" spans="1:14" ht="15.75" customHeight="1">
      <c r="A19" s="23" t="s">
        <v>37</v>
      </c>
      <c r="B19" s="62">
        <v>575</v>
      </c>
      <c r="C19" s="62">
        <v>499</v>
      </c>
      <c r="D19" s="62">
        <v>568</v>
      </c>
      <c r="E19" s="62">
        <v>643</v>
      </c>
      <c r="F19" s="62">
        <v>668</v>
      </c>
      <c r="G19" s="62">
        <v>682</v>
      </c>
      <c r="H19" s="62">
        <v>584</v>
      </c>
      <c r="I19" s="62">
        <v>434</v>
      </c>
      <c r="J19" s="62">
        <v>157</v>
      </c>
      <c r="K19" s="62">
        <v>277</v>
      </c>
      <c r="L19" s="62">
        <v>307</v>
      </c>
      <c r="M19" s="62">
        <v>66</v>
      </c>
      <c r="N19" s="62">
        <v>125</v>
      </c>
    </row>
    <row r="20" spans="1:14" ht="15.75" customHeight="1">
      <c r="A20" s="29" t="s">
        <v>22</v>
      </c>
      <c r="B20" s="62">
        <v>71</v>
      </c>
      <c r="C20" s="62">
        <v>124</v>
      </c>
      <c r="D20" s="62">
        <v>153</v>
      </c>
      <c r="E20" s="62">
        <v>13</v>
      </c>
      <c r="F20" s="62">
        <v>62</v>
      </c>
      <c r="G20" s="62">
        <v>59</v>
      </c>
      <c r="H20" s="62">
        <v>159</v>
      </c>
      <c r="I20" s="62">
        <v>79</v>
      </c>
      <c r="J20" s="62">
        <v>52</v>
      </c>
      <c r="K20" s="62">
        <v>59</v>
      </c>
      <c r="L20" s="62">
        <v>18</v>
      </c>
      <c r="M20" s="62">
        <v>47</v>
      </c>
      <c r="N20" s="62">
        <v>48</v>
      </c>
    </row>
    <row r="21" spans="1:14" ht="22.5">
      <c r="A21" s="21" t="s">
        <v>106</v>
      </c>
      <c r="B21" s="62">
        <v>944</v>
      </c>
      <c r="C21" s="62">
        <v>962</v>
      </c>
      <c r="D21" s="62">
        <v>993</v>
      </c>
      <c r="E21" s="62">
        <v>1123</v>
      </c>
      <c r="F21" s="62">
        <v>1506</v>
      </c>
      <c r="G21" s="62">
        <v>1844</v>
      </c>
      <c r="H21" s="62">
        <v>1308</v>
      </c>
      <c r="I21" s="62">
        <v>1328</v>
      </c>
      <c r="J21" s="62">
        <v>929</v>
      </c>
      <c r="K21" s="62">
        <v>387</v>
      </c>
      <c r="L21" s="62">
        <v>558</v>
      </c>
      <c r="M21" s="62">
        <v>721</v>
      </c>
      <c r="N21" s="62">
        <v>843</v>
      </c>
    </row>
    <row r="22" spans="1:14" ht="15.75" customHeight="1">
      <c r="A22" s="21" t="s">
        <v>32</v>
      </c>
      <c r="B22" s="62">
        <v>619</v>
      </c>
      <c r="C22" s="62">
        <v>333</v>
      </c>
      <c r="D22" s="62">
        <v>217</v>
      </c>
      <c r="E22" s="62">
        <v>316</v>
      </c>
      <c r="F22" s="62">
        <v>296</v>
      </c>
      <c r="G22" s="62">
        <v>405</v>
      </c>
      <c r="H22" s="62">
        <v>284</v>
      </c>
      <c r="I22" s="62">
        <v>398</v>
      </c>
      <c r="J22" s="62">
        <v>409</v>
      </c>
      <c r="K22" s="62">
        <v>274</v>
      </c>
      <c r="L22" s="62">
        <v>275</v>
      </c>
      <c r="M22" s="62">
        <v>337</v>
      </c>
      <c r="N22" s="62">
        <v>455</v>
      </c>
    </row>
    <row r="23" spans="1:14" ht="15.75" customHeight="1">
      <c r="A23" s="23" t="s">
        <v>36</v>
      </c>
      <c r="B23" s="62">
        <v>481</v>
      </c>
      <c r="C23" s="62">
        <v>438</v>
      </c>
      <c r="D23" s="62">
        <v>400</v>
      </c>
      <c r="E23" s="62">
        <v>352</v>
      </c>
      <c r="F23" s="62">
        <v>398</v>
      </c>
      <c r="G23" s="62">
        <v>473</v>
      </c>
      <c r="H23" s="62">
        <v>407</v>
      </c>
      <c r="I23" s="62">
        <v>417</v>
      </c>
      <c r="J23" s="62">
        <v>372</v>
      </c>
      <c r="K23" s="62">
        <v>287</v>
      </c>
      <c r="L23" s="62">
        <v>311</v>
      </c>
      <c r="M23" s="62">
        <v>296</v>
      </c>
      <c r="N23" s="62">
        <v>670</v>
      </c>
    </row>
    <row r="24" spans="1:14" ht="15.75" customHeight="1">
      <c r="A24" s="23" t="s">
        <v>107</v>
      </c>
      <c r="B24" s="62">
        <v>8</v>
      </c>
      <c r="C24" s="62">
        <v>7</v>
      </c>
      <c r="D24" s="62">
        <v>5</v>
      </c>
      <c r="E24" s="62">
        <v>4</v>
      </c>
      <c r="F24" s="62">
        <v>4</v>
      </c>
      <c r="G24" s="62">
        <v>4</v>
      </c>
      <c r="H24" s="62">
        <v>6</v>
      </c>
      <c r="I24" s="62">
        <v>8</v>
      </c>
      <c r="J24" s="62">
        <v>7</v>
      </c>
      <c r="K24" s="62">
        <v>15</v>
      </c>
      <c r="L24" s="62">
        <v>2</v>
      </c>
      <c r="M24" s="62">
        <v>5</v>
      </c>
      <c r="N24" s="62">
        <v>14</v>
      </c>
    </row>
    <row r="25" spans="1:14" ht="39" customHeight="1">
      <c r="A25" s="23" t="s">
        <v>108</v>
      </c>
      <c r="B25" s="62">
        <v>8</v>
      </c>
      <c r="C25" s="62">
        <v>6</v>
      </c>
      <c r="D25" s="62">
        <v>7</v>
      </c>
      <c r="E25" s="62">
        <v>5</v>
      </c>
      <c r="F25" s="62">
        <v>33</v>
      </c>
      <c r="G25" s="62">
        <v>8</v>
      </c>
      <c r="H25" s="62">
        <v>22</v>
      </c>
      <c r="I25" s="62">
        <v>14</v>
      </c>
      <c r="J25" s="62">
        <v>14</v>
      </c>
      <c r="K25" s="62">
        <v>8</v>
      </c>
      <c r="L25" s="62">
        <v>12</v>
      </c>
      <c r="M25" s="62">
        <v>42</v>
      </c>
      <c r="N25" s="62">
        <v>22</v>
      </c>
    </row>
    <row r="26" spans="1:14" ht="15.75" customHeight="1" thickBot="1">
      <c r="A26" s="61" t="s">
        <v>184</v>
      </c>
      <c r="B26" s="64">
        <v>492</v>
      </c>
      <c r="C26" s="64">
        <v>383</v>
      </c>
      <c r="D26" s="64">
        <v>372</v>
      </c>
      <c r="E26" s="64">
        <v>1550</v>
      </c>
      <c r="F26" s="64">
        <v>1610</v>
      </c>
      <c r="G26" s="64">
        <v>1608</v>
      </c>
      <c r="H26" s="64">
        <v>1521</v>
      </c>
      <c r="I26" s="64">
        <v>1294</v>
      </c>
      <c r="J26" s="64">
        <v>1030</v>
      </c>
      <c r="K26" s="64">
        <v>652</v>
      </c>
      <c r="L26" s="64">
        <v>1300</v>
      </c>
      <c r="M26" s="64">
        <v>2524</v>
      </c>
      <c r="N26" s="64">
        <v>769</v>
      </c>
    </row>
    <row r="27" spans="1:14" ht="15.75" customHeight="1" thickBot="1">
      <c r="A27" s="194" t="s">
        <v>5</v>
      </c>
      <c r="B27" s="200">
        <f>SUM(B5:B26)</f>
        <v>15960</v>
      </c>
      <c r="C27" s="413"/>
      <c r="D27" s="413"/>
      <c r="E27" s="200">
        <f aca="true" t="shared" si="0" ref="E27:L27">SUM(E5:E26)</f>
        <v>7614</v>
      </c>
      <c r="F27" s="200">
        <f t="shared" si="0"/>
        <v>18426</v>
      </c>
      <c r="G27" s="200">
        <f t="shared" si="0"/>
        <v>17880</v>
      </c>
      <c r="H27" s="200">
        <f t="shared" si="0"/>
        <v>17644</v>
      </c>
      <c r="I27" s="200">
        <f t="shared" si="0"/>
        <v>15827</v>
      </c>
      <c r="J27" s="200">
        <f t="shared" si="0"/>
        <v>12647</v>
      </c>
      <c r="K27" s="200">
        <f t="shared" si="0"/>
        <v>10534</v>
      </c>
      <c r="L27" s="200">
        <f t="shared" si="0"/>
        <v>10826</v>
      </c>
      <c r="M27" s="200">
        <f>SUM(M5:M26)</f>
        <v>14236</v>
      </c>
      <c r="N27" s="200">
        <f>SUM(N5:N26)</f>
        <v>14511</v>
      </c>
    </row>
    <row r="28" spans="1:14" ht="15.75" customHeight="1" thickBot="1">
      <c r="A28" s="201" t="s">
        <v>90</v>
      </c>
      <c r="B28" s="129">
        <v>0</v>
      </c>
      <c r="C28" s="129">
        <v>3</v>
      </c>
      <c r="D28" s="129">
        <v>23</v>
      </c>
      <c r="E28" s="129">
        <v>33</v>
      </c>
      <c r="F28" s="415"/>
      <c r="G28" s="129">
        <v>70</v>
      </c>
      <c r="H28" s="129">
        <v>435</v>
      </c>
      <c r="I28" s="129">
        <v>2321</v>
      </c>
      <c r="J28" s="129">
        <v>3586</v>
      </c>
      <c r="K28" s="129">
        <v>2136</v>
      </c>
      <c r="L28" s="129">
        <v>3592</v>
      </c>
      <c r="M28" s="129">
        <v>3597</v>
      </c>
      <c r="N28" s="129">
        <v>2955</v>
      </c>
    </row>
    <row r="29" spans="1:14" ht="15.75" customHeight="1">
      <c r="A29" s="202" t="s">
        <v>91</v>
      </c>
      <c r="B29" s="92">
        <v>2084</v>
      </c>
      <c r="C29" s="92">
        <v>1400</v>
      </c>
      <c r="D29" s="92">
        <v>1590</v>
      </c>
      <c r="E29" s="92">
        <v>1529</v>
      </c>
      <c r="F29" s="92">
        <v>2260</v>
      </c>
      <c r="G29" s="92">
        <v>1717</v>
      </c>
      <c r="H29" s="92">
        <v>1669</v>
      </c>
      <c r="I29" s="92">
        <v>1263</v>
      </c>
      <c r="J29" s="92">
        <v>1250</v>
      </c>
      <c r="K29" s="92">
        <v>1261</v>
      </c>
      <c r="L29" s="92">
        <v>1203</v>
      </c>
      <c r="M29" s="92">
        <v>1156</v>
      </c>
      <c r="N29" s="92">
        <v>1359</v>
      </c>
    </row>
    <row r="30" spans="1:14" ht="15.75" customHeight="1">
      <c r="A30" s="59" t="s">
        <v>92</v>
      </c>
      <c r="B30" s="122"/>
      <c r="C30" s="122"/>
      <c r="D30" s="122"/>
      <c r="E30" s="122"/>
      <c r="F30" s="62">
        <v>0</v>
      </c>
      <c r="G30" s="62">
        <v>0</v>
      </c>
      <c r="H30" s="62">
        <v>58</v>
      </c>
      <c r="I30" s="62">
        <v>0</v>
      </c>
      <c r="J30" s="62">
        <v>40</v>
      </c>
      <c r="K30" s="62">
        <v>0</v>
      </c>
      <c r="L30" s="62">
        <v>0</v>
      </c>
      <c r="M30" s="62">
        <v>0</v>
      </c>
      <c r="N30" s="62">
        <v>0</v>
      </c>
    </row>
    <row r="31" spans="1:14" ht="15.75" customHeight="1">
      <c r="A31" s="21" t="s">
        <v>38</v>
      </c>
      <c r="B31" s="62">
        <v>14385</v>
      </c>
      <c r="C31" s="62">
        <v>10461</v>
      </c>
      <c r="D31" s="62">
        <v>9714</v>
      </c>
      <c r="E31" s="62">
        <v>8403</v>
      </c>
      <c r="F31" s="62">
        <v>11080</v>
      </c>
      <c r="G31" s="62">
        <v>8588</v>
      </c>
      <c r="H31" s="62">
        <v>7346</v>
      </c>
      <c r="I31" s="62">
        <v>7694</v>
      </c>
      <c r="J31" s="62">
        <v>3075</v>
      </c>
      <c r="K31" s="62">
        <v>4087</v>
      </c>
      <c r="L31" s="62">
        <v>4614</v>
      </c>
      <c r="M31" s="62">
        <v>3504</v>
      </c>
      <c r="N31" s="62">
        <v>3067</v>
      </c>
    </row>
    <row r="32" spans="1:14" ht="15.75" customHeight="1">
      <c r="A32" s="21" t="s">
        <v>93</v>
      </c>
      <c r="B32" s="62">
        <v>1239</v>
      </c>
      <c r="C32" s="62">
        <v>1003</v>
      </c>
      <c r="D32" s="62">
        <v>803</v>
      </c>
      <c r="E32" s="62">
        <v>1601</v>
      </c>
      <c r="F32" s="62">
        <v>1330</v>
      </c>
      <c r="G32" s="62">
        <v>1087</v>
      </c>
      <c r="H32" s="62">
        <v>1516</v>
      </c>
      <c r="I32" s="62">
        <v>1310</v>
      </c>
      <c r="J32" s="62">
        <v>1841</v>
      </c>
      <c r="K32" s="62">
        <v>1690</v>
      </c>
      <c r="L32" s="62">
        <v>2194</v>
      </c>
      <c r="M32" s="62">
        <v>2365</v>
      </c>
      <c r="N32" s="62">
        <v>3068</v>
      </c>
    </row>
    <row r="33" spans="1:14" ht="15.75" customHeight="1">
      <c r="A33" s="21" t="s">
        <v>94</v>
      </c>
      <c r="B33" s="62">
        <v>1259</v>
      </c>
      <c r="C33" s="62">
        <v>1071</v>
      </c>
      <c r="D33" s="62">
        <v>985</v>
      </c>
      <c r="E33" s="62">
        <v>1252</v>
      </c>
      <c r="F33" s="62">
        <v>1602</v>
      </c>
      <c r="G33" s="62">
        <v>1325</v>
      </c>
      <c r="H33" s="62">
        <v>2146</v>
      </c>
      <c r="I33" s="62">
        <v>2150</v>
      </c>
      <c r="J33" s="62">
        <v>2255</v>
      </c>
      <c r="K33" s="62">
        <v>1941</v>
      </c>
      <c r="L33" s="62">
        <v>2919</v>
      </c>
      <c r="M33" s="62">
        <v>3094</v>
      </c>
      <c r="N33" s="62">
        <v>3829</v>
      </c>
    </row>
    <row r="34" spans="1:14" ht="15.75" customHeight="1">
      <c r="A34" s="23" t="s">
        <v>95</v>
      </c>
      <c r="B34" s="62">
        <v>328</v>
      </c>
      <c r="C34" s="62">
        <v>399</v>
      </c>
      <c r="D34" s="62">
        <v>462</v>
      </c>
      <c r="E34" s="62">
        <v>438</v>
      </c>
      <c r="F34" s="62">
        <v>547</v>
      </c>
      <c r="G34" s="62">
        <v>671</v>
      </c>
      <c r="H34" s="62">
        <v>381</v>
      </c>
      <c r="I34" s="62">
        <v>422</v>
      </c>
      <c r="J34" s="62">
        <v>261</v>
      </c>
      <c r="K34" s="62">
        <v>464</v>
      </c>
      <c r="L34" s="62">
        <v>397</v>
      </c>
      <c r="M34" s="62">
        <v>615</v>
      </c>
      <c r="N34" s="62">
        <v>706</v>
      </c>
    </row>
    <row r="35" spans="1:14" ht="15.75" customHeight="1">
      <c r="A35" s="23" t="s">
        <v>96</v>
      </c>
      <c r="B35" s="62">
        <v>1285</v>
      </c>
      <c r="C35" s="62">
        <v>1468</v>
      </c>
      <c r="D35" s="62">
        <v>1849</v>
      </c>
      <c r="E35" s="62">
        <v>1713</v>
      </c>
      <c r="F35" s="62">
        <v>1921</v>
      </c>
      <c r="G35" s="62">
        <v>2322</v>
      </c>
      <c r="H35" s="62">
        <v>1356</v>
      </c>
      <c r="I35" s="62">
        <v>1909</v>
      </c>
      <c r="J35" s="62">
        <v>2077</v>
      </c>
      <c r="K35" s="62">
        <v>3054</v>
      </c>
      <c r="L35" s="62">
        <v>2465</v>
      </c>
      <c r="M35" s="62">
        <v>3212</v>
      </c>
      <c r="N35" s="62">
        <v>4625</v>
      </c>
    </row>
    <row r="36" spans="1:14" ht="15.75" customHeight="1">
      <c r="A36" s="23" t="s">
        <v>35</v>
      </c>
      <c r="B36" s="62">
        <v>4363</v>
      </c>
      <c r="C36" s="62">
        <v>5080</v>
      </c>
      <c r="D36" s="62">
        <v>4417</v>
      </c>
      <c r="E36" s="62">
        <v>4407</v>
      </c>
      <c r="F36" s="62">
        <v>4946</v>
      </c>
      <c r="G36" s="62">
        <v>5284</v>
      </c>
      <c r="H36" s="62">
        <v>5181</v>
      </c>
      <c r="I36" s="62">
        <v>6423</v>
      </c>
      <c r="J36" s="62">
        <v>5043</v>
      </c>
      <c r="K36" s="62">
        <v>4857</v>
      </c>
      <c r="L36" s="62">
        <v>5131</v>
      </c>
      <c r="M36" s="62">
        <v>6014</v>
      </c>
      <c r="N36" s="62">
        <v>6314</v>
      </c>
    </row>
    <row r="37" spans="1:14" ht="15.75" customHeight="1" thickBot="1">
      <c r="A37" s="61" t="s">
        <v>184</v>
      </c>
      <c r="B37" s="64">
        <v>152</v>
      </c>
      <c r="C37" s="64">
        <v>104</v>
      </c>
      <c r="D37" s="64">
        <v>92</v>
      </c>
      <c r="E37" s="64">
        <v>59</v>
      </c>
      <c r="F37" s="64">
        <v>28</v>
      </c>
      <c r="G37" s="64">
        <v>112</v>
      </c>
      <c r="H37" s="64">
        <v>100</v>
      </c>
      <c r="I37" s="64">
        <v>33</v>
      </c>
      <c r="J37" s="64">
        <v>0</v>
      </c>
      <c r="K37" s="64">
        <v>56</v>
      </c>
      <c r="L37" s="64">
        <v>80</v>
      </c>
      <c r="M37" s="64">
        <v>67</v>
      </c>
      <c r="N37" s="64">
        <v>150</v>
      </c>
    </row>
    <row r="38" spans="1:14" ht="15.75" customHeight="1" thickBot="1">
      <c r="A38" s="194" t="s">
        <v>5</v>
      </c>
      <c r="B38" s="414"/>
      <c r="C38" s="414"/>
      <c r="D38" s="414"/>
      <c r="E38" s="414"/>
      <c r="F38" s="65">
        <f aca="true" t="shared" si="1" ref="F38:L38">SUM(F29:F37)</f>
        <v>23714</v>
      </c>
      <c r="G38" s="65">
        <f t="shared" si="1"/>
        <v>21106</v>
      </c>
      <c r="H38" s="65">
        <f t="shared" si="1"/>
        <v>19753</v>
      </c>
      <c r="I38" s="65">
        <f t="shared" si="1"/>
        <v>21204</v>
      </c>
      <c r="J38" s="65">
        <f t="shared" si="1"/>
        <v>15842</v>
      </c>
      <c r="K38" s="65">
        <f t="shared" si="1"/>
        <v>17410</v>
      </c>
      <c r="L38" s="65">
        <f t="shared" si="1"/>
        <v>19003</v>
      </c>
      <c r="M38" s="65">
        <f>SUM(M29:M37)</f>
        <v>20027</v>
      </c>
      <c r="N38" s="65">
        <f>SUM(N29:N37)</f>
        <v>23118</v>
      </c>
    </row>
    <row r="39" spans="1:14" ht="15.75" customHeight="1" thickBot="1">
      <c r="A39" s="192" t="s">
        <v>5</v>
      </c>
      <c r="B39" s="373"/>
      <c r="C39" s="373"/>
      <c r="D39" s="373"/>
      <c r="E39" s="373"/>
      <c r="F39" s="373"/>
      <c r="G39" s="34">
        <f aca="true" t="shared" si="2" ref="G39:L39">G27+G28+G38</f>
        <v>39056</v>
      </c>
      <c r="H39" s="34">
        <f t="shared" si="2"/>
        <v>37832</v>
      </c>
      <c r="I39" s="34">
        <f t="shared" si="2"/>
        <v>39352</v>
      </c>
      <c r="J39" s="34">
        <f t="shared" si="2"/>
        <v>32075</v>
      </c>
      <c r="K39" s="34">
        <f t="shared" si="2"/>
        <v>30080</v>
      </c>
      <c r="L39" s="34">
        <f t="shared" si="2"/>
        <v>33421</v>
      </c>
      <c r="M39" s="34">
        <f>M27+M28+M38</f>
        <v>37860</v>
      </c>
      <c r="N39" s="34">
        <f>N27+N28+N38</f>
        <v>40584</v>
      </c>
    </row>
    <row r="40" spans="1:6" s="261" customFormat="1" ht="12.75">
      <c r="A40" s="417" t="s">
        <v>19</v>
      </c>
      <c r="B40" s="417"/>
      <c r="F40" s="11" t="s">
        <v>221</v>
      </c>
    </row>
    <row r="50" spans="1:12" s="3" customFormat="1" ht="19.5" customHeight="1">
      <c r="A50" s="274" t="s">
        <v>399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</row>
    <row r="51" s="3" customFormat="1" ht="6.75" customHeight="1" thickBot="1">
      <c r="A51" s="416"/>
    </row>
    <row r="52" spans="1:14" ht="13.5" customHeight="1" thickBot="1">
      <c r="A52" s="595" t="s">
        <v>269</v>
      </c>
      <c r="B52" s="619" t="s">
        <v>398</v>
      </c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</row>
    <row r="53" spans="1:14" ht="13.5" customHeight="1" thickBot="1">
      <c r="A53" s="595"/>
      <c r="B53" s="412">
        <v>1997</v>
      </c>
      <c r="C53" s="412">
        <v>1998</v>
      </c>
      <c r="D53" s="268">
        <v>1999</v>
      </c>
      <c r="E53" s="412">
        <v>2000</v>
      </c>
      <c r="F53" s="412">
        <v>2001</v>
      </c>
      <c r="G53" s="412">
        <v>2002</v>
      </c>
      <c r="H53" s="412">
        <v>2003</v>
      </c>
      <c r="I53" s="412">
        <v>2004</v>
      </c>
      <c r="J53" s="412">
        <v>2005</v>
      </c>
      <c r="K53" s="412">
        <v>2006</v>
      </c>
      <c r="L53" s="412">
        <v>2007</v>
      </c>
      <c r="M53" s="412">
        <v>2008</v>
      </c>
      <c r="N53" s="412">
        <v>2009</v>
      </c>
    </row>
    <row r="54" spans="1:14" ht="15.75" customHeight="1">
      <c r="A54" s="60" t="s">
        <v>20</v>
      </c>
      <c r="B54" s="92">
        <v>67945</v>
      </c>
      <c r="C54" s="92">
        <v>76597</v>
      </c>
      <c r="D54" s="92">
        <v>54335</v>
      </c>
      <c r="E54" s="92">
        <v>81970</v>
      </c>
      <c r="F54" s="92">
        <v>87628</v>
      </c>
      <c r="G54" s="92">
        <v>80791</v>
      </c>
      <c r="H54" s="92">
        <v>73836</v>
      </c>
      <c r="I54" s="92">
        <v>71636</v>
      </c>
      <c r="J54" s="92">
        <v>93508</v>
      </c>
      <c r="K54" s="92">
        <v>61191</v>
      </c>
      <c r="L54" s="92">
        <v>116297</v>
      </c>
      <c r="M54" s="92">
        <v>88168</v>
      </c>
      <c r="N54" s="92">
        <v>103412</v>
      </c>
    </row>
    <row r="55" spans="1:14" ht="15.75" customHeight="1">
      <c r="A55" s="59" t="s">
        <v>21</v>
      </c>
      <c r="B55" s="62">
        <v>4854</v>
      </c>
      <c r="C55" s="62">
        <v>4608</v>
      </c>
      <c r="D55" s="62">
        <v>4303</v>
      </c>
      <c r="E55" s="62">
        <v>11055</v>
      </c>
      <c r="F55" s="62">
        <v>19026</v>
      </c>
      <c r="G55" s="62">
        <v>0</v>
      </c>
      <c r="H55" s="62">
        <v>19268</v>
      </c>
      <c r="I55" s="62">
        <v>19754</v>
      </c>
      <c r="J55" s="62">
        <v>20615</v>
      </c>
      <c r="K55" s="62">
        <v>16513</v>
      </c>
      <c r="L55" s="62">
        <v>28020</v>
      </c>
      <c r="M55" s="62">
        <v>39167</v>
      </c>
      <c r="N55" s="62">
        <v>39359</v>
      </c>
    </row>
    <row r="56" spans="1:14" ht="15.75" customHeight="1">
      <c r="A56" s="23" t="s">
        <v>109</v>
      </c>
      <c r="B56" s="62">
        <v>19148</v>
      </c>
      <c r="C56" s="62">
        <v>16446</v>
      </c>
      <c r="D56" s="62">
        <v>13295</v>
      </c>
      <c r="E56" s="62">
        <v>15380</v>
      </c>
      <c r="F56" s="62">
        <v>16960</v>
      </c>
      <c r="G56" s="62">
        <v>35363</v>
      </c>
      <c r="H56" s="62">
        <v>35097</v>
      </c>
      <c r="I56" s="62">
        <v>18374</v>
      </c>
      <c r="J56" s="62">
        <v>19330</v>
      </c>
      <c r="K56" s="62">
        <v>19400</v>
      </c>
      <c r="L56" s="62">
        <v>17677</v>
      </c>
      <c r="M56" s="62">
        <v>20164</v>
      </c>
      <c r="N56" s="62">
        <v>19114</v>
      </c>
    </row>
    <row r="57" spans="1:14" ht="15.75" customHeight="1">
      <c r="A57" s="59" t="s">
        <v>29</v>
      </c>
      <c r="B57" s="62">
        <v>33401</v>
      </c>
      <c r="C57" s="62">
        <v>39354</v>
      </c>
      <c r="D57" s="62">
        <v>34235</v>
      </c>
      <c r="E57" s="62">
        <v>35076</v>
      </c>
      <c r="F57" s="62">
        <v>29859</v>
      </c>
      <c r="G57" s="62">
        <v>18806</v>
      </c>
      <c r="H57" s="62">
        <v>27884</v>
      </c>
      <c r="I57" s="62">
        <v>55343</v>
      </c>
      <c r="J57" s="62">
        <v>50368</v>
      </c>
      <c r="K57" s="62">
        <v>55022</v>
      </c>
      <c r="L57" s="62">
        <v>53541</v>
      </c>
      <c r="M57" s="62">
        <v>59419</v>
      </c>
      <c r="N57" s="62">
        <v>63091</v>
      </c>
    </row>
    <row r="58" spans="1:14" ht="15.75" customHeight="1">
      <c r="A58" s="23" t="s">
        <v>200</v>
      </c>
      <c r="B58" s="62">
        <v>4099</v>
      </c>
      <c r="C58" s="62">
        <v>8198</v>
      </c>
      <c r="D58" s="62">
        <v>6128</v>
      </c>
      <c r="E58" s="62">
        <v>7875</v>
      </c>
      <c r="F58" s="62">
        <v>7047</v>
      </c>
      <c r="G58" s="62">
        <v>6159</v>
      </c>
      <c r="H58" s="62">
        <v>8374</v>
      </c>
      <c r="I58" s="62">
        <v>11560</v>
      </c>
      <c r="J58" s="62">
        <v>10848</v>
      </c>
      <c r="K58" s="62">
        <v>10220</v>
      </c>
      <c r="L58" s="62">
        <v>10005</v>
      </c>
      <c r="M58" s="62">
        <v>12546</v>
      </c>
      <c r="N58" s="62">
        <v>12995</v>
      </c>
    </row>
    <row r="59" spans="1:14" ht="15.75" customHeight="1">
      <c r="A59" s="59" t="s">
        <v>102</v>
      </c>
      <c r="B59" s="62">
        <v>1213</v>
      </c>
      <c r="C59" s="62">
        <v>2815</v>
      </c>
      <c r="D59" s="62">
        <v>2720</v>
      </c>
      <c r="E59" s="62">
        <v>2165</v>
      </c>
      <c r="F59" s="62">
        <v>1960</v>
      </c>
      <c r="G59" s="62">
        <v>2214</v>
      </c>
      <c r="H59" s="62">
        <v>1779</v>
      </c>
      <c r="I59" s="62">
        <v>1737</v>
      </c>
      <c r="J59" s="62">
        <v>1391</v>
      </c>
      <c r="K59" s="62">
        <v>1958</v>
      </c>
      <c r="L59" s="62">
        <v>1841</v>
      </c>
      <c r="M59" s="62">
        <v>2109</v>
      </c>
      <c r="N59" s="62">
        <v>1568</v>
      </c>
    </row>
    <row r="60" spans="1:14" ht="15.75" customHeight="1">
      <c r="A60" s="59" t="s">
        <v>27</v>
      </c>
      <c r="B60" s="62">
        <v>1111</v>
      </c>
      <c r="C60" s="62">
        <v>2774</v>
      </c>
      <c r="D60" s="62">
        <v>2600</v>
      </c>
      <c r="E60" s="62">
        <v>1573</v>
      </c>
      <c r="F60" s="62">
        <v>2123</v>
      </c>
      <c r="G60" s="62">
        <v>2291</v>
      </c>
      <c r="H60" s="62">
        <v>2778</v>
      </c>
      <c r="I60" s="62">
        <v>2388</v>
      </c>
      <c r="J60" s="62">
        <v>4264</v>
      </c>
      <c r="K60" s="62">
        <v>4356</v>
      </c>
      <c r="L60" s="62">
        <v>4028</v>
      </c>
      <c r="M60" s="62">
        <v>3647</v>
      </c>
      <c r="N60" s="62">
        <v>2151</v>
      </c>
    </row>
    <row r="61" spans="1:14" ht="15.75" customHeight="1">
      <c r="A61" s="59" t="s">
        <v>26</v>
      </c>
      <c r="B61" s="62">
        <v>599</v>
      </c>
      <c r="C61" s="62">
        <v>1890</v>
      </c>
      <c r="D61" s="62">
        <v>1229</v>
      </c>
      <c r="E61" s="62">
        <v>3058</v>
      </c>
      <c r="F61" s="62">
        <v>1760</v>
      </c>
      <c r="G61" s="62">
        <v>2656</v>
      </c>
      <c r="H61" s="62">
        <v>2302</v>
      </c>
      <c r="I61" s="62">
        <v>5052</v>
      </c>
      <c r="J61" s="62">
        <v>4004</v>
      </c>
      <c r="K61" s="62">
        <v>7034</v>
      </c>
      <c r="L61" s="62">
        <v>5666</v>
      </c>
      <c r="M61" s="62">
        <v>25216</v>
      </c>
      <c r="N61" s="62">
        <v>9258</v>
      </c>
    </row>
    <row r="62" spans="1:14" ht="15.75" customHeight="1">
      <c r="A62" s="21" t="s">
        <v>24</v>
      </c>
      <c r="B62" s="62">
        <v>2715</v>
      </c>
      <c r="C62" s="62">
        <v>4341</v>
      </c>
      <c r="D62" s="62">
        <v>5618</v>
      </c>
      <c r="E62" s="62">
        <v>5290</v>
      </c>
      <c r="F62" s="62">
        <v>4256</v>
      </c>
      <c r="G62" s="62">
        <v>3276</v>
      </c>
      <c r="H62" s="62">
        <v>2633</v>
      </c>
      <c r="I62" s="62">
        <v>4446</v>
      </c>
      <c r="J62" s="62">
        <v>4981</v>
      </c>
      <c r="K62" s="62">
        <v>5555</v>
      </c>
      <c r="L62" s="62">
        <v>3364</v>
      </c>
      <c r="M62" s="62">
        <v>3382</v>
      </c>
      <c r="N62" s="62">
        <v>3764</v>
      </c>
    </row>
    <row r="63" spans="1:14" ht="15.75" customHeight="1">
      <c r="A63" s="59" t="s">
        <v>198</v>
      </c>
      <c r="B63" s="62">
        <v>97</v>
      </c>
      <c r="C63" s="62">
        <v>96</v>
      </c>
      <c r="D63" s="62">
        <v>70</v>
      </c>
      <c r="E63" s="62">
        <v>122</v>
      </c>
      <c r="F63" s="62">
        <v>141</v>
      </c>
      <c r="G63" s="62">
        <v>167</v>
      </c>
      <c r="H63" s="62">
        <v>79</v>
      </c>
      <c r="I63" s="62">
        <v>144</v>
      </c>
      <c r="J63" s="62">
        <v>88</v>
      </c>
      <c r="K63" s="62">
        <v>120</v>
      </c>
      <c r="L63" s="62">
        <v>117</v>
      </c>
      <c r="M63" s="62">
        <v>191</v>
      </c>
      <c r="N63" s="62">
        <v>129</v>
      </c>
    </row>
    <row r="64" spans="1:14" ht="31.5" customHeight="1">
      <c r="A64" s="21" t="s">
        <v>201</v>
      </c>
      <c r="B64" s="62">
        <v>30861</v>
      </c>
      <c r="C64" s="62">
        <v>20460</v>
      </c>
      <c r="D64" s="62">
        <v>25731</v>
      </c>
      <c r="E64" s="62">
        <v>19017</v>
      </c>
      <c r="F64" s="62">
        <v>21050</v>
      </c>
      <c r="G64" s="62">
        <v>17321</v>
      </c>
      <c r="H64" s="62">
        <v>32387</v>
      </c>
      <c r="I64" s="62">
        <v>28904</v>
      </c>
      <c r="J64" s="62">
        <v>27332</v>
      </c>
      <c r="K64" s="62">
        <v>27394</v>
      </c>
      <c r="L64" s="62">
        <v>26188</v>
      </c>
      <c r="M64" s="62">
        <v>23749</v>
      </c>
      <c r="N64" s="62">
        <v>25628</v>
      </c>
    </row>
    <row r="65" spans="1:14" ht="15.75" customHeight="1">
      <c r="A65" s="23" t="s">
        <v>202</v>
      </c>
      <c r="B65" s="62">
        <v>54</v>
      </c>
      <c r="C65" s="62">
        <v>46</v>
      </c>
      <c r="D65" s="62">
        <v>17</v>
      </c>
      <c r="E65" s="62">
        <v>36</v>
      </c>
      <c r="F65" s="62">
        <v>105</v>
      </c>
      <c r="G65" s="62">
        <v>18</v>
      </c>
      <c r="H65" s="62">
        <v>65</v>
      </c>
      <c r="I65" s="62">
        <v>20</v>
      </c>
      <c r="J65" s="62">
        <v>6</v>
      </c>
      <c r="K65" s="62">
        <v>17</v>
      </c>
      <c r="L65" s="62">
        <v>191</v>
      </c>
      <c r="M65" s="62">
        <v>12</v>
      </c>
      <c r="N65" s="62">
        <v>12</v>
      </c>
    </row>
    <row r="66" spans="1:14" ht="15.75" customHeight="1">
      <c r="A66" s="21" t="s">
        <v>31</v>
      </c>
      <c r="B66" s="62">
        <v>4</v>
      </c>
      <c r="C66" s="62">
        <v>10</v>
      </c>
      <c r="D66" s="62">
        <v>8</v>
      </c>
      <c r="E66" s="62">
        <v>9</v>
      </c>
      <c r="F66" s="62">
        <v>12</v>
      </c>
      <c r="G66" s="62">
        <v>2</v>
      </c>
      <c r="H66" s="62">
        <v>3</v>
      </c>
      <c r="I66" s="62">
        <v>140</v>
      </c>
      <c r="J66" s="62">
        <v>136</v>
      </c>
      <c r="K66" s="62">
        <v>60</v>
      </c>
      <c r="L66" s="62">
        <v>29</v>
      </c>
      <c r="M66" s="62">
        <v>16</v>
      </c>
      <c r="N66" s="62">
        <v>38</v>
      </c>
    </row>
    <row r="67" spans="1:14" ht="15.75" customHeight="1">
      <c r="A67" s="59" t="s">
        <v>23</v>
      </c>
      <c r="B67" s="62">
        <v>1022</v>
      </c>
      <c r="C67" s="62">
        <v>1787</v>
      </c>
      <c r="D67" s="62">
        <v>1849</v>
      </c>
      <c r="E67" s="62">
        <v>2237</v>
      </c>
      <c r="F67" s="62">
        <v>6303</v>
      </c>
      <c r="G67" s="62">
        <v>16457</v>
      </c>
      <c r="H67" s="62">
        <v>17315</v>
      </c>
      <c r="I67" s="62">
        <v>30904</v>
      </c>
      <c r="J67" s="62">
        <v>29786</v>
      </c>
      <c r="K67" s="62">
        <v>33979</v>
      </c>
      <c r="L67" s="62">
        <v>43965</v>
      </c>
      <c r="M67" s="62">
        <v>59181</v>
      </c>
      <c r="N67" s="62">
        <v>53783</v>
      </c>
    </row>
    <row r="68" spans="1:14" ht="15.75" customHeight="1">
      <c r="A68" s="23" t="s">
        <v>37</v>
      </c>
      <c r="B68" s="122"/>
      <c r="C68" s="122"/>
      <c r="D68" s="122"/>
      <c r="E68" s="122"/>
      <c r="F68" s="62">
        <v>0</v>
      </c>
      <c r="G68" s="62">
        <v>0</v>
      </c>
      <c r="H68" s="62">
        <v>1</v>
      </c>
      <c r="I68" s="62">
        <v>0</v>
      </c>
      <c r="J68" s="62">
        <v>0</v>
      </c>
      <c r="K68" s="62">
        <v>1</v>
      </c>
      <c r="L68" s="62">
        <v>0</v>
      </c>
      <c r="M68" s="62">
        <v>45</v>
      </c>
      <c r="N68" s="62">
        <v>0</v>
      </c>
    </row>
    <row r="69" spans="1:14" ht="15.75" customHeight="1">
      <c r="A69" s="29" t="s">
        <v>22</v>
      </c>
      <c r="B69" s="62">
        <v>3</v>
      </c>
      <c r="C69" s="62">
        <v>0.5</v>
      </c>
      <c r="D69" s="62">
        <v>1</v>
      </c>
      <c r="E69" s="62">
        <v>12</v>
      </c>
      <c r="F69" s="62">
        <v>44</v>
      </c>
      <c r="G69" s="62">
        <v>63</v>
      </c>
      <c r="H69" s="62">
        <v>48</v>
      </c>
      <c r="I69" s="62">
        <v>74</v>
      </c>
      <c r="J69" s="62">
        <v>159</v>
      </c>
      <c r="K69" s="62">
        <v>190</v>
      </c>
      <c r="L69" s="62">
        <v>238</v>
      </c>
      <c r="M69" s="62">
        <v>254</v>
      </c>
      <c r="N69" s="62">
        <v>297</v>
      </c>
    </row>
    <row r="70" spans="1:14" ht="31.5" customHeight="1">
      <c r="A70" s="21" t="s">
        <v>106</v>
      </c>
      <c r="B70" s="62">
        <v>376</v>
      </c>
      <c r="C70" s="62">
        <v>439</v>
      </c>
      <c r="D70" s="62">
        <v>451</v>
      </c>
      <c r="E70" s="62">
        <v>271</v>
      </c>
      <c r="F70" s="62">
        <v>399</v>
      </c>
      <c r="G70" s="62">
        <v>251</v>
      </c>
      <c r="H70" s="62">
        <v>559</v>
      </c>
      <c r="I70" s="62">
        <v>688</v>
      </c>
      <c r="J70" s="62">
        <v>679</v>
      </c>
      <c r="K70" s="62">
        <v>547</v>
      </c>
      <c r="L70" s="62">
        <v>426</v>
      </c>
      <c r="M70" s="62">
        <v>359</v>
      </c>
      <c r="N70" s="62">
        <v>558</v>
      </c>
    </row>
    <row r="71" spans="1:14" ht="15.75" customHeight="1">
      <c r="A71" s="21" t="s">
        <v>32</v>
      </c>
      <c r="B71" s="62">
        <v>170</v>
      </c>
      <c r="C71" s="62">
        <v>192</v>
      </c>
      <c r="D71" s="62">
        <v>267</v>
      </c>
      <c r="E71" s="62">
        <v>337</v>
      </c>
      <c r="F71" s="62">
        <v>251</v>
      </c>
      <c r="G71" s="62">
        <v>263</v>
      </c>
      <c r="H71" s="62">
        <v>222</v>
      </c>
      <c r="I71" s="62">
        <v>261</v>
      </c>
      <c r="J71" s="62">
        <v>172</v>
      </c>
      <c r="K71" s="62">
        <v>214</v>
      </c>
      <c r="L71" s="62">
        <v>175</v>
      </c>
      <c r="M71" s="62">
        <v>111</v>
      </c>
      <c r="N71" s="62">
        <v>104</v>
      </c>
    </row>
    <row r="72" spans="1:14" ht="15.75" customHeight="1">
      <c r="A72" s="23" t="s">
        <v>36</v>
      </c>
      <c r="B72" s="62">
        <v>25</v>
      </c>
      <c r="C72" s="122"/>
      <c r="D72" s="62">
        <v>14</v>
      </c>
      <c r="E72" s="62">
        <v>0</v>
      </c>
      <c r="F72" s="62">
        <v>0</v>
      </c>
      <c r="G72" s="62">
        <v>0</v>
      </c>
      <c r="H72" s="122"/>
      <c r="I72" s="122"/>
      <c r="J72" s="62">
        <v>2</v>
      </c>
      <c r="K72" s="62">
        <v>11</v>
      </c>
      <c r="L72" s="62">
        <v>0</v>
      </c>
      <c r="M72" s="62">
        <v>0</v>
      </c>
      <c r="N72" s="62">
        <v>0</v>
      </c>
    </row>
    <row r="73" spans="1:14" ht="15.75" customHeight="1">
      <c r="A73" s="23" t="s">
        <v>107</v>
      </c>
      <c r="B73" s="122"/>
      <c r="C73" s="122"/>
      <c r="D73" s="62">
        <v>1</v>
      </c>
      <c r="E73" s="122"/>
      <c r="F73" s="62">
        <v>1</v>
      </c>
      <c r="G73" s="62">
        <v>0</v>
      </c>
      <c r="H73" s="122"/>
      <c r="I73" s="62">
        <v>4</v>
      </c>
      <c r="J73" s="62">
        <v>1</v>
      </c>
      <c r="K73" s="62">
        <v>3</v>
      </c>
      <c r="L73" s="62">
        <v>2</v>
      </c>
      <c r="M73" s="62">
        <v>0</v>
      </c>
      <c r="N73" s="62">
        <v>1</v>
      </c>
    </row>
    <row r="74" spans="1:14" ht="39" customHeight="1">
      <c r="A74" s="23" t="s">
        <v>108</v>
      </c>
      <c r="B74" s="62">
        <v>1439</v>
      </c>
      <c r="C74" s="62">
        <v>2402</v>
      </c>
      <c r="D74" s="62">
        <v>2242</v>
      </c>
      <c r="E74" s="62">
        <v>2107</v>
      </c>
      <c r="F74" s="62">
        <v>2286</v>
      </c>
      <c r="G74" s="62">
        <v>1644</v>
      </c>
      <c r="H74" s="62">
        <v>3052</v>
      </c>
      <c r="I74" s="62">
        <v>2003</v>
      </c>
      <c r="J74" s="62">
        <v>2618</v>
      </c>
      <c r="K74" s="62">
        <v>2578</v>
      </c>
      <c r="L74" s="62">
        <v>1612</v>
      </c>
      <c r="M74" s="62">
        <v>2413</v>
      </c>
      <c r="N74" s="62">
        <v>2051</v>
      </c>
    </row>
    <row r="75" spans="1:14" ht="15.75" customHeight="1" thickBot="1">
      <c r="A75" s="61" t="s">
        <v>184</v>
      </c>
      <c r="B75" s="199">
        <v>2044</v>
      </c>
      <c r="C75" s="199">
        <v>1922</v>
      </c>
      <c r="D75" s="199">
        <v>2331</v>
      </c>
      <c r="E75" s="199">
        <v>2054</v>
      </c>
      <c r="F75" s="199">
        <v>2693</v>
      </c>
      <c r="G75" s="199">
        <v>2776</v>
      </c>
      <c r="H75" s="199">
        <v>2385</v>
      </c>
      <c r="I75" s="199">
        <v>2248</v>
      </c>
      <c r="J75" s="199">
        <v>2435</v>
      </c>
      <c r="K75" s="199">
        <v>3187</v>
      </c>
      <c r="L75" s="199">
        <v>937</v>
      </c>
      <c r="M75" s="199">
        <v>12212</v>
      </c>
      <c r="N75" s="199">
        <v>3854</v>
      </c>
    </row>
    <row r="76" spans="1:14" ht="15.75" customHeight="1" thickBot="1">
      <c r="A76" s="194" t="s">
        <v>5</v>
      </c>
      <c r="B76" s="413"/>
      <c r="C76" s="413"/>
      <c r="D76" s="413"/>
      <c r="E76" s="413"/>
      <c r="F76" s="200">
        <f aca="true" t="shared" si="3" ref="F76:L76">SUM(F54:F75)</f>
        <v>203904</v>
      </c>
      <c r="G76" s="200">
        <f t="shared" si="3"/>
        <v>190518</v>
      </c>
      <c r="H76" s="413"/>
      <c r="I76" s="413"/>
      <c r="J76" s="200">
        <f t="shared" si="3"/>
        <v>272723</v>
      </c>
      <c r="K76" s="200">
        <f t="shared" si="3"/>
        <v>249550</v>
      </c>
      <c r="L76" s="200">
        <f t="shared" si="3"/>
        <v>314319</v>
      </c>
      <c r="M76" s="200">
        <f>SUM(M54:M75)</f>
        <v>352361</v>
      </c>
      <c r="N76" s="200">
        <f>SUM(N54:N75)</f>
        <v>341167</v>
      </c>
    </row>
    <row r="77" spans="1:14" ht="15.75" customHeight="1" thickBot="1">
      <c r="A77" s="201" t="s">
        <v>90</v>
      </c>
      <c r="B77" s="129">
        <v>74</v>
      </c>
      <c r="C77" s="129">
        <v>43</v>
      </c>
      <c r="D77" s="129">
        <v>13</v>
      </c>
      <c r="E77" s="129">
        <v>45</v>
      </c>
      <c r="F77" s="129">
        <v>45</v>
      </c>
      <c r="G77" s="129">
        <v>19</v>
      </c>
      <c r="H77" s="129">
        <v>14</v>
      </c>
      <c r="I77" s="129">
        <v>55</v>
      </c>
      <c r="J77" s="129">
        <v>15</v>
      </c>
      <c r="K77" s="129">
        <v>22</v>
      </c>
      <c r="L77" s="129">
        <v>34</v>
      </c>
      <c r="M77" s="129">
        <v>23</v>
      </c>
      <c r="N77" s="129">
        <v>71</v>
      </c>
    </row>
    <row r="78" spans="1:14" ht="15.75" customHeight="1">
      <c r="A78" s="202" t="s">
        <v>91</v>
      </c>
      <c r="B78" s="92">
        <v>2</v>
      </c>
      <c r="C78" s="92">
        <v>1</v>
      </c>
      <c r="D78" s="92">
        <v>30</v>
      </c>
      <c r="E78" s="92">
        <v>1</v>
      </c>
      <c r="F78" s="92">
        <v>14</v>
      </c>
      <c r="G78" s="92">
        <v>2</v>
      </c>
      <c r="H78" s="92">
        <v>78</v>
      </c>
      <c r="I78" s="92">
        <v>13</v>
      </c>
      <c r="J78" s="92">
        <v>105</v>
      </c>
      <c r="K78" s="92">
        <v>148</v>
      </c>
      <c r="L78" s="92">
        <v>280</v>
      </c>
      <c r="M78" s="92">
        <v>14</v>
      </c>
      <c r="N78" s="92">
        <v>17</v>
      </c>
    </row>
    <row r="79" spans="1:14" ht="15.75" customHeight="1">
      <c r="A79" s="59" t="s">
        <v>92</v>
      </c>
      <c r="B79" s="62"/>
      <c r="C79" s="62"/>
      <c r="D79" s="62">
        <v>0.2</v>
      </c>
      <c r="E79" s="62">
        <v>1</v>
      </c>
      <c r="F79" s="62">
        <v>20</v>
      </c>
      <c r="G79" s="62">
        <v>0</v>
      </c>
      <c r="H79" s="62">
        <v>20</v>
      </c>
      <c r="I79" s="62">
        <v>3</v>
      </c>
      <c r="J79" s="62">
        <v>12</v>
      </c>
      <c r="K79" s="62">
        <v>13</v>
      </c>
      <c r="L79" s="62">
        <v>4</v>
      </c>
      <c r="M79" s="62">
        <v>71</v>
      </c>
      <c r="N79" s="62">
        <v>201</v>
      </c>
    </row>
    <row r="80" spans="1:14" ht="15.75" customHeight="1">
      <c r="A80" s="21" t="s">
        <v>38</v>
      </c>
      <c r="B80" s="62">
        <v>74</v>
      </c>
      <c r="C80" s="62">
        <v>62</v>
      </c>
      <c r="D80" s="62">
        <v>43</v>
      </c>
      <c r="E80" s="62">
        <v>64</v>
      </c>
      <c r="F80" s="62">
        <v>72</v>
      </c>
      <c r="G80" s="62">
        <v>72</v>
      </c>
      <c r="H80" s="62">
        <v>104</v>
      </c>
      <c r="I80" s="62">
        <v>45</v>
      </c>
      <c r="J80" s="62">
        <v>64</v>
      </c>
      <c r="K80" s="62">
        <v>21</v>
      </c>
      <c r="L80" s="62">
        <v>45</v>
      </c>
      <c r="M80" s="62">
        <v>31</v>
      </c>
      <c r="N80" s="62">
        <v>31</v>
      </c>
    </row>
    <row r="81" spans="1:14" ht="15.75" customHeight="1">
      <c r="A81" s="21" t="s">
        <v>93</v>
      </c>
      <c r="B81" s="62">
        <v>9</v>
      </c>
      <c r="C81" s="62">
        <v>38</v>
      </c>
      <c r="D81" s="62">
        <v>28</v>
      </c>
      <c r="E81" s="62">
        <v>27</v>
      </c>
      <c r="F81" s="62">
        <v>2</v>
      </c>
      <c r="G81" s="62">
        <v>7</v>
      </c>
      <c r="H81" s="62">
        <v>25</v>
      </c>
      <c r="I81" s="62">
        <v>41</v>
      </c>
      <c r="J81" s="62">
        <v>8</v>
      </c>
      <c r="K81" s="62">
        <v>22</v>
      </c>
      <c r="L81" s="62">
        <v>8</v>
      </c>
      <c r="M81" s="62">
        <v>6</v>
      </c>
      <c r="N81" s="62">
        <v>6</v>
      </c>
    </row>
    <row r="82" spans="1:14" ht="15.75" customHeight="1">
      <c r="A82" s="21" t="s">
        <v>94</v>
      </c>
      <c r="B82" s="62">
        <v>18</v>
      </c>
      <c r="C82" s="62">
        <v>7</v>
      </c>
      <c r="D82" s="62">
        <v>5</v>
      </c>
      <c r="E82" s="62">
        <v>3</v>
      </c>
      <c r="F82" s="62">
        <v>19</v>
      </c>
      <c r="G82" s="62">
        <v>19</v>
      </c>
      <c r="H82" s="62">
        <v>12</v>
      </c>
      <c r="I82" s="62">
        <v>6</v>
      </c>
      <c r="J82" s="62">
        <v>3</v>
      </c>
      <c r="K82" s="62">
        <v>5</v>
      </c>
      <c r="L82" s="62">
        <v>14</v>
      </c>
      <c r="M82" s="62">
        <v>3</v>
      </c>
      <c r="N82" s="62">
        <v>38</v>
      </c>
    </row>
    <row r="83" spans="1:14" ht="15.75" customHeight="1">
      <c r="A83" s="23" t="s">
        <v>95</v>
      </c>
      <c r="B83" s="62">
        <v>12</v>
      </c>
      <c r="C83" s="62">
        <v>26</v>
      </c>
      <c r="D83" s="62">
        <v>25</v>
      </c>
      <c r="E83" s="62">
        <v>8</v>
      </c>
      <c r="F83" s="62">
        <v>33</v>
      </c>
      <c r="G83" s="62">
        <v>35</v>
      </c>
      <c r="H83" s="62">
        <v>5</v>
      </c>
      <c r="I83" s="62">
        <v>4</v>
      </c>
      <c r="J83" s="62">
        <v>1</v>
      </c>
      <c r="K83" s="62">
        <v>8</v>
      </c>
      <c r="L83" s="62">
        <v>5</v>
      </c>
      <c r="M83" s="62">
        <v>1</v>
      </c>
      <c r="N83" s="62">
        <v>1</v>
      </c>
    </row>
    <row r="84" spans="1:14" ht="15.75" customHeight="1">
      <c r="A84" s="23" t="s">
        <v>96</v>
      </c>
      <c r="B84" s="62">
        <v>7</v>
      </c>
      <c r="C84" s="62">
        <v>14</v>
      </c>
      <c r="D84" s="62">
        <v>15</v>
      </c>
      <c r="E84" s="62">
        <v>27</v>
      </c>
      <c r="F84" s="62">
        <v>1</v>
      </c>
      <c r="G84" s="62">
        <v>18</v>
      </c>
      <c r="H84" s="62">
        <v>2</v>
      </c>
      <c r="I84" s="62">
        <v>4</v>
      </c>
      <c r="J84" s="62">
        <v>3</v>
      </c>
      <c r="K84" s="62">
        <v>27</v>
      </c>
      <c r="L84" s="62">
        <v>7</v>
      </c>
      <c r="M84" s="62">
        <v>113</v>
      </c>
      <c r="N84" s="62">
        <v>64</v>
      </c>
    </row>
    <row r="85" spans="1:14" ht="15.75" customHeight="1">
      <c r="A85" s="23" t="s">
        <v>35</v>
      </c>
      <c r="B85" s="62">
        <v>39</v>
      </c>
      <c r="C85" s="62">
        <v>42</v>
      </c>
      <c r="D85" s="62">
        <v>78</v>
      </c>
      <c r="E85" s="62">
        <v>28</v>
      </c>
      <c r="F85" s="62">
        <v>47</v>
      </c>
      <c r="G85" s="62">
        <v>65</v>
      </c>
      <c r="H85" s="62">
        <v>58</v>
      </c>
      <c r="I85" s="62">
        <v>79</v>
      </c>
      <c r="J85" s="62">
        <v>221</v>
      </c>
      <c r="K85" s="62">
        <v>132</v>
      </c>
      <c r="L85" s="62">
        <v>243</v>
      </c>
      <c r="M85" s="62">
        <v>121</v>
      </c>
      <c r="N85" s="62">
        <v>115</v>
      </c>
    </row>
    <row r="86" spans="1:14" ht="15.75" customHeight="1" thickBot="1">
      <c r="A86" s="61" t="s">
        <v>184</v>
      </c>
      <c r="B86" s="64">
        <v>96</v>
      </c>
      <c r="C86" s="64">
        <v>45</v>
      </c>
      <c r="D86" s="64">
        <v>36</v>
      </c>
      <c r="E86" s="64">
        <v>8</v>
      </c>
      <c r="F86" s="64">
        <v>14</v>
      </c>
      <c r="G86" s="64">
        <v>17</v>
      </c>
      <c r="H86" s="64">
        <v>18</v>
      </c>
      <c r="I86" s="64">
        <v>21</v>
      </c>
      <c r="J86" s="64">
        <v>0</v>
      </c>
      <c r="K86" s="64">
        <v>82</v>
      </c>
      <c r="L86" s="64">
        <v>40</v>
      </c>
      <c r="M86" s="64">
        <v>85</v>
      </c>
      <c r="N86" s="64">
        <v>63</v>
      </c>
    </row>
    <row r="87" spans="1:14" ht="15.75" customHeight="1" thickBot="1">
      <c r="A87" s="194" t="s">
        <v>5</v>
      </c>
      <c r="B87" s="414"/>
      <c r="C87" s="414"/>
      <c r="D87" s="65">
        <f aca="true" t="shared" si="4" ref="D87:L87">SUM(D78:D86)</f>
        <v>260.2</v>
      </c>
      <c r="E87" s="65">
        <f t="shared" si="4"/>
        <v>167</v>
      </c>
      <c r="F87" s="65">
        <f t="shared" si="4"/>
        <v>222</v>
      </c>
      <c r="G87" s="65">
        <f t="shared" si="4"/>
        <v>235</v>
      </c>
      <c r="H87" s="65">
        <f t="shared" si="4"/>
        <v>322</v>
      </c>
      <c r="I87" s="65">
        <f t="shared" si="4"/>
        <v>216</v>
      </c>
      <c r="J87" s="65">
        <f t="shared" si="4"/>
        <v>417</v>
      </c>
      <c r="K87" s="65">
        <f t="shared" si="4"/>
        <v>458</v>
      </c>
      <c r="L87" s="65">
        <f t="shared" si="4"/>
        <v>646</v>
      </c>
      <c r="M87" s="65">
        <f>SUM(M78:M86)</f>
        <v>445</v>
      </c>
      <c r="N87" s="65">
        <f>SUM(N78:N86)</f>
        <v>536</v>
      </c>
    </row>
    <row r="88" spans="1:14" ht="15.75" customHeight="1" thickBot="1">
      <c r="A88" s="192" t="s">
        <v>5</v>
      </c>
      <c r="B88" s="373"/>
      <c r="C88" s="373"/>
      <c r="D88" s="373"/>
      <c r="E88" s="373"/>
      <c r="F88" s="34">
        <f aca="true" t="shared" si="5" ref="F88:L88">F76+F77+F87</f>
        <v>204171</v>
      </c>
      <c r="G88" s="34">
        <f t="shared" si="5"/>
        <v>190772</v>
      </c>
      <c r="H88" s="373"/>
      <c r="I88" s="373"/>
      <c r="J88" s="34">
        <f t="shared" si="5"/>
        <v>273155</v>
      </c>
      <c r="K88" s="34">
        <f t="shared" si="5"/>
        <v>250030</v>
      </c>
      <c r="L88" s="34">
        <f t="shared" si="5"/>
        <v>314999</v>
      </c>
      <c r="M88" s="34">
        <f>M76+M77+M87</f>
        <v>352829</v>
      </c>
      <c r="N88" s="34">
        <f>N76+N77+N87</f>
        <v>341774</v>
      </c>
    </row>
    <row r="89" spans="1:6" s="261" customFormat="1" ht="12.75">
      <c r="A89" s="417" t="s">
        <v>19</v>
      </c>
      <c r="B89" s="417"/>
      <c r="F89" s="11" t="s">
        <v>221</v>
      </c>
    </row>
    <row r="98" spans="1:12" ht="19.5" customHeight="1">
      <c r="A98" s="274" t="s">
        <v>400</v>
      </c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</row>
    <row r="99" spans="1:12" ht="6.75" customHeight="1" thickBot="1">
      <c r="A99" s="41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4" ht="13.5" thickBot="1">
      <c r="A100" s="595" t="s">
        <v>269</v>
      </c>
      <c r="B100" s="619" t="s">
        <v>401</v>
      </c>
      <c r="C100" s="619"/>
      <c r="D100" s="619"/>
      <c r="E100" s="619"/>
      <c r="F100" s="619"/>
      <c r="G100" s="619"/>
      <c r="H100" s="619"/>
      <c r="I100" s="619"/>
      <c r="J100" s="619"/>
      <c r="K100" s="619"/>
      <c r="L100" s="619"/>
      <c r="M100" s="619"/>
      <c r="N100" s="619"/>
    </row>
    <row r="101" spans="1:14" ht="13.5" thickBot="1">
      <c r="A101" s="595"/>
      <c r="B101" s="101">
        <v>1997</v>
      </c>
      <c r="C101" s="101">
        <v>1998</v>
      </c>
      <c r="D101" s="19">
        <v>1999</v>
      </c>
      <c r="E101" s="101">
        <v>2000</v>
      </c>
      <c r="F101" s="101">
        <v>2001</v>
      </c>
      <c r="G101" s="101">
        <v>2002</v>
      </c>
      <c r="H101" s="101">
        <v>2003</v>
      </c>
      <c r="I101" s="101">
        <v>2004</v>
      </c>
      <c r="J101" s="101">
        <v>2005</v>
      </c>
      <c r="K101" s="101">
        <v>2006</v>
      </c>
      <c r="L101" s="101">
        <v>2007</v>
      </c>
      <c r="M101" s="101">
        <v>2008</v>
      </c>
      <c r="N101" s="101">
        <v>2009</v>
      </c>
    </row>
    <row r="102" spans="1:14" ht="12.75">
      <c r="A102" s="60" t="s">
        <v>20</v>
      </c>
      <c r="B102" s="388">
        <f>B54-B5</f>
        <v>67927</v>
      </c>
      <c r="C102" s="388">
        <f>C54-C5</f>
        <v>76557</v>
      </c>
      <c r="D102" s="397"/>
      <c r="E102" s="388">
        <f aca="true" t="shared" si="6" ref="E102:L111">E54-E5</f>
        <v>81969</v>
      </c>
      <c r="F102" s="388">
        <f t="shared" si="6"/>
        <v>87594</v>
      </c>
      <c r="G102" s="388">
        <f t="shared" si="6"/>
        <v>80567</v>
      </c>
      <c r="H102" s="388">
        <f t="shared" si="6"/>
        <v>73692</v>
      </c>
      <c r="I102" s="388">
        <f t="shared" si="6"/>
        <v>69825</v>
      </c>
      <c r="J102" s="388">
        <f t="shared" si="6"/>
        <v>92980</v>
      </c>
      <c r="K102" s="388">
        <f t="shared" si="6"/>
        <v>59755</v>
      </c>
      <c r="L102" s="388">
        <f t="shared" si="6"/>
        <v>115936</v>
      </c>
      <c r="M102" s="388">
        <f aca="true" t="shared" si="7" ref="M102:N123">M54-M5</f>
        <v>87688</v>
      </c>
      <c r="N102" s="388">
        <f t="shared" si="7"/>
        <v>103162</v>
      </c>
    </row>
    <row r="103" spans="1:14" ht="12.75">
      <c r="A103" s="59" t="s">
        <v>21</v>
      </c>
      <c r="B103" s="390">
        <f aca="true" t="shared" si="8" ref="B103:B123">B55-B6</f>
        <v>4847</v>
      </c>
      <c r="C103" s="395"/>
      <c r="D103" s="395"/>
      <c r="E103" s="390">
        <f t="shared" si="6"/>
        <v>11053</v>
      </c>
      <c r="F103" s="390">
        <f t="shared" si="6"/>
        <v>19023</v>
      </c>
      <c r="G103" s="390"/>
      <c r="H103" s="390">
        <f t="shared" si="6"/>
        <v>19018</v>
      </c>
      <c r="I103" s="390">
        <f t="shared" si="6"/>
        <v>19351</v>
      </c>
      <c r="J103" s="390">
        <f t="shared" si="6"/>
        <v>20224</v>
      </c>
      <c r="K103" s="390">
        <f t="shared" si="6"/>
        <v>16192</v>
      </c>
      <c r="L103" s="390">
        <f t="shared" si="6"/>
        <v>27655</v>
      </c>
      <c r="M103" s="390">
        <f t="shared" si="7"/>
        <v>38408</v>
      </c>
      <c r="N103" s="390">
        <f t="shared" si="7"/>
        <v>38908</v>
      </c>
    </row>
    <row r="104" spans="1:14" ht="12.75">
      <c r="A104" s="23" t="s">
        <v>109</v>
      </c>
      <c r="B104" s="390">
        <f t="shared" si="8"/>
        <v>19122</v>
      </c>
      <c r="C104" s="390">
        <f aca="true" t="shared" si="9" ref="C104:D111">C56-C7</f>
        <v>16430</v>
      </c>
      <c r="D104" s="390">
        <f t="shared" si="9"/>
        <v>13276</v>
      </c>
      <c r="E104" s="390">
        <f t="shared" si="6"/>
        <v>15333</v>
      </c>
      <c r="F104" s="390">
        <f t="shared" si="6"/>
        <v>16824</v>
      </c>
      <c r="G104" s="390">
        <f t="shared" si="6"/>
        <v>34680</v>
      </c>
      <c r="H104" s="390">
        <f t="shared" si="6"/>
        <v>34464</v>
      </c>
      <c r="I104" s="390">
        <f t="shared" si="6"/>
        <v>17834</v>
      </c>
      <c r="J104" s="390">
        <f t="shared" si="6"/>
        <v>19193</v>
      </c>
      <c r="K104" s="390">
        <f t="shared" si="6"/>
        <v>19220</v>
      </c>
      <c r="L104" s="390">
        <f t="shared" si="6"/>
        <v>17536</v>
      </c>
      <c r="M104" s="390">
        <f t="shared" si="7"/>
        <v>20050</v>
      </c>
      <c r="N104" s="390">
        <f t="shared" si="7"/>
        <v>18999</v>
      </c>
    </row>
    <row r="105" spans="1:14" ht="12.75">
      <c r="A105" s="59" t="s">
        <v>29</v>
      </c>
      <c r="B105" s="390">
        <f t="shared" si="8"/>
        <v>33396</v>
      </c>
      <c r="C105" s="390">
        <f t="shared" si="9"/>
        <v>39307</v>
      </c>
      <c r="D105" s="390">
        <f t="shared" si="9"/>
        <v>34234.7</v>
      </c>
      <c r="E105" s="390">
        <f t="shared" si="6"/>
        <v>34759</v>
      </c>
      <c r="F105" s="390">
        <f t="shared" si="6"/>
        <v>29549</v>
      </c>
      <c r="G105" s="390">
        <f t="shared" si="6"/>
        <v>18034</v>
      </c>
      <c r="H105" s="390">
        <f t="shared" si="6"/>
        <v>27250</v>
      </c>
      <c r="I105" s="390">
        <f t="shared" si="6"/>
        <v>54005</v>
      </c>
      <c r="J105" s="390">
        <f t="shared" si="6"/>
        <v>48708</v>
      </c>
      <c r="K105" s="390">
        <f t="shared" si="6"/>
        <v>53978</v>
      </c>
      <c r="L105" s="390">
        <f t="shared" si="6"/>
        <v>52878</v>
      </c>
      <c r="M105" s="390">
        <f t="shared" si="7"/>
        <v>59036</v>
      </c>
      <c r="N105" s="390">
        <f t="shared" si="7"/>
        <v>62356</v>
      </c>
    </row>
    <row r="106" spans="1:14" ht="14.25" customHeight="1">
      <c r="A106" s="23" t="s">
        <v>200</v>
      </c>
      <c r="B106" s="390">
        <f t="shared" si="8"/>
        <v>4081</v>
      </c>
      <c r="C106" s="390">
        <f t="shared" si="9"/>
        <v>8195</v>
      </c>
      <c r="D106" s="390">
        <f t="shared" si="9"/>
        <v>6127</v>
      </c>
      <c r="E106" s="390">
        <f t="shared" si="6"/>
        <v>7841</v>
      </c>
      <c r="F106" s="390">
        <f t="shared" si="6"/>
        <v>6646</v>
      </c>
      <c r="G106" s="390">
        <f t="shared" si="6"/>
        <v>5709</v>
      </c>
      <c r="H106" s="390">
        <f t="shared" si="6"/>
        <v>8128</v>
      </c>
      <c r="I106" s="390">
        <f t="shared" si="6"/>
        <v>11192</v>
      </c>
      <c r="J106" s="390">
        <f t="shared" si="6"/>
        <v>10601</v>
      </c>
      <c r="K106" s="390">
        <f t="shared" si="6"/>
        <v>10025</v>
      </c>
      <c r="L106" s="390">
        <f t="shared" si="6"/>
        <v>9825</v>
      </c>
      <c r="M106" s="390">
        <f t="shared" si="7"/>
        <v>12373</v>
      </c>
      <c r="N106" s="390">
        <f t="shared" si="7"/>
        <v>12721</v>
      </c>
    </row>
    <row r="107" spans="1:14" ht="12.75">
      <c r="A107" s="59" t="s">
        <v>102</v>
      </c>
      <c r="B107" s="390">
        <f t="shared" si="8"/>
        <v>1134</v>
      </c>
      <c r="C107" s="390">
        <f t="shared" si="9"/>
        <v>2732</v>
      </c>
      <c r="D107" s="390">
        <f t="shared" si="9"/>
        <v>2626</v>
      </c>
      <c r="E107" s="390">
        <f t="shared" si="6"/>
        <v>1978</v>
      </c>
      <c r="F107" s="390">
        <f t="shared" si="6"/>
        <v>1590</v>
      </c>
      <c r="G107" s="390">
        <f t="shared" si="6"/>
        <v>1945</v>
      </c>
      <c r="H107" s="390">
        <f t="shared" si="6"/>
        <v>1005</v>
      </c>
      <c r="I107" s="390">
        <f t="shared" si="6"/>
        <v>1319</v>
      </c>
      <c r="J107" s="390">
        <f t="shared" si="6"/>
        <v>1035</v>
      </c>
      <c r="K107" s="390">
        <f t="shared" si="6"/>
        <v>1340</v>
      </c>
      <c r="L107" s="390">
        <f t="shared" si="6"/>
        <v>1607</v>
      </c>
      <c r="M107" s="390">
        <f t="shared" si="7"/>
        <v>1497</v>
      </c>
      <c r="N107" s="390">
        <f t="shared" si="7"/>
        <v>819</v>
      </c>
    </row>
    <row r="108" spans="1:14" ht="12.75">
      <c r="A108" s="59" t="s">
        <v>27</v>
      </c>
      <c r="B108" s="390">
        <f t="shared" si="8"/>
        <v>1110</v>
      </c>
      <c r="C108" s="390">
        <f t="shared" si="9"/>
        <v>2754</v>
      </c>
      <c r="D108" s="390">
        <f t="shared" si="9"/>
        <v>2599</v>
      </c>
      <c r="E108" s="390">
        <f t="shared" si="6"/>
        <v>1570</v>
      </c>
      <c r="F108" s="390">
        <f t="shared" si="6"/>
        <v>2076</v>
      </c>
      <c r="G108" s="390">
        <f t="shared" si="6"/>
        <v>1678</v>
      </c>
      <c r="H108" s="390">
        <f t="shared" si="6"/>
        <v>2438</v>
      </c>
      <c r="I108" s="390">
        <f t="shared" si="6"/>
        <v>2349</v>
      </c>
      <c r="J108" s="390">
        <f t="shared" si="6"/>
        <v>4234</v>
      </c>
      <c r="K108" s="390">
        <f t="shared" si="6"/>
        <v>4332</v>
      </c>
      <c r="L108" s="390">
        <f t="shared" si="6"/>
        <v>3990</v>
      </c>
      <c r="M108" s="390">
        <f t="shared" si="7"/>
        <v>3641</v>
      </c>
      <c r="N108" s="390">
        <f t="shared" si="7"/>
        <v>2044</v>
      </c>
    </row>
    <row r="109" spans="1:14" ht="12.75">
      <c r="A109" s="59" t="s">
        <v>26</v>
      </c>
      <c r="B109" s="390">
        <f t="shared" si="8"/>
        <v>558</v>
      </c>
      <c r="C109" s="390">
        <f t="shared" si="9"/>
        <v>1887</v>
      </c>
      <c r="D109" s="390">
        <f t="shared" si="9"/>
        <v>1226</v>
      </c>
      <c r="E109" s="390">
        <f t="shared" si="6"/>
        <v>3029</v>
      </c>
      <c r="F109" s="390">
        <f t="shared" si="6"/>
        <v>1690</v>
      </c>
      <c r="G109" s="390">
        <f t="shared" si="6"/>
        <v>2541</v>
      </c>
      <c r="H109" s="390">
        <f t="shared" si="6"/>
        <v>2096</v>
      </c>
      <c r="I109" s="390">
        <f t="shared" si="6"/>
        <v>5029</v>
      </c>
      <c r="J109" s="390">
        <f t="shared" si="6"/>
        <v>3955</v>
      </c>
      <c r="K109" s="390">
        <f t="shared" si="6"/>
        <v>6975</v>
      </c>
      <c r="L109" s="390">
        <f t="shared" si="6"/>
        <v>5652</v>
      </c>
      <c r="M109" s="390">
        <f t="shared" si="7"/>
        <v>23977</v>
      </c>
      <c r="N109" s="390">
        <f t="shared" si="7"/>
        <v>9206</v>
      </c>
    </row>
    <row r="110" spans="1:14" ht="12.75">
      <c r="A110" s="21" t="s">
        <v>24</v>
      </c>
      <c r="B110" s="390">
        <f t="shared" si="8"/>
        <v>2685</v>
      </c>
      <c r="C110" s="390">
        <f t="shared" si="9"/>
        <v>4305</v>
      </c>
      <c r="D110" s="390">
        <f t="shared" si="9"/>
        <v>5611</v>
      </c>
      <c r="E110" s="390">
        <f t="shared" si="6"/>
        <v>5263</v>
      </c>
      <c r="F110" s="390">
        <f t="shared" si="6"/>
        <v>2829</v>
      </c>
      <c r="G110" s="390">
        <f t="shared" si="6"/>
        <v>1077</v>
      </c>
      <c r="H110" s="390">
        <f t="shared" si="6"/>
        <v>557</v>
      </c>
      <c r="I110" s="390">
        <f t="shared" si="6"/>
        <v>3179</v>
      </c>
      <c r="J110" s="390">
        <f t="shared" si="6"/>
        <v>4007</v>
      </c>
      <c r="K110" s="390">
        <f t="shared" si="6"/>
        <v>4548</v>
      </c>
      <c r="L110" s="390">
        <f t="shared" si="6"/>
        <v>3293</v>
      </c>
      <c r="M110" s="390">
        <f t="shared" si="7"/>
        <v>3052</v>
      </c>
      <c r="N110" s="390">
        <f t="shared" si="7"/>
        <v>3405</v>
      </c>
    </row>
    <row r="111" spans="1:14" ht="12.75">
      <c r="A111" s="59" t="s">
        <v>198</v>
      </c>
      <c r="B111" s="390">
        <f t="shared" si="8"/>
        <v>-11474</v>
      </c>
      <c r="C111" s="390">
        <f t="shared" si="9"/>
        <v>-1857</v>
      </c>
      <c r="D111" s="390">
        <f t="shared" si="9"/>
        <v>-1721</v>
      </c>
      <c r="E111" s="390">
        <f t="shared" si="6"/>
        <v>-1892</v>
      </c>
      <c r="F111" s="390">
        <f t="shared" si="6"/>
        <v>-10138</v>
      </c>
      <c r="G111" s="390">
        <f t="shared" si="6"/>
        <v>-6093</v>
      </c>
      <c r="H111" s="390">
        <f t="shared" si="6"/>
        <v>-5782</v>
      </c>
      <c r="I111" s="390">
        <f t="shared" si="6"/>
        <v>-2858</v>
      </c>
      <c r="J111" s="390">
        <f t="shared" si="6"/>
        <v>-2713</v>
      </c>
      <c r="K111" s="390">
        <f t="shared" si="6"/>
        <v>-1616</v>
      </c>
      <c r="L111" s="390">
        <f t="shared" si="6"/>
        <v>-2194</v>
      </c>
      <c r="M111" s="390">
        <f t="shared" si="7"/>
        <v>-3412</v>
      </c>
      <c r="N111" s="390">
        <f t="shared" si="7"/>
        <v>-5945</v>
      </c>
    </row>
    <row r="112" spans="1:14" ht="22.5">
      <c r="A112" s="21" t="s">
        <v>201</v>
      </c>
      <c r="B112" s="390">
        <f t="shared" si="8"/>
        <v>30659</v>
      </c>
      <c r="C112" s="390">
        <f aca="true" t="shared" si="10" ref="C112:C119">C64-C15</f>
        <v>20319</v>
      </c>
      <c r="D112" s="395"/>
      <c r="E112" s="390">
        <f aca="true" t="shared" si="11" ref="E112:L121">E64-E15</f>
        <v>18952</v>
      </c>
      <c r="F112" s="390">
        <f t="shared" si="11"/>
        <v>21028</v>
      </c>
      <c r="G112" s="390">
        <f t="shared" si="11"/>
        <v>17252</v>
      </c>
      <c r="H112" s="390">
        <f t="shared" si="11"/>
        <v>32253</v>
      </c>
      <c r="I112" s="390">
        <f t="shared" si="11"/>
        <v>28812</v>
      </c>
      <c r="J112" s="390">
        <f t="shared" si="11"/>
        <v>26795</v>
      </c>
      <c r="K112" s="390">
        <f t="shared" si="11"/>
        <v>27031</v>
      </c>
      <c r="L112" s="390">
        <f t="shared" si="11"/>
        <v>24442</v>
      </c>
      <c r="M112" s="390">
        <f t="shared" si="7"/>
        <v>23221</v>
      </c>
      <c r="N112" s="390">
        <f t="shared" si="7"/>
        <v>24930</v>
      </c>
    </row>
    <row r="113" spans="1:14" ht="12.75">
      <c r="A113" s="23" t="s">
        <v>202</v>
      </c>
      <c r="B113" s="390">
        <f t="shared" si="8"/>
        <v>-518</v>
      </c>
      <c r="C113" s="390">
        <f t="shared" si="10"/>
        <v>-545</v>
      </c>
      <c r="D113" s="390">
        <f aca="true" t="shared" si="12" ref="D113:D120">D65-D16</f>
        <v>-371</v>
      </c>
      <c r="E113" s="390">
        <f t="shared" si="11"/>
        <v>-587</v>
      </c>
      <c r="F113" s="390">
        <f t="shared" si="11"/>
        <v>-414</v>
      </c>
      <c r="G113" s="390">
        <f t="shared" si="11"/>
        <v>-710</v>
      </c>
      <c r="H113" s="390">
        <f t="shared" si="11"/>
        <v>-1181</v>
      </c>
      <c r="I113" s="390">
        <f t="shared" si="11"/>
        <v>-806</v>
      </c>
      <c r="J113" s="390">
        <f t="shared" si="11"/>
        <v>-566</v>
      </c>
      <c r="K113" s="390">
        <f t="shared" si="11"/>
        <v>-431</v>
      </c>
      <c r="L113" s="390">
        <f t="shared" si="11"/>
        <v>-508</v>
      </c>
      <c r="M113" s="390">
        <f t="shared" si="7"/>
        <v>-712</v>
      </c>
      <c r="N113" s="390">
        <f t="shared" si="7"/>
        <v>-844</v>
      </c>
    </row>
    <row r="114" spans="1:14" ht="12.75">
      <c r="A114" s="21" t="s">
        <v>31</v>
      </c>
      <c r="B114" s="390">
        <f t="shared" si="8"/>
        <v>-187</v>
      </c>
      <c r="C114" s="390">
        <f t="shared" si="10"/>
        <v>9.5</v>
      </c>
      <c r="D114" s="390">
        <f t="shared" si="12"/>
        <v>6</v>
      </c>
      <c r="E114" s="390">
        <f t="shared" si="11"/>
        <v>-105</v>
      </c>
      <c r="F114" s="390">
        <f t="shared" si="11"/>
        <v>-63</v>
      </c>
      <c r="G114" s="390">
        <f t="shared" si="11"/>
        <v>-230</v>
      </c>
      <c r="H114" s="390">
        <f t="shared" si="11"/>
        <v>-454</v>
      </c>
      <c r="I114" s="390">
        <f t="shared" si="11"/>
        <v>-511</v>
      </c>
      <c r="J114" s="390">
        <f t="shared" si="11"/>
        <v>-499</v>
      </c>
      <c r="K114" s="390">
        <f t="shared" si="11"/>
        <v>-645</v>
      </c>
      <c r="L114" s="390">
        <f t="shared" si="11"/>
        <v>-712</v>
      </c>
      <c r="M114" s="390">
        <f t="shared" si="7"/>
        <v>-693</v>
      </c>
      <c r="N114" s="390">
        <f t="shared" si="7"/>
        <v>-658</v>
      </c>
    </row>
    <row r="115" spans="1:14" ht="12.75">
      <c r="A115" s="59" t="s">
        <v>23</v>
      </c>
      <c r="B115" s="390">
        <f t="shared" si="8"/>
        <v>1021</v>
      </c>
      <c r="C115" s="390">
        <f t="shared" si="10"/>
        <v>1785</v>
      </c>
      <c r="D115" s="390">
        <f t="shared" si="12"/>
        <v>1848.8</v>
      </c>
      <c r="E115" s="390">
        <f t="shared" si="11"/>
        <v>2092</v>
      </c>
      <c r="F115" s="390">
        <f t="shared" si="11"/>
        <v>6147</v>
      </c>
      <c r="G115" s="390">
        <f t="shared" si="11"/>
        <v>16274</v>
      </c>
      <c r="H115" s="390">
        <f t="shared" si="11"/>
        <v>16963</v>
      </c>
      <c r="I115" s="390">
        <f t="shared" si="11"/>
        <v>29827</v>
      </c>
      <c r="J115" s="390">
        <f t="shared" si="11"/>
        <v>29026</v>
      </c>
      <c r="K115" s="390">
        <f t="shared" si="11"/>
        <v>33540</v>
      </c>
      <c r="L115" s="390">
        <f t="shared" si="11"/>
        <v>43486</v>
      </c>
      <c r="M115" s="390">
        <f t="shared" si="7"/>
        <v>58643</v>
      </c>
      <c r="N115" s="390">
        <f t="shared" si="7"/>
        <v>53634</v>
      </c>
    </row>
    <row r="116" spans="1:14" ht="12.75">
      <c r="A116" s="23" t="s">
        <v>37</v>
      </c>
      <c r="B116" s="395"/>
      <c r="C116" s="395"/>
      <c r="D116" s="395"/>
      <c r="E116" s="395"/>
      <c r="F116" s="390">
        <f t="shared" si="11"/>
        <v>-668</v>
      </c>
      <c r="G116" s="390">
        <f t="shared" si="11"/>
        <v>-682</v>
      </c>
      <c r="H116" s="390">
        <f t="shared" si="11"/>
        <v>-583</v>
      </c>
      <c r="I116" s="390">
        <f t="shared" si="11"/>
        <v>-434</v>
      </c>
      <c r="J116" s="390">
        <f t="shared" si="11"/>
        <v>-157</v>
      </c>
      <c r="K116" s="390">
        <f t="shared" si="11"/>
        <v>-276</v>
      </c>
      <c r="L116" s="390">
        <f t="shared" si="11"/>
        <v>-307</v>
      </c>
      <c r="M116" s="390">
        <f t="shared" si="7"/>
        <v>-21</v>
      </c>
      <c r="N116" s="390">
        <f t="shared" si="7"/>
        <v>-125</v>
      </c>
    </row>
    <row r="117" spans="1:14" ht="12.75">
      <c r="A117" s="29" t="s">
        <v>22</v>
      </c>
      <c r="B117" s="390">
        <f t="shared" si="8"/>
        <v>-68</v>
      </c>
      <c r="C117" s="390">
        <f t="shared" si="10"/>
        <v>-123.5</v>
      </c>
      <c r="D117" s="390">
        <f t="shared" si="12"/>
        <v>-152</v>
      </c>
      <c r="E117" s="390">
        <f t="shared" si="11"/>
        <v>-1</v>
      </c>
      <c r="F117" s="390">
        <f t="shared" si="11"/>
        <v>-18</v>
      </c>
      <c r="G117" s="390">
        <f t="shared" si="11"/>
        <v>4</v>
      </c>
      <c r="H117" s="390">
        <f t="shared" si="11"/>
        <v>-111</v>
      </c>
      <c r="I117" s="390">
        <f t="shared" si="11"/>
        <v>-5</v>
      </c>
      <c r="J117" s="390">
        <f t="shared" si="11"/>
        <v>107</v>
      </c>
      <c r="K117" s="390">
        <f t="shared" si="11"/>
        <v>131</v>
      </c>
      <c r="L117" s="390">
        <f t="shared" si="11"/>
        <v>220</v>
      </c>
      <c r="M117" s="390">
        <f t="shared" si="7"/>
        <v>207</v>
      </c>
      <c r="N117" s="390">
        <f t="shared" si="7"/>
        <v>249</v>
      </c>
    </row>
    <row r="118" spans="1:14" ht="22.5">
      <c r="A118" s="21" t="s">
        <v>106</v>
      </c>
      <c r="B118" s="390">
        <f t="shared" si="8"/>
        <v>-568</v>
      </c>
      <c r="C118" s="390">
        <f t="shared" si="10"/>
        <v>-523</v>
      </c>
      <c r="D118" s="390">
        <f t="shared" si="12"/>
        <v>-542</v>
      </c>
      <c r="E118" s="390">
        <f t="shared" si="11"/>
        <v>-852</v>
      </c>
      <c r="F118" s="390">
        <f t="shared" si="11"/>
        <v>-1107</v>
      </c>
      <c r="G118" s="390">
        <f t="shared" si="11"/>
        <v>-1593</v>
      </c>
      <c r="H118" s="390">
        <f t="shared" si="11"/>
        <v>-749</v>
      </c>
      <c r="I118" s="390">
        <f t="shared" si="11"/>
        <v>-640</v>
      </c>
      <c r="J118" s="390">
        <f t="shared" si="11"/>
        <v>-250</v>
      </c>
      <c r="K118" s="390">
        <f t="shared" si="11"/>
        <v>160</v>
      </c>
      <c r="L118" s="390">
        <f t="shared" si="11"/>
        <v>-132</v>
      </c>
      <c r="M118" s="390">
        <f t="shared" si="7"/>
        <v>-362</v>
      </c>
      <c r="N118" s="390">
        <f t="shared" si="7"/>
        <v>-285</v>
      </c>
    </row>
    <row r="119" spans="1:14" ht="12.75">
      <c r="A119" s="21" t="s">
        <v>32</v>
      </c>
      <c r="B119" s="390">
        <f t="shared" si="8"/>
        <v>-449</v>
      </c>
      <c r="C119" s="390">
        <f t="shared" si="10"/>
        <v>-141</v>
      </c>
      <c r="D119" s="390">
        <f t="shared" si="12"/>
        <v>50</v>
      </c>
      <c r="E119" s="390">
        <f t="shared" si="11"/>
        <v>21</v>
      </c>
      <c r="F119" s="390">
        <f t="shared" si="11"/>
        <v>-45</v>
      </c>
      <c r="G119" s="390">
        <f t="shared" si="11"/>
        <v>-142</v>
      </c>
      <c r="H119" s="390">
        <f t="shared" si="11"/>
        <v>-62</v>
      </c>
      <c r="I119" s="390">
        <f t="shared" si="11"/>
        <v>-137</v>
      </c>
      <c r="J119" s="390">
        <f t="shared" si="11"/>
        <v>-237</v>
      </c>
      <c r="K119" s="390">
        <f t="shared" si="11"/>
        <v>-60</v>
      </c>
      <c r="L119" s="390">
        <f t="shared" si="11"/>
        <v>-100</v>
      </c>
      <c r="M119" s="390">
        <f t="shared" si="7"/>
        <v>-226</v>
      </c>
      <c r="N119" s="390">
        <f t="shared" si="7"/>
        <v>-351</v>
      </c>
    </row>
    <row r="120" spans="1:14" ht="12.75">
      <c r="A120" s="23" t="s">
        <v>36</v>
      </c>
      <c r="B120" s="390">
        <f t="shared" si="8"/>
        <v>-456</v>
      </c>
      <c r="C120" s="395"/>
      <c r="D120" s="390">
        <f t="shared" si="12"/>
        <v>-386</v>
      </c>
      <c r="E120" s="390">
        <f t="shared" si="11"/>
        <v>-352</v>
      </c>
      <c r="F120" s="390">
        <f t="shared" si="11"/>
        <v>-398</v>
      </c>
      <c r="G120" s="390">
        <f t="shared" si="11"/>
        <v>-473</v>
      </c>
      <c r="H120" s="395"/>
      <c r="I120" s="395"/>
      <c r="J120" s="390">
        <f t="shared" si="11"/>
        <v>-370</v>
      </c>
      <c r="K120" s="390">
        <f t="shared" si="11"/>
        <v>-276</v>
      </c>
      <c r="L120" s="390">
        <f t="shared" si="11"/>
        <v>-311</v>
      </c>
      <c r="M120" s="390">
        <f t="shared" si="7"/>
        <v>-296</v>
      </c>
      <c r="N120" s="390">
        <f t="shared" si="7"/>
        <v>-670</v>
      </c>
    </row>
    <row r="121" spans="1:14" ht="12.75">
      <c r="A121" s="23" t="s">
        <v>107</v>
      </c>
      <c r="B121" s="395"/>
      <c r="C121" s="395"/>
      <c r="D121" s="390"/>
      <c r="E121" s="395"/>
      <c r="F121" s="390">
        <f t="shared" si="11"/>
        <v>-3</v>
      </c>
      <c r="G121" s="390">
        <f t="shared" si="11"/>
        <v>-4</v>
      </c>
      <c r="H121" s="395"/>
      <c r="I121" s="390">
        <f t="shared" si="11"/>
        <v>-4</v>
      </c>
      <c r="J121" s="390">
        <f t="shared" si="11"/>
        <v>-6</v>
      </c>
      <c r="K121" s="390">
        <f t="shared" si="11"/>
        <v>-12</v>
      </c>
      <c r="L121" s="390">
        <f t="shared" si="11"/>
        <v>0</v>
      </c>
      <c r="M121" s="390">
        <f t="shared" si="7"/>
        <v>-5</v>
      </c>
      <c r="N121" s="390">
        <f t="shared" si="7"/>
        <v>-13</v>
      </c>
    </row>
    <row r="122" spans="1:14" ht="33.75">
      <c r="A122" s="23" t="s">
        <v>108</v>
      </c>
      <c r="B122" s="390">
        <f t="shared" si="8"/>
        <v>1431</v>
      </c>
      <c r="C122" s="390">
        <f aca="true" t="shared" si="13" ref="C122:L122">C74-C25</f>
        <v>2396</v>
      </c>
      <c r="D122" s="390">
        <f t="shared" si="13"/>
        <v>2235</v>
      </c>
      <c r="E122" s="390">
        <f t="shared" si="13"/>
        <v>2102</v>
      </c>
      <c r="F122" s="390">
        <f t="shared" si="13"/>
        <v>2253</v>
      </c>
      <c r="G122" s="390">
        <f t="shared" si="13"/>
        <v>1636</v>
      </c>
      <c r="H122" s="390">
        <f t="shared" si="13"/>
        <v>3030</v>
      </c>
      <c r="I122" s="390">
        <f t="shared" si="13"/>
        <v>1989</v>
      </c>
      <c r="J122" s="390">
        <f t="shared" si="13"/>
        <v>2604</v>
      </c>
      <c r="K122" s="390">
        <f t="shared" si="13"/>
        <v>2570</v>
      </c>
      <c r="L122" s="390">
        <f t="shared" si="13"/>
        <v>1600</v>
      </c>
      <c r="M122" s="390">
        <f t="shared" si="7"/>
        <v>2371</v>
      </c>
      <c r="N122" s="390">
        <f t="shared" si="7"/>
        <v>2029</v>
      </c>
    </row>
    <row r="123" spans="1:14" ht="13.5" thickBot="1">
      <c r="A123" s="61" t="s">
        <v>184</v>
      </c>
      <c r="B123" s="392">
        <f t="shared" si="8"/>
        <v>1552</v>
      </c>
      <c r="C123" s="392">
        <f aca="true" t="shared" si="14" ref="C123:L123">C75-C26</f>
        <v>1539</v>
      </c>
      <c r="D123" s="392">
        <f t="shared" si="14"/>
        <v>1959</v>
      </c>
      <c r="E123" s="392">
        <f t="shared" si="14"/>
        <v>504</v>
      </c>
      <c r="F123" s="392">
        <f t="shared" si="14"/>
        <v>1083</v>
      </c>
      <c r="G123" s="392">
        <f t="shared" si="14"/>
        <v>1168</v>
      </c>
      <c r="H123" s="392">
        <f t="shared" si="14"/>
        <v>864</v>
      </c>
      <c r="I123" s="392">
        <f t="shared" si="14"/>
        <v>954</v>
      </c>
      <c r="J123" s="392">
        <f t="shared" si="14"/>
        <v>1405</v>
      </c>
      <c r="K123" s="392">
        <f t="shared" si="14"/>
        <v>2535</v>
      </c>
      <c r="L123" s="392">
        <f t="shared" si="14"/>
        <v>-363</v>
      </c>
      <c r="M123" s="392">
        <f t="shared" si="7"/>
        <v>9688</v>
      </c>
      <c r="N123" s="392">
        <f t="shared" si="7"/>
        <v>3085</v>
      </c>
    </row>
    <row r="124" spans="1:14" ht="13.5" thickBot="1">
      <c r="A124" s="194" t="s">
        <v>5</v>
      </c>
      <c r="B124" s="422"/>
      <c r="C124" s="422"/>
      <c r="D124" s="422"/>
      <c r="E124" s="422"/>
      <c r="F124" s="418">
        <f aca="true" t="shared" si="15" ref="F124:L124">SUM(F102:F123)</f>
        <v>185478</v>
      </c>
      <c r="G124" s="418">
        <f t="shared" si="15"/>
        <v>172638</v>
      </c>
      <c r="H124" s="422"/>
      <c r="I124" s="422"/>
      <c r="J124" s="418">
        <f t="shared" si="15"/>
        <v>260076</v>
      </c>
      <c r="K124" s="418">
        <f t="shared" si="15"/>
        <v>239016</v>
      </c>
      <c r="L124" s="418">
        <f t="shared" si="15"/>
        <v>303493</v>
      </c>
      <c r="M124" s="418">
        <f>SUM(M102:M123)</f>
        <v>338125</v>
      </c>
      <c r="N124" s="418">
        <f>SUM(N102:N123)</f>
        <v>326656</v>
      </c>
    </row>
    <row r="125" spans="1:14" ht="13.5" thickBot="1">
      <c r="A125" s="201" t="s">
        <v>90</v>
      </c>
      <c r="B125" s="419">
        <f aca="true" t="shared" si="16" ref="B125:L125">B77-B28</f>
        <v>74</v>
      </c>
      <c r="C125" s="419">
        <f t="shared" si="16"/>
        <v>40</v>
      </c>
      <c r="D125" s="419">
        <f t="shared" si="16"/>
        <v>-10</v>
      </c>
      <c r="E125" s="419">
        <f t="shared" si="16"/>
        <v>12</v>
      </c>
      <c r="F125" s="425"/>
      <c r="G125" s="419">
        <f t="shared" si="16"/>
        <v>-51</v>
      </c>
      <c r="H125" s="419">
        <f t="shared" si="16"/>
        <v>-421</v>
      </c>
      <c r="I125" s="419">
        <f t="shared" si="16"/>
        <v>-2266</v>
      </c>
      <c r="J125" s="419">
        <f t="shared" si="16"/>
        <v>-3571</v>
      </c>
      <c r="K125" s="419">
        <f t="shared" si="16"/>
        <v>-2114</v>
      </c>
      <c r="L125" s="419">
        <f t="shared" si="16"/>
        <v>-3558</v>
      </c>
      <c r="M125" s="419">
        <f aca="true" t="shared" si="17" ref="M125:N134">M77-M28</f>
        <v>-3574</v>
      </c>
      <c r="N125" s="419">
        <f t="shared" si="17"/>
        <v>-2884</v>
      </c>
    </row>
    <row r="126" spans="1:14" ht="12.75">
      <c r="A126" s="202" t="s">
        <v>91</v>
      </c>
      <c r="B126" s="388">
        <f aca="true" t="shared" si="18" ref="B126:L127">B78-B29</f>
        <v>-2082</v>
      </c>
      <c r="C126" s="388">
        <f t="shared" si="18"/>
        <v>-1399</v>
      </c>
      <c r="D126" s="388">
        <f t="shared" si="18"/>
        <v>-1560</v>
      </c>
      <c r="E126" s="388">
        <f t="shared" si="18"/>
        <v>-1528</v>
      </c>
      <c r="F126" s="388">
        <f t="shared" si="18"/>
        <v>-2246</v>
      </c>
      <c r="G126" s="388">
        <f t="shared" si="18"/>
        <v>-1715</v>
      </c>
      <c r="H126" s="388">
        <f t="shared" si="18"/>
        <v>-1591</v>
      </c>
      <c r="I126" s="388">
        <f t="shared" si="18"/>
        <v>-1250</v>
      </c>
      <c r="J126" s="388">
        <f t="shared" si="18"/>
        <v>-1145</v>
      </c>
      <c r="K126" s="388">
        <f t="shared" si="18"/>
        <v>-1113</v>
      </c>
      <c r="L126" s="388">
        <f t="shared" si="18"/>
        <v>-923</v>
      </c>
      <c r="M126" s="388">
        <f t="shared" si="17"/>
        <v>-1142</v>
      </c>
      <c r="N126" s="388">
        <f t="shared" si="17"/>
        <v>-1342</v>
      </c>
    </row>
    <row r="127" spans="1:14" ht="12.75">
      <c r="A127" s="59" t="s">
        <v>92</v>
      </c>
      <c r="B127" s="395"/>
      <c r="C127" s="395"/>
      <c r="D127" s="390">
        <f t="shared" si="18"/>
        <v>0.2</v>
      </c>
      <c r="E127" s="390">
        <f t="shared" si="18"/>
        <v>1</v>
      </c>
      <c r="F127" s="390">
        <f t="shared" si="18"/>
        <v>20</v>
      </c>
      <c r="G127" s="390">
        <f t="shared" si="18"/>
        <v>0</v>
      </c>
      <c r="H127" s="390">
        <f>H79-H30</f>
        <v>-38</v>
      </c>
      <c r="I127" s="390">
        <f>I79-I30</f>
        <v>3</v>
      </c>
      <c r="J127" s="390">
        <f>J79-J30</f>
        <v>-28</v>
      </c>
      <c r="K127" s="390">
        <f>K79-K30</f>
        <v>13</v>
      </c>
      <c r="L127" s="390">
        <f>L79-L30</f>
        <v>4</v>
      </c>
      <c r="M127" s="390">
        <f t="shared" si="17"/>
        <v>71</v>
      </c>
      <c r="N127" s="390">
        <f t="shared" si="17"/>
        <v>201</v>
      </c>
    </row>
    <row r="128" spans="1:14" ht="12.75">
      <c r="A128" s="21" t="s">
        <v>38</v>
      </c>
      <c r="B128" s="390">
        <f aca="true" t="shared" si="19" ref="B128:G134">B80-B31</f>
        <v>-14311</v>
      </c>
      <c r="C128" s="390">
        <f t="shared" si="19"/>
        <v>-10399</v>
      </c>
      <c r="D128" s="390">
        <f t="shared" si="19"/>
        <v>-9671</v>
      </c>
      <c r="E128" s="390">
        <f t="shared" si="19"/>
        <v>-8339</v>
      </c>
      <c r="F128" s="390">
        <f t="shared" si="19"/>
        <v>-11008</v>
      </c>
      <c r="G128" s="390">
        <f t="shared" si="19"/>
        <v>-8516</v>
      </c>
      <c r="H128" s="390">
        <f aca="true" t="shared" si="20" ref="H128:H134">H80-H31</f>
        <v>-7242</v>
      </c>
      <c r="I128" s="390">
        <f aca="true" t="shared" si="21" ref="I128:L134">I80-I31</f>
        <v>-7649</v>
      </c>
      <c r="J128" s="390">
        <f t="shared" si="21"/>
        <v>-3011</v>
      </c>
      <c r="K128" s="390">
        <f t="shared" si="21"/>
        <v>-4066</v>
      </c>
      <c r="L128" s="390">
        <f t="shared" si="21"/>
        <v>-4569</v>
      </c>
      <c r="M128" s="390">
        <f t="shared" si="17"/>
        <v>-3473</v>
      </c>
      <c r="N128" s="390">
        <f t="shared" si="17"/>
        <v>-3036</v>
      </c>
    </row>
    <row r="129" spans="1:14" ht="12.75">
      <c r="A129" s="21" t="s">
        <v>93</v>
      </c>
      <c r="B129" s="390">
        <f t="shared" si="19"/>
        <v>-1230</v>
      </c>
      <c r="C129" s="390">
        <f t="shared" si="19"/>
        <v>-965</v>
      </c>
      <c r="D129" s="390">
        <f t="shared" si="19"/>
        <v>-775</v>
      </c>
      <c r="E129" s="390">
        <f t="shared" si="19"/>
        <v>-1574</v>
      </c>
      <c r="F129" s="390">
        <f t="shared" si="19"/>
        <v>-1328</v>
      </c>
      <c r="G129" s="390">
        <f t="shared" si="19"/>
        <v>-1080</v>
      </c>
      <c r="H129" s="390">
        <f t="shared" si="20"/>
        <v>-1491</v>
      </c>
      <c r="I129" s="390">
        <f t="shared" si="21"/>
        <v>-1269</v>
      </c>
      <c r="J129" s="390">
        <f t="shared" si="21"/>
        <v>-1833</v>
      </c>
      <c r="K129" s="390">
        <f t="shared" si="21"/>
        <v>-1668</v>
      </c>
      <c r="L129" s="390">
        <f t="shared" si="21"/>
        <v>-2186</v>
      </c>
      <c r="M129" s="390">
        <f t="shared" si="17"/>
        <v>-2359</v>
      </c>
      <c r="N129" s="390">
        <f t="shared" si="17"/>
        <v>-3062</v>
      </c>
    </row>
    <row r="130" spans="1:14" ht="12.75">
      <c r="A130" s="21" t="s">
        <v>94</v>
      </c>
      <c r="B130" s="390">
        <f t="shared" si="19"/>
        <v>-1241</v>
      </c>
      <c r="C130" s="390">
        <f t="shared" si="19"/>
        <v>-1064</v>
      </c>
      <c r="D130" s="390">
        <f t="shared" si="19"/>
        <v>-980</v>
      </c>
      <c r="E130" s="390">
        <f t="shared" si="19"/>
        <v>-1249</v>
      </c>
      <c r="F130" s="390">
        <f t="shared" si="19"/>
        <v>-1583</v>
      </c>
      <c r="G130" s="390">
        <f t="shared" si="19"/>
        <v>-1306</v>
      </c>
      <c r="H130" s="390">
        <f t="shared" si="20"/>
        <v>-2134</v>
      </c>
      <c r="I130" s="390">
        <f t="shared" si="21"/>
        <v>-2144</v>
      </c>
      <c r="J130" s="390">
        <f t="shared" si="21"/>
        <v>-2252</v>
      </c>
      <c r="K130" s="390">
        <f t="shared" si="21"/>
        <v>-1936</v>
      </c>
      <c r="L130" s="390">
        <f t="shared" si="21"/>
        <v>-2905</v>
      </c>
      <c r="M130" s="390">
        <f t="shared" si="17"/>
        <v>-3091</v>
      </c>
      <c r="N130" s="390">
        <f t="shared" si="17"/>
        <v>-3791</v>
      </c>
    </row>
    <row r="131" spans="1:14" ht="12.75">
      <c r="A131" s="23" t="s">
        <v>95</v>
      </c>
      <c r="B131" s="390">
        <f t="shared" si="19"/>
        <v>-316</v>
      </c>
      <c r="C131" s="390">
        <f t="shared" si="19"/>
        <v>-373</v>
      </c>
      <c r="D131" s="390">
        <f t="shared" si="19"/>
        <v>-437</v>
      </c>
      <c r="E131" s="390">
        <f t="shared" si="19"/>
        <v>-430</v>
      </c>
      <c r="F131" s="390">
        <f t="shared" si="19"/>
        <v>-514</v>
      </c>
      <c r="G131" s="390">
        <f t="shared" si="19"/>
        <v>-636</v>
      </c>
      <c r="H131" s="390">
        <f t="shared" si="20"/>
        <v>-376</v>
      </c>
      <c r="I131" s="390">
        <f t="shared" si="21"/>
        <v>-418</v>
      </c>
      <c r="J131" s="390">
        <f t="shared" si="21"/>
        <v>-260</v>
      </c>
      <c r="K131" s="390">
        <f t="shared" si="21"/>
        <v>-456</v>
      </c>
      <c r="L131" s="390">
        <f t="shared" si="21"/>
        <v>-392</v>
      </c>
      <c r="M131" s="390">
        <f t="shared" si="17"/>
        <v>-614</v>
      </c>
      <c r="N131" s="390">
        <f t="shared" si="17"/>
        <v>-705</v>
      </c>
    </row>
    <row r="132" spans="1:14" ht="12.75">
      <c r="A132" s="23" t="s">
        <v>96</v>
      </c>
      <c r="B132" s="390">
        <f t="shared" si="19"/>
        <v>-1278</v>
      </c>
      <c r="C132" s="390">
        <f t="shared" si="19"/>
        <v>-1454</v>
      </c>
      <c r="D132" s="390">
        <f t="shared" si="19"/>
        <v>-1834</v>
      </c>
      <c r="E132" s="390">
        <f t="shared" si="19"/>
        <v>-1686</v>
      </c>
      <c r="F132" s="390">
        <f t="shared" si="19"/>
        <v>-1920</v>
      </c>
      <c r="G132" s="390">
        <f t="shared" si="19"/>
        <v>-2304</v>
      </c>
      <c r="H132" s="390">
        <f t="shared" si="20"/>
        <v>-1354</v>
      </c>
      <c r="I132" s="390">
        <f t="shared" si="21"/>
        <v>-1905</v>
      </c>
      <c r="J132" s="390">
        <f t="shared" si="21"/>
        <v>-2074</v>
      </c>
      <c r="K132" s="390">
        <f t="shared" si="21"/>
        <v>-3027</v>
      </c>
      <c r="L132" s="390">
        <f t="shared" si="21"/>
        <v>-2458</v>
      </c>
      <c r="M132" s="390">
        <f t="shared" si="17"/>
        <v>-3099</v>
      </c>
      <c r="N132" s="390">
        <f t="shared" si="17"/>
        <v>-4561</v>
      </c>
    </row>
    <row r="133" spans="1:14" ht="12.75">
      <c r="A133" s="23" t="s">
        <v>35</v>
      </c>
      <c r="B133" s="390">
        <f t="shared" si="19"/>
        <v>-4324</v>
      </c>
      <c r="C133" s="390">
        <f t="shared" si="19"/>
        <v>-5038</v>
      </c>
      <c r="D133" s="390">
        <f t="shared" si="19"/>
        <v>-4339</v>
      </c>
      <c r="E133" s="390">
        <f t="shared" si="19"/>
        <v>-4379</v>
      </c>
      <c r="F133" s="390">
        <f t="shared" si="19"/>
        <v>-4899</v>
      </c>
      <c r="G133" s="390">
        <f t="shared" si="19"/>
        <v>-5219</v>
      </c>
      <c r="H133" s="390">
        <f t="shared" si="20"/>
        <v>-5123</v>
      </c>
      <c r="I133" s="390">
        <f t="shared" si="21"/>
        <v>-6344</v>
      </c>
      <c r="J133" s="390">
        <f t="shared" si="21"/>
        <v>-4822</v>
      </c>
      <c r="K133" s="390">
        <f t="shared" si="21"/>
        <v>-4725</v>
      </c>
      <c r="L133" s="390">
        <f t="shared" si="21"/>
        <v>-4888</v>
      </c>
      <c r="M133" s="390">
        <f t="shared" si="17"/>
        <v>-5893</v>
      </c>
      <c r="N133" s="390">
        <f t="shared" si="17"/>
        <v>-6199</v>
      </c>
    </row>
    <row r="134" spans="1:14" ht="13.5" thickBot="1">
      <c r="A134" s="61" t="s">
        <v>184</v>
      </c>
      <c r="B134" s="392">
        <f t="shared" si="19"/>
        <v>-56</v>
      </c>
      <c r="C134" s="392">
        <f t="shared" si="19"/>
        <v>-59</v>
      </c>
      <c r="D134" s="392">
        <f t="shared" si="19"/>
        <v>-56</v>
      </c>
      <c r="E134" s="392">
        <f t="shared" si="19"/>
        <v>-51</v>
      </c>
      <c r="F134" s="392">
        <f t="shared" si="19"/>
        <v>-14</v>
      </c>
      <c r="G134" s="392">
        <f t="shared" si="19"/>
        <v>-95</v>
      </c>
      <c r="H134" s="392">
        <f t="shared" si="20"/>
        <v>-82</v>
      </c>
      <c r="I134" s="392">
        <f t="shared" si="21"/>
        <v>-12</v>
      </c>
      <c r="J134" s="392">
        <f t="shared" si="21"/>
        <v>0</v>
      </c>
      <c r="K134" s="392">
        <f t="shared" si="21"/>
        <v>26</v>
      </c>
      <c r="L134" s="392">
        <f t="shared" si="21"/>
        <v>-40</v>
      </c>
      <c r="M134" s="392">
        <f t="shared" si="17"/>
        <v>18</v>
      </c>
      <c r="N134" s="392">
        <f t="shared" si="17"/>
        <v>-87</v>
      </c>
    </row>
    <row r="135" spans="1:14" ht="13.5" thickBot="1">
      <c r="A135" s="194" t="s">
        <v>5</v>
      </c>
      <c r="B135" s="423"/>
      <c r="C135" s="423"/>
      <c r="D135" s="420">
        <f aca="true" t="shared" si="22" ref="D135:L135">SUM(D126:D134)</f>
        <v>-19651.8</v>
      </c>
      <c r="E135" s="420">
        <f t="shared" si="22"/>
        <v>-19235</v>
      </c>
      <c r="F135" s="420">
        <f t="shared" si="22"/>
        <v>-23492</v>
      </c>
      <c r="G135" s="420">
        <f t="shared" si="22"/>
        <v>-20871</v>
      </c>
      <c r="H135" s="420">
        <f t="shared" si="22"/>
        <v>-19431</v>
      </c>
      <c r="I135" s="420">
        <f t="shared" si="22"/>
        <v>-20988</v>
      </c>
      <c r="J135" s="420">
        <f t="shared" si="22"/>
        <v>-15425</v>
      </c>
      <c r="K135" s="420">
        <f t="shared" si="22"/>
        <v>-16952</v>
      </c>
      <c r="L135" s="420">
        <f t="shared" si="22"/>
        <v>-18357</v>
      </c>
      <c r="M135" s="420">
        <f>SUM(M126:M134)</f>
        <v>-19582</v>
      </c>
      <c r="N135" s="420">
        <f>SUM(N126:N134)</f>
        <v>-22582</v>
      </c>
    </row>
    <row r="136" spans="1:14" ht="13.5" thickBot="1">
      <c r="A136" s="192" t="s">
        <v>5</v>
      </c>
      <c r="B136" s="424"/>
      <c r="C136" s="424"/>
      <c r="D136" s="424"/>
      <c r="E136" s="424"/>
      <c r="F136" s="424"/>
      <c r="G136" s="421">
        <f>G124+G125+G135</f>
        <v>151716</v>
      </c>
      <c r="H136" s="424"/>
      <c r="I136" s="424"/>
      <c r="J136" s="421">
        <f>J124+J125+J135</f>
        <v>241080</v>
      </c>
      <c r="K136" s="421">
        <f>K124+K125+K135</f>
        <v>219950</v>
      </c>
      <c r="L136" s="421">
        <f>L124+L125+L135</f>
        <v>281578</v>
      </c>
      <c r="M136" s="421">
        <f>M124+M125+M135</f>
        <v>314969</v>
      </c>
      <c r="N136" s="567">
        <f>N124+N125+N135</f>
        <v>301190</v>
      </c>
    </row>
    <row r="137" spans="1:6" s="261" customFormat="1" ht="12.75">
      <c r="A137" s="417" t="s">
        <v>19</v>
      </c>
      <c r="B137" s="417"/>
      <c r="F137" s="11" t="s">
        <v>221</v>
      </c>
    </row>
  </sheetData>
  <sheetProtection/>
  <mergeCells count="6">
    <mergeCell ref="A100:A101"/>
    <mergeCell ref="A3:A4"/>
    <mergeCell ref="A52:A53"/>
    <mergeCell ref="B3:N3"/>
    <mergeCell ref="B52:N52"/>
    <mergeCell ref="B100:N100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9.7109375" style="186" customWidth="1"/>
    <col min="11" max="16384" width="9.140625" style="186" customWidth="1"/>
  </cols>
  <sheetData>
    <row r="1" spans="1:23" s="3" customFormat="1" ht="19.5" customHeight="1">
      <c r="A1" s="16" t="s">
        <v>402</v>
      </c>
      <c r="B1" s="16"/>
      <c r="C1" s="16"/>
      <c r="D1" s="16"/>
      <c r="E1" s="16"/>
      <c r="F1" s="16"/>
      <c r="G1" s="16"/>
      <c r="H1" s="16"/>
      <c r="I1" s="16"/>
      <c r="J1" s="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6.75" customHeight="1" thickBot="1"/>
    <row r="3" spans="1:10" ht="31.5" customHeight="1" thickBot="1">
      <c r="A3" s="568" t="s">
        <v>306</v>
      </c>
      <c r="B3" s="568" t="s">
        <v>369</v>
      </c>
      <c r="C3" s="454" t="s">
        <v>58</v>
      </c>
      <c r="D3" s="454" t="s">
        <v>55</v>
      </c>
      <c r="E3" s="454" t="s">
        <v>242</v>
      </c>
      <c r="F3" s="454" t="s">
        <v>203</v>
      </c>
      <c r="G3" s="454" t="s">
        <v>204</v>
      </c>
      <c r="H3" s="454" t="s">
        <v>135</v>
      </c>
      <c r="I3" s="454" t="s">
        <v>184</v>
      </c>
      <c r="J3" s="269" t="s">
        <v>5</v>
      </c>
    </row>
    <row r="4" spans="1:10" ht="13.5" customHeight="1">
      <c r="A4" s="620" t="s">
        <v>53</v>
      </c>
      <c r="B4" s="133">
        <v>1997</v>
      </c>
      <c r="C4" s="85">
        <v>104</v>
      </c>
      <c r="D4" s="85">
        <v>103</v>
      </c>
      <c r="E4" s="85">
        <v>80367</v>
      </c>
      <c r="F4" s="85">
        <v>16448</v>
      </c>
      <c r="G4" s="85">
        <v>581</v>
      </c>
      <c r="H4" s="85">
        <v>767</v>
      </c>
      <c r="I4" s="85">
        <v>14575</v>
      </c>
      <c r="J4" s="96">
        <f>SUM(C4:I4)</f>
        <v>112945</v>
      </c>
    </row>
    <row r="5" spans="1:10" ht="13.5" customHeight="1">
      <c r="A5" s="621"/>
      <c r="B5" s="136">
        <v>1998</v>
      </c>
      <c r="C5" s="122"/>
      <c r="D5" s="66">
        <v>527</v>
      </c>
      <c r="E5" s="66">
        <v>91566</v>
      </c>
      <c r="F5" s="66">
        <v>15037</v>
      </c>
      <c r="G5" s="122"/>
      <c r="H5" s="66">
        <v>961</v>
      </c>
      <c r="I5" s="66">
        <v>16977</v>
      </c>
      <c r="J5" s="426"/>
    </row>
    <row r="6" spans="1:10" ht="13.5" customHeight="1">
      <c r="A6" s="621"/>
      <c r="B6" s="136">
        <v>1999</v>
      </c>
      <c r="C6" s="122"/>
      <c r="D6" s="122"/>
      <c r="E6" s="66">
        <v>87391</v>
      </c>
      <c r="F6" s="66">
        <v>23924</v>
      </c>
      <c r="G6" s="66">
        <v>26</v>
      </c>
      <c r="H6" s="122"/>
      <c r="I6" s="66">
        <v>12556</v>
      </c>
      <c r="J6" s="426"/>
    </row>
    <row r="7" spans="1:10" ht="13.5" customHeight="1">
      <c r="A7" s="621"/>
      <c r="B7" s="136">
        <v>2000</v>
      </c>
      <c r="C7" s="122"/>
      <c r="D7" s="122"/>
      <c r="E7" s="66">
        <v>96530</v>
      </c>
      <c r="F7" s="66">
        <v>16527</v>
      </c>
      <c r="G7" s="122"/>
      <c r="H7" s="122"/>
      <c r="I7" s="66">
        <v>19819</v>
      </c>
      <c r="J7" s="426"/>
    </row>
    <row r="8" spans="1:10" ht="13.5" customHeight="1">
      <c r="A8" s="621"/>
      <c r="B8" s="136">
        <v>2001</v>
      </c>
      <c r="C8" s="122"/>
      <c r="D8" s="122"/>
      <c r="E8" s="66">
        <v>105276</v>
      </c>
      <c r="F8" s="66">
        <v>17352</v>
      </c>
      <c r="G8" s="66">
        <v>162</v>
      </c>
      <c r="H8" s="122"/>
      <c r="I8" s="66">
        <v>11693</v>
      </c>
      <c r="J8" s="426"/>
    </row>
    <row r="9" spans="1:10" ht="13.5" customHeight="1">
      <c r="A9" s="621"/>
      <c r="B9" s="136">
        <v>2002</v>
      </c>
      <c r="C9" s="66">
        <v>1</v>
      </c>
      <c r="D9" s="122"/>
      <c r="E9" s="66">
        <v>111159</v>
      </c>
      <c r="F9" s="66">
        <v>16155</v>
      </c>
      <c r="G9" s="122"/>
      <c r="H9" s="122"/>
      <c r="I9" s="66">
        <v>5039</v>
      </c>
      <c r="J9" s="426"/>
    </row>
    <row r="10" spans="1:10" ht="13.5" customHeight="1">
      <c r="A10" s="621"/>
      <c r="B10" s="136">
        <v>2003</v>
      </c>
      <c r="C10" s="122"/>
      <c r="D10" s="122"/>
      <c r="E10" s="66">
        <v>52228</v>
      </c>
      <c r="F10" s="66">
        <v>14099</v>
      </c>
      <c r="G10" s="122"/>
      <c r="H10" s="122"/>
      <c r="I10" s="66">
        <v>2140</v>
      </c>
      <c r="J10" s="426"/>
    </row>
    <row r="11" spans="1:10" ht="13.5" customHeight="1">
      <c r="A11" s="621"/>
      <c r="B11" s="136">
        <v>2004</v>
      </c>
      <c r="C11" s="122"/>
      <c r="D11" s="122"/>
      <c r="E11" s="66">
        <v>57896</v>
      </c>
      <c r="F11" s="66">
        <v>12907</v>
      </c>
      <c r="G11" s="66">
        <v>167</v>
      </c>
      <c r="H11" s="122"/>
      <c r="I11" s="66">
        <v>731</v>
      </c>
      <c r="J11" s="426"/>
    </row>
    <row r="12" spans="1:10" ht="13.5" customHeight="1">
      <c r="A12" s="621"/>
      <c r="B12" s="136">
        <v>2005</v>
      </c>
      <c r="C12" s="66">
        <v>63</v>
      </c>
      <c r="D12" s="122"/>
      <c r="E12" s="66">
        <v>72816</v>
      </c>
      <c r="F12" s="66">
        <v>12656</v>
      </c>
      <c r="G12" s="66">
        <v>7458</v>
      </c>
      <c r="H12" s="122"/>
      <c r="I12" s="66">
        <v>3726</v>
      </c>
      <c r="J12" s="426"/>
    </row>
    <row r="13" spans="1:10" ht="13.5" customHeight="1">
      <c r="A13" s="621"/>
      <c r="B13" s="136">
        <v>2006</v>
      </c>
      <c r="C13" s="122"/>
      <c r="D13" s="122"/>
      <c r="E13" s="66">
        <v>80102</v>
      </c>
      <c r="F13" s="66">
        <v>11774</v>
      </c>
      <c r="G13" s="66">
        <v>11759</v>
      </c>
      <c r="H13" s="62">
        <v>3928</v>
      </c>
      <c r="I13" s="66"/>
      <c r="J13" s="426"/>
    </row>
    <row r="14" spans="1:10" ht="13.5" customHeight="1">
      <c r="A14" s="621"/>
      <c r="B14" s="136">
        <v>2007</v>
      </c>
      <c r="C14" s="122"/>
      <c r="D14" s="122"/>
      <c r="E14" s="66">
        <v>120385</v>
      </c>
      <c r="F14" s="66">
        <v>5667</v>
      </c>
      <c r="G14" s="66">
        <v>4070</v>
      </c>
      <c r="H14" s="122"/>
      <c r="I14" s="66">
        <v>12350</v>
      </c>
      <c r="J14" s="426"/>
    </row>
    <row r="15" spans="1:10" ht="13.5" customHeight="1">
      <c r="A15" s="621"/>
      <c r="B15" s="136">
        <v>2008</v>
      </c>
      <c r="C15" s="122">
        <v>0</v>
      </c>
      <c r="D15" s="122">
        <v>1</v>
      </c>
      <c r="E15" s="66">
        <v>102133</v>
      </c>
      <c r="F15" s="66">
        <v>3297</v>
      </c>
      <c r="G15" s="66">
        <v>2204</v>
      </c>
      <c r="H15" s="122"/>
      <c r="I15" s="66">
        <v>20789</v>
      </c>
      <c r="J15" s="426"/>
    </row>
    <row r="16" spans="1:10" ht="13.5" customHeight="1" thickBot="1">
      <c r="A16" s="622"/>
      <c r="B16" s="134">
        <v>2009</v>
      </c>
      <c r="C16" s="198">
        <v>0</v>
      </c>
      <c r="D16" s="198">
        <v>0</v>
      </c>
      <c r="E16" s="155">
        <v>127885</v>
      </c>
      <c r="F16" s="155">
        <v>1521</v>
      </c>
      <c r="G16" s="155">
        <v>3023</v>
      </c>
      <c r="H16" s="198"/>
      <c r="I16" s="155">
        <v>14265</v>
      </c>
      <c r="J16" s="427"/>
    </row>
    <row r="17" spans="1:10" ht="13.5" customHeight="1">
      <c r="A17" s="620" t="s">
        <v>54</v>
      </c>
      <c r="B17" s="133">
        <v>1997</v>
      </c>
      <c r="C17" s="123"/>
      <c r="D17" s="123"/>
      <c r="E17" s="123"/>
      <c r="F17" s="123"/>
      <c r="G17" s="123"/>
      <c r="H17" s="123"/>
      <c r="I17" s="85">
        <v>7551</v>
      </c>
      <c r="J17" s="569"/>
    </row>
    <row r="18" spans="1:10" ht="13.5" customHeight="1">
      <c r="A18" s="621"/>
      <c r="B18" s="136">
        <v>1998</v>
      </c>
      <c r="C18" s="122"/>
      <c r="D18" s="122"/>
      <c r="E18" s="122"/>
      <c r="F18" s="122"/>
      <c r="G18" s="122"/>
      <c r="H18" s="122"/>
      <c r="I18" s="66">
        <v>15007</v>
      </c>
      <c r="J18" s="426"/>
    </row>
    <row r="19" spans="1:10" ht="13.5" customHeight="1">
      <c r="A19" s="621"/>
      <c r="B19" s="127">
        <v>1999</v>
      </c>
      <c r="C19" s="122"/>
      <c r="D19" s="122"/>
      <c r="E19" s="122"/>
      <c r="F19" s="122"/>
      <c r="G19" s="122"/>
      <c r="H19" s="122"/>
      <c r="I19" s="66">
        <v>33366</v>
      </c>
      <c r="J19" s="426"/>
    </row>
    <row r="20" spans="1:10" ht="13.5" customHeight="1">
      <c r="A20" s="621"/>
      <c r="B20" s="136">
        <v>2000</v>
      </c>
      <c r="C20" s="122"/>
      <c r="D20" s="122"/>
      <c r="E20" s="66">
        <v>5595</v>
      </c>
      <c r="F20" s="66">
        <v>7712</v>
      </c>
      <c r="G20" s="122"/>
      <c r="H20" s="122"/>
      <c r="I20" s="66">
        <v>2465</v>
      </c>
      <c r="J20" s="426"/>
    </row>
    <row r="21" spans="1:10" ht="13.5" customHeight="1">
      <c r="A21" s="621"/>
      <c r="B21" s="136">
        <v>2001</v>
      </c>
      <c r="C21" s="122"/>
      <c r="D21" s="66">
        <v>757</v>
      </c>
      <c r="E21" s="66">
        <v>5232</v>
      </c>
      <c r="F21" s="66">
        <v>2250</v>
      </c>
      <c r="G21" s="122"/>
      <c r="H21" s="122"/>
      <c r="I21" s="66">
        <v>32046</v>
      </c>
      <c r="J21" s="426"/>
    </row>
    <row r="22" spans="1:10" ht="13.5" customHeight="1">
      <c r="A22" s="621"/>
      <c r="B22" s="136">
        <v>2002</v>
      </c>
      <c r="C22" s="122"/>
      <c r="D22" s="66">
        <v>1</v>
      </c>
      <c r="E22" s="66">
        <v>25266</v>
      </c>
      <c r="F22" s="122"/>
      <c r="G22" s="122"/>
      <c r="H22" s="122"/>
      <c r="I22" s="66">
        <v>29455</v>
      </c>
      <c r="J22" s="426"/>
    </row>
    <row r="23" spans="1:10" ht="13.5" customHeight="1">
      <c r="A23" s="621"/>
      <c r="B23" s="136">
        <v>2003</v>
      </c>
      <c r="C23" s="122"/>
      <c r="D23" s="66">
        <v>2001</v>
      </c>
      <c r="E23" s="66">
        <v>24072</v>
      </c>
      <c r="F23" s="66">
        <v>2999</v>
      </c>
      <c r="G23" s="122"/>
      <c r="H23" s="122"/>
      <c r="I23" s="66">
        <v>19590</v>
      </c>
      <c r="J23" s="426"/>
    </row>
    <row r="24" spans="1:10" ht="13.5" customHeight="1">
      <c r="A24" s="621"/>
      <c r="B24" s="136">
        <v>2004</v>
      </c>
      <c r="C24" s="122"/>
      <c r="D24" s="66">
        <v>10151</v>
      </c>
      <c r="E24" s="66">
        <v>14507</v>
      </c>
      <c r="F24" s="66">
        <v>90</v>
      </c>
      <c r="G24" s="66">
        <v>3183</v>
      </c>
      <c r="H24" s="122"/>
      <c r="I24" s="66">
        <v>25765</v>
      </c>
      <c r="J24" s="426"/>
    </row>
    <row r="25" spans="1:10" ht="13.5" customHeight="1">
      <c r="A25" s="621"/>
      <c r="B25" s="136">
        <v>2005</v>
      </c>
      <c r="C25" s="66">
        <v>4334</v>
      </c>
      <c r="D25" s="66">
        <v>1850</v>
      </c>
      <c r="E25" s="66">
        <v>327</v>
      </c>
      <c r="F25" s="122"/>
      <c r="G25" s="66">
        <v>250</v>
      </c>
      <c r="H25" s="122"/>
      <c r="I25" s="66">
        <v>13301</v>
      </c>
      <c r="J25" s="426"/>
    </row>
    <row r="26" spans="1:10" ht="13.5" customHeight="1">
      <c r="A26" s="621"/>
      <c r="B26" s="136">
        <v>2006</v>
      </c>
      <c r="C26" s="122"/>
      <c r="D26" s="122"/>
      <c r="E26" s="66">
        <v>1523</v>
      </c>
      <c r="F26" s="122"/>
      <c r="G26" s="122"/>
      <c r="H26" s="122"/>
      <c r="I26" s="66">
        <v>17832</v>
      </c>
      <c r="J26" s="426"/>
    </row>
    <row r="27" spans="1:10" ht="13.5" customHeight="1">
      <c r="A27" s="621"/>
      <c r="B27" s="136">
        <v>2007</v>
      </c>
      <c r="C27" s="122"/>
      <c r="D27" s="66">
        <v>94</v>
      </c>
      <c r="E27" s="66">
        <v>140</v>
      </c>
      <c r="F27" s="122"/>
      <c r="G27" s="122"/>
      <c r="H27" s="122"/>
      <c r="I27" s="66">
        <v>19796</v>
      </c>
      <c r="J27" s="426"/>
    </row>
    <row r="28" spans="1:10" ht="13.5" customHeight="1">
      <c r="A28" s="621"/>
      <c r="B28" s="136">
        <v>2008</v>
      </c>
      <c r="C28" s="122">
        <v>0</v>
      </c>
      <c r="D28" s="122">
        <v>1</v>
      </c>
      <c r="E28" s="66">
        <v>0</v>
      </c>
      <c r="F28" s="66">
        <v>0</v>
      </c>
      <c r="G28" s="66">
        <v>0</v>
      </c>
      <c r="H28" s="122"/>
      <c r="I28" s="66">
        <v>13863</v>
      </c>
      <c r="J28" s="426"/>
    </row>
    <row r="29" spans="1:10" ht="13.5" customHeight="1" thickBot="1">
      <c r="A29" s="622"/>
      <c r="B29" s="134">
        <v>2009</v>
      </c>
      <c r="C29" s="198">
        <v>0</v>
      </c>
      <c r="D29" s="198">
        <v>5900</v>
      </c>
      <c r="E29" s="155">
        <v>0</v>
      </c>
      <c r="F29" s="155">
        <v>0</v>
      </c>
      <c r="G29" s="155">
        <v>0</v>
      </c>
      <c r="H29" s="198"/>
      <c r="I29" s="155">
        <v>17814</v>
      </c>
      <c r="J29" s="427"/>
    </row>
    <row r="30" spans="1:10" ht="13.5" customHeight="1">
      <c r="A30" s="576" t="s">
        <v>315</v>
      </c>
      <c r="B30" s="126">
        <v>1997</v>
      </c>
      <c r="C30" s="397"/>
      <c r="D30" s="397"/>
      <c r="E30" s="397"/>
      <c r="F30" s="397"/>
      <c r="G30" s="397"/>
      <c r="H30" s="397"/>
      <c r="I30" s="388">
        <f aca="true" t="shared" si="0" ref="I30:I40">I17-I4</f>
        <v>-7024</v>
      </c>
      <c r="J30" s="400"/>
    </row>
    <row r="31" spans="1:10" ht="13.5" customHeight="1">
      <c r="A31" s="592"/>
      <c r="B31" s="127">
        <v>1998</v>
      </c>
      <c r="C31" s="395"/>
      <c r="D31" s="395"/>
      <c r="E31" s="395"/>
      <c r="F31" s="395"/>
      <c r="G31" s="395"/>
      <c r="H31" s="395"/>
      <c r="I31" s="390">
        <f t="shared" si="0"/>
        <v>-1970</v>
      </c>
      <c r="J31" s="401"/>
    </row>
    <row r="32" spans="1:10" ht="13.5" customHeight="1">
      <c r="A32" s="592"/>
      <c r="B32" s="127">
        <v>1999</v>
      </c>
      <c r="C32" s="395"/>
      <c r="D32" s="395"/>
      <c r="E32" s="395"/>
      <c r="F32" s="395"/>
      <c r="G32" s="395"/>
      <c r="H32" s="395"/>
      <c r="I32" s="390">
        <f t="shared" si="0"/>
        <v>20810</v>
      </c>
      <c r="J32" s="401"/>
    </row>
    <row r="33" spans="1:10" ht="13.5" customHeight="1">
      <c r="A33" s="592"/>
      <c r="B33" s="127">
        <v>2000</v>
      </c>
      <c r="C33" s="395"/>
      <c r="D33" s="395"/>
      <c r="E33" s="390">
        <f>E20-E7</f>
        <v>-90935</v>
      </c>
      <c r="F33" s="390">
        <f>F20-F7</f>
        <v>-8815</v>
      </c>
      <c r="G33" s="395"/>
      <c r="H33" s="395"/>
      <c r="I33" s="390">
        <f t="shared" si="0"/>
        <v>-17354</v>
      </c>
      <c r="J33" s="401"/>
    </row>
    <row r="34" spans="1:10" ht="13.5" customHeight="1">
      <c r="A34" s="592"/>
      <c r="B34" s="127">
        <v>2001</v>
      </c>
      <c r="C34" s="395"/>
      <c r="D34" s="395"/>
      <c r="E34" s="390">
        <f>E21-E8</f>
        <v>-100044</v>
      </c>
      <c r="F34" s="390">
        <f>F21-F8</f>
        <v>-15102</v>
      </c>
      <c r="G34" s="395"/>
      <c r="H34" s="395"/>
      <c r="I34" s="390">
        <f t="shared" si="0"/>
        <v>20353</v>
      </c>
      <c r="J34" s="401"/>
    </row>
    <row r="35" spans="1:10" ht="13.5" customHeight="1">
      <c r="A35" s="592"/>
      <c r="B35" s="127">
        <v>2002</v>
      </c>
      <c r="C35" s="395"/>
      <c r="D35" s="395"/>
      <c r="E35" s="390">
        <f aca="true" t="shared" si="1" ref="E35:E40">E22-E9</f>
        <v>-85893</v>
      </c>
      <c r="F35" s="395"/>
      <c r="G35" s="395"/>
      <c r="H35" s="395"/>
      <c r="I35" s="390">
        <f t="shared" si="0"/>
        <v>24416</v>
      </c>
      <c r="J35" s="401"/>
    </row>
    <row r="36" spans="1:10" ht="13.5" customHeight="1">
      <c r="A36" s="592"/>
      <c r="B36" s="127">
        <v>2003</v>
      </c>
      <c r="C36" s="395"/>
      <c r="D36" s="395"/>
      <c r="E36" s="390">
        <f t="shared" si="1"/>
        <v>-28156</v>
      </c>
      <c r="F36" s="390">
        <f>F23-F10</f>
        <v>-11100</v>
      </c>
      <c r="G36" s="395"/>
      <c r="H36" s="395"/>
      <c r="I36" s="390">
        <f t="shared" si="0"/>
        <v>17450</v>
      </c>
      <c r="J36" s="401"/>
    </row>
    <row r="37" spans="1:10" ht="13.5" customHeight="1">
      <c r="A37" s="592"/>
      <c r="B37" s="127">
        <v>2004</v>
      </c>
      <c r="C37" s="395"/>
      <c r="D37" s="395"/>
      <c r="E37" s="390">
        <f t="shared" si="1"/>
        <v>-43389</v>
      </c>
      <c r="F37" s="390">
        <f>F24-F11</f>
        <v>-12817</v>
      </c>
      <c r="G37" s="390">
        <f>G24-G11</f>
        <v>3016</v>
      </c>
      <c r="H37" s="395"/>
      <c r="I37" s="390">
        <f t="shared" si="0"/>
        <v>25034</v>
      </c>
      <c r="J37" s="401"/>
    </row>
    <row r="38" spans="1:10" ht="13.5" customHeight="1">
      <c r="A38" s="592"/>
      <c r="B38" s="127">
        <v>2005</v>
      </c>
      <c r="C38" s="390">
        <f>C25-C12</f>
        <v>4271</v>
      </c>
      <c r="D38" s="395"/>
      <c r="E38" s="390">
        <f t="shared" si="1"/>
        <v>-72489</v>
      </c>
      <c r="F38" s="395"/>
      <c r="G38" s="390">
        <f>G25-G12</f>
        <v>-7208</v>
      </c>
      <c r="H38" s="395"/>
      <c r="I38" s="390">
        <f t="shared" si="0"/>
        <v>9575</v>
      </c>
      <c r="J38" s="401"/>
    </row>
    <row r="39" spans="1:10" ht="13.5" customHeight="1">
      <c r="A39" s="592"/>
      <c r="B39" s="127">
        <v>2006</v>
      </c>
      <c r="C39" s="395"/>
      <c r="D39" s="395"/>
      <c r="E39" s="390">
        <f t="shared" si="1"/>
        <v>-78579</v>
      </c>
      <c r="F39" s="395"/>
      <c r="G39" s="395"/>
      <c r="H39" s="395"/>
      <c r="I39" s="390">
        <f t="shared" si="0"/>
        <v>17832</v>
      </c>
      <c r="J39" s="401"/>
    </row>
    <row r="40" spans="1:10" ht="13.5" customHeight="1">
      <c r="A40" s="592"/>
      <c r="B40" s="127">
        <v>2007</v>
      </c>
      <c r="C40" s="395"/>
      <c r="D40" s="395"/>
      <c r="E40" s="390">
        <f t="shared" si="1"/>
        <v>-120245</v>
      </c>
      <c r="F40" s="395"/>
      <c r="G40" s="395"/>
      <c r="H40" s="395"/>
      <c r="I40" s="390">
        <f t="shared" si="0"/>
        <v>7446</v>
      </c>
      <c r="J40" s="401"/>
    </row>
    <row r="41" spans="1:10" ht="13.5" customHeight="1">
      <c r="A41" s="592"/>
      <c r="B41" s="136">
        <v>2008</v>
      </c>
      <c r="C41" s="390">
        <f>C28-C15</f>
        <v>0</v>
      </c>
      <c r="D41" s="390">
        <f>D28-D15</f>
        <v>0</v>
      </c>
      <c r="E41" s="390">
        <f aca="true" t="shared" si="2" ref="E41:J42">E28-E15</f>
        <v>-102133</v>
      </c>
      <c r="F41" s="390">
        <f t="shared" si="2"/>
        <v>-3297</v>
      </c>
      <c r="G41" s="390">
        <f t="shared" si="2"/>
        <v>-2204</v>
      </c>
      <c r="H41" s="390">
        <f t="shared" si="2"/>
        <v>0</v>
      </c>
      <c r="I41" s="390">
        <f t="shared" si="2"/>
        <v>-6926</v>
      </c>
      <c r="J41" s="390">
        <f t="shared" si="2"/>
        <v>0</v>
      </c>
    </row>
    <row r="42" spans="1:10" ht="13.5" customHeight="1" thickBot="1">
      <c r="A42" s="577"/>
      <c r="B42" s="134">
        <v>2009</v>
      </c>
      <c r="C42" s="392">
        <f>C29-C16</f>
        <v>0</v>
      </c>
      <c r="D42" s="392">
        <f>D29-D16</f>
        <v>5900</v>
      </c>
      <c r="E42" s="392">
        <f t="shared" si="2"/>
        <v>-127885</v>
      </c>
      <c r="F42" s="392">
        <f t="shared" si="2"/>
        <v>-1521</v>
      </c>
      <c r="G42" s="392">
        <f t="shared" si="2"/>
        <v>-3023</v>
      </c>
      <c r="H42" s="392">
        <f t="shared" si="2"/>
        <v>0</v>
      </c>
      <c r="I42" s="392">
        <f t="shared" si="2"/>
        <v>3549</v>
      </c>
      <c r="J42" s="392">
        <f t="shared" si="2"/>
        <v>0</v>
      </c>
    </row>
    <row r="43" spans="1:6" s="261" customFormat="1" ht="12.75">
      <c r="A43" s="7" t="s">
        <v>19</v>
      </c>
      <c r="B43" s="7"/>
      <c r="F43" s="11" t="s">
        <v>221</v>
      </c>
    </row>
  </sheetData>
  <sheetProtection/>
  <mergeCells count="3">
    <mergeCell ref="A4:A16"/>
    <mergeCell ref="A30:A42"/>
    <mergeCell ref="A17:A2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W139"/>
  <sheetViews>
    <sheetView zoomScalePageLayoutView="0" workbookViewId="0" topLeftCell="A49">
      <selection activeCell="N78" sqref="N78:N83"/>
    </sheetView>
  </sheetViews>
  <sheetFormatPr defaultColWidth="9.140625" defaultRowHeight="12.75"/>
  <cols>
    <col min="1" max="1" width="11.7109375" style="157" customWidth="1"/>
    <col min="2" max="12" width="7.7109375" style="157" customWidth="1"/>
    <col min="13" max="16384" width="9.140625" style="157" customWidth="1"/>
  </cols>
  <sheetData>
    <row r="1" spans="1:23" s="7" customFormat="1" ht="19.5" customHeight="1">
      <c r="A1" s="95" t="s">
        <v>441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7" customFormat="1" ht="6.75" customHeight="1" thickBot="1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4" ht="13.5" customHeight="1" thickBot="1">
      <c r="A3" s="576" t="s">
        <v>142</v>
      </c>
      <c r="B3" s="595" t="s">
        <v>397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</row>
    <row r="4" spans="1:14" ht="13.5" customHeight="1" thickBot="1">
      <c r="A4" s="594"/>
      <c r="B4" s="380">
        <v>1997</v>
      </c>
      <c r="C4" s="380">
        <v>1998</v>
      </c>
      <c r="D4" s="380">
        <v>1999</v>
      </c>
      <c r="E4" s="380">
        <v>2000</v>
      </c>
      <c r="F4" s="380">
        <v>2001</v>
      </c>
      <c r="G4" s="380">
        <v>2002</v>
      </c>
      <c r="H4" s="380">
        <v>2003</v>
      </c>
      <c r="I4" s="380">
        <v>2004</v>
      </c>
      <c r="J4" s="380">
        <v>2005</v>
      </c>
      <c r="K4" s="380">
        <v>2006</v>
      </c>
      <c r="L4" s="380">
        <v>2007</v>
      </c>
      <c r="M4" s="380">
        <v>2008</v>
      </c>
      <c r="N4" s="380">
        <v>2009</v>
      </c>
    </row>
    <row r="5" spans="1:14" ht="15.75" customHeight="1" thickBot="1">
      <c r="A5" s="612" t="s">
        <v>68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</row>
    <row r="6" spans="1:14" ht="15.75" customHeight="1">
      <c r="A6" s="25" t="s">
        <v>42</v>
      </c>
      <c r="B6" s="180">
        <v>297</v>
      </c>
      <c r="C6" s="180">
        <v>18</v>
      </c>
      <c r="D6" s="180">
        <v>6</v>
      </c>
      <c r="E6" s="180">
        <v>1041</v>
      </c>
      <c r="F6" s="180">
        <v>913</v>
      </c>
      <c r="G6" s="180">
        <v>732</v>
      </c>
      <c r="H6" s="180">
        <v>914</v>
      </c>
      <c r="I6" s="180">
        <v>1109</v>
      </c>
      <c r="J6" s="180">
        <v>1342</v>
      </c>
      <c r="K6" s="180">
        <v>1552</v>
      </c>
      <c r="L6" s="180">
        <v>1370</v>
      </c>
      <c r="M6" s="499">
        <v>6131</v>
      </c>
      <c r="N6" s="499">
        <v>6834</v>
      </c>
    </row>
    <row r="7" spans="1:14" ht="15.75" customHeight="1">
      <c r="A7" s="23" t="s">
        <v>40</v>
      </c>
      <c r="B7" s="178">
        <v>501</v>
      </c>
      <c r="C7" s="178">
        <v>737</v>
      </c>
      <c r="D7" s="178">
        <v>806</v>
      </c>
      <c r="E7" s="178">
        <v>521</v>
      </c>
      <c r="F7" s="178">
        <v>478</v>
      </c>
      <c r="G7" s="178">
        <v>481</v>
      </c>
      <c r="H7" s="178">
        <v>398</v>
      </c>
      <c r="I7" s="178">
        <v>354</v>
      </c>
      <c r="J7" s="178">
        <v>630</v>
      </c>
      <c r="K7" s="178">
        <v>532</v>
      </c>
      <c r="L7" s="178">
        <v>514</v>
      </c>
      <c r="M7" s="558">
        <v>1567</v>
      </c>
      <c r="N7" s="558">
        <v>816</v>
      </c>
    </row>
    <row r="8" spans="1:14" ht="15.75" customHeight="1">
      <c r="A8" s="23" t="s">
        <v>69</v>
      </c>
      <c r="B8" s="178">
        <v>88</v>
      </c>
      <c r="C8" s="178">
        <v>77</v>
      </c>
      <c r="D8" s="178">
        <v>146</v>
      </c>
      <c r="E8" s="178">
        <v>180</v>
      </c>
      <c r="F8" s="178">
        <v>163</v>
      </c>
      <c r="G8" s="178">
        <v>173</v>
      </c>
      <c r="H8" s="178">
        <v>195</v>
      </c>
      <c r="I8" s="178">
        <v>235</v>
      </c>
      <c r="J8" s="178">
        <v>219</v>
      </c>
      <c r="K8" s="178">
        <v>199</v>
      </c>
      <c r="L8" s="178">
        <v>188</v>
      </c>
      <c r="M8" s="558">
        <v>174</v>
      </c>
      <c r="N8" s="558">
        <v>284</v>
      </c>
    </row>
    <row r="9" spans="1:14" ht="15.75" customHeight="1">
      <c r="A9" s="21" t="s">
        <v>70</v>
      </c>
      <c r="B9" s="178">
        <v>189</v>
      </c>
      <c r="C9" s="178">
        <v>159</v>
      </c>
      <c r="D9" s="178">
        <v>122</v>
      </c>
      <c r="E9" s="178">
        <v>126</v>
      </c>
      <c r="F9" s="178">
        <v>198</v>
      </c>
      <c r="G9" s="178">
        <v>277</v>
      </c>
      <c r="H9" s="178">
        <v>472</v>
      </c>
      <c r="I9" s="178">
        <v>453</v>
      </c>
      <c r="J9" s="178">
        <v>387</v>
      </c>
      <c r="K9" s="178">
        <v>219</v>
      </c>
      <c r="L9" s="178">
        <v>373</v>
      </c>
      <c r="M9" s="558">
        <v>150</v>
      </c>
      <c r="N9" s="558">
        <v>134</v>
      </c>
    </row>
    <row r="10" spans="1:14" ht="15.75" customHeight="1">
      <c r="A10" s="23" t="s">
        <v>43</v>
      </c>
      <c r="B10" s="178">
        <v>541</v>
      </c>
      <c r="C10" s="178">
        <v>79</v>
      </c>
      <c r="D10" s="178">
        <v>99</v>
      </c>
      <c r="E10" s="178">
        <v>564</v>
      </c>
      <c r="F10" s="178">
        <v>490</v>
      </c>
      <c r="G10" s="178">
        <v>890</v>
      </c>
      <c r="H10" s="178">
        <v>501</v>
      </c>
      <c r="I10" s="178">
        <v>690</v>
      </c>
      <c r="J10" s="178">
        <v>418</v>
      </c>
      <c r="K10" s="178">
        <v>855</v>
      </c>
      <c r="L10" s="178">
        <v>887</v>
      </c>
      <c r="M10" s="558">
        <v>1604</v>
      </c>
      <c r="N10" s="558">
        <v>2331</v>
      </c>
    </row>
    <row r="11" spans="1:14" ht="15.75" customHeight="1">
      <c r="A11" s="23" t="s">
        <v>49</v>
      </c>
      <c r="B11" s="178">
        <v>1520</v>
      </c>
      <c r="C11" s="178">
        <v>658</v>
      </c>
      <c r="D11" s="178">
        <v>614</v>
      </c>
      <c r="E11" s="178">
        <v>1164</v>
      </c>
      <c r="F11" s="178">
        <v>868</v>
      </c>
      <c r="G11" s="178">
        <v>659</v>
      </c>
      <c r="H11" s="178">
        <v>827</v>
      </c>
      <c r="I11" s="178">
        <v>804</v>
      </c>
      <c r="J11" s="178">
        <v>472</v>
      </c>
      <c r="K11" s="178">
        <v>740</v>
      </c>
      <c r="L11" s="329"/>
      <c r="M11" s="564">
        <v>0</v>
      </c>
      <c r="N11" s="564">
        <v>0</v>
      </c>
    </row>
    <row r="12" spans="1:14" ht="15.75" customHeight="1" thickBot="1">
      <c r="A12" s="24" t="s">
        <v>184</v>
      </c>
      <c r="B12" s="377">
        <v>1191</v>
      </c>
      <c r="C12" s="377">
        <v>703</v>
      </c>
      <c r="D12" s="377">
        <v>813</v>
      </c>
      <c r="E12" s="377">
        <v>967</v>
      </c>
      <c r="F12" s="377">
        <v>1522</v>
      </c>
      <c r="G12" s="377">
        <v>1175</v>
      </c>
      <c r="H12" s="377">
        <v>1535</v>
      </c>
      <c r="I12" s="377">
        <v>1474</v>
      </c>
      <c r="J12" s="377">
        <v>1503</v>
      </c>
      <c r="K12" s="377">
        <v>1552</v>
      </c>
      <c r="L12" s="377">
        <v>2363</v>
      </c>
      <c r="M12" s="565">
        <v>1454</v>
      </c>
      <c r="N12" s="565">
        <v>1738</v>
      </c>
    </row>
    <row r="13" spans="1:14" ht="15.75" customHeight="1" thickBot="1">
      <c r="A13" s="26" t="s">
        <v>5</v>
      </c>
      <c r="B13" s="374">
        <f>SUM(B6:B12)</f>
        <v>4327</v>
      </c>
      <c r="C13" s="374">
        <f aca="true" t="shared" si="0" ref="C13:N13">SUM(C6:C12)</f>
        <v>2431</v>
      </c>
      <c r="D13" s="374">
        <f t="shared" si="0"/>
        <v>2606</v>
      </c>
      <c r="E13" s="374">
        <f t="shared" si="0"/>
        <v>4563</v>
      </c>
      <c r="F13" s="374">
        <f t="shared" si="0"/>
        <v>4632</v>
      </c>
      <c r="G13" s="374">
        <f t="shared" si="0"/>
        <v>4387</v>
      </c>
      <c r="H13" s="374">
        <f t="shared" si="0"/>
        <v>4842</v>
      </c>
      <c r="I13" s="374">
        <f t="shared" si="0"/>
        <v>5119</v>
      </c>
      <c r="J13" s="374">
        <f t="shared" si="0"/>
        <v>4971</v>
      </c>
      <c r="K13" s="374">
        <f t="shared" si="0"/>
        <v>5649</v>
      </c>
      <c r="L13" s="374">
        <f t="shared" si="0"/>
        <v>5695</v>
      </c>
      <c r="M13" s="374">
        <f t="shared" si="0"/>
        <v>11080</v>
      </c>
      <c r="N13" s="374">
        <f t="shared" si="0"/>
        <v>12137</v>
      </c>
    </row>
    <row r="14" spans="1:14" ht="15.75" customHeight="1" thickBot="1">
      <c r="A14" s="612" t="s">
        <v>71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4" ht="15.75" customHeight="1">
      <c r="A15" s="25" t="s">
        <v>44</v>
      </c>
      <c r="B15" s="180">
        <v>3025</v>
      </c>
      <c r="C15" s="180">
        <v>1640</v>
      </c>
      <c r="D15" s="180">
        <v>1204</v>
      </c>
      <c r="E15" s="180">
        <v>2522</v>
      </c>
      <c r="F15" s="180">
        <v>2644</v>
      </c>
      <c r="G15" s="180">
        <v>2871</v>
      </c>
      <c r="H15" s="180">
        <v>2505</v>
      </c>
      <c r="I15" s="180">
        <v>2389</v>
      </c>
      <c r="J15" s="180">
        <v>1776</v>
      </c>
      <c r="K15" s="180">
        <v>2297</v>
      </c>
      <c r="L15" s="180">
        <v>2752</v>
      </c>
      <c r="M15" s="499">
        <v>4035</v>
      </c>
      <c r="N15" s="499">
        <v>4011</v>
      </c>
    </row>
    <row r="16" spans="1:14" ht="15.75" customHeight="1">
      <c r="A16" s="23" t="s">
        <v>48</v>
      </c>
      <c r="B16" s="178">
        <v>5795</v>
      </c>
      <c r="C16" s="178">
        <v>3300</v>
      </c>
      <c r="D16" s="178">
        <v>4486</v>
      </c>
      <c r="E16" s="178">
        <v>5061</v>
      </c>
      <c r="F16" s="178">
        <v>2161</v>
      </c>
      <c r="G16" s="178">
        <v>1330</v>
      </c>
      <c r="H16" s="178">
        <v>1627</v>
      </c>
      <c r="I16" s="178">
        <v>2884</v>
      </c>
      <c r="J16" s="178">
        <v>4907</v>
      </c>
      <c r="K16" s="178">
        <v>5190</v>
      </c>
      <c r="L16" s="178">
        <v>5381</v>
      </c>
      <c r="M16" s="558">
        <v>7289</v>
      </c>
      <c r="N16" s="558">
        <v>6212</v>
      </c>
    </row>
    <row r="17" spans="1:14" ht="15.75" customHeight="1">
      <c r="A17" s="23" t="s">
        <v>46</v>
      </c>
      <c r="B17" s="178">
        <v>5775</v>
      </c>
      <c r="C17" s="178">
        <v>5725</v>
      </c>
      <c r="D17" s="178">
        <v>4459</v>
      </c>
      <c r="E17" s="178">
        <v>5768</v>
      </c>
      <c r="F17" s="178">
        <v>3547</v>
      </c>
      <c r="G17" s="178">
        <v>2899</v>
      </c>
      <c r="H17" s="178">
        <v>2528</v>
      </c>
      <c r="I17" s="178">
        <v>3382</v>
      </c>
      <c r="J17" s="178">
        <v>2750</v>
      </c>
      <c r="K17" s="178">
        <v>2932</v>
      </c>
      <c r="L17" s="178">
        <v>2863</v>
      </c>
      <c r="M17" s="558">
        <v>4477</v>
      </c>
      <c r="N17" s="558">
        <v>6111</v>
      </c>
    </row>
    <row r="18" spans="1:14" ht="15.75" customHeight="1">
      <c r="A18" s="23" t="s">
        <v>45</v>
      </c>
      <c r="B18" s="178">
        <v>2747</v>
      </c>
      <c r="C18" s="178">
        <v>2446</v>
      </c>
      <c r="D18" s="178">
        <v>890</v>
      </c>
      <c r="E18" s="178">
        <v>2150</v>
      </c>
      <c r="F18" s="178">
        <v>1624</v>
      </c>
      <c r="G18" s="178">
        <v>1838</v>
      </c>
      <c r="H18" s="178">
        <v>2528</v>
      </c>
      <c r="I18" s="178">
        <v>757</v>
      </c>
      <c r="J18" s="178">
        <v>1887</v>
      </c>
      <c r="K18" s="178">
        <v>1802</v>
      </c>
      <c r="L18" s="178">
        <v>1670</v>
      </c>
      <c r="M18" s="558">
        <v>2828</v>
      </c>
      <c r="N18" s="558">
        <v>2281</v>
      </c>
    </row>
    <row r="19" spans="1:14" ht="15.75" customHeight="1">
      <c r="A19" s="23" t="s">
        <v>41</v>
      </c>
      <c r="B19" s="178">
        <v>6180</v>
      </c>
      <c r="C19" s="178">
        <v>4133</v>
      </c>
      <c r="D19" s="178">
        <v>8683</v>
      </c>
      <c r="E19" s="178">
        <v>7595</v>
      </c>
      <c r="F19" s="178">
        <v>4340</v>
      </c>
      <c r="G19" s="178">
        <v>2746</v>
      </c>
      <c r="H19" s="178">
        <v>3816</v>
      </c>
      <c r="I19" s="178">
        <v>7344</v>
      </c>
      <c r="J19" s="178">
        <v>12543</v>
      </c>
      <c r="K19" s="178">
        <v>13502</v>
      </c>
      <c r="L19" s="178">
        <v>8105</v>
      </c>
      <c r="M19" s="558">
        <v>18326</v>
      </c>
      <c r="N19" s="558">
        <v>18080</v>
      </c>
    </row>
    <row r="20" spans="1:14" ht="15.75" customHeight="1">
      <c r="A20" s="23" t="s">
        <v>72</v>
      </c>
      <c r="B20" s="178">
        <v>3610</v>
      </c>
      <c r="C20" s="178">
        <v>3225</v>
      </c>
      <c r="D20" s="178">
        <v>3402</v>
      </c>
      <c r="E20" s="178">
        <v>6321</v>
      </c>
      <c r="F20" s="178">
        <v>2911</v>
      </c>
      <c r="G20" s="178">
        <v>2476</v>
      </c>
      <c r="H20" s="178">
        <v>3748</v>
      </c>
      <c r="I20" s="178">
        <v>4084</v>
      </c>
      <c r="J20" s="178">
        <v>5098</v>
      </c>
      <c r="K20" s="178">
        <v>5023</v>
      </c>
      <c r="L20" s="178">
        <v>2980</v>
      </c>
      <c r="M20" s="558">
        <v>10317</v>
      </c>
      <c r="N20" s="558">
        <v>6353</v>
      </c>
    </row>
    <row r="21" spans="1:14" ht="15.75" customHeight="1" thickBot="1">
      <c r="A21" s="24" t="s">
        <v>184</v>
      </c>
      <c r="B21" s="377">
        <v>10385</v>
      </c>
      <c r="C21" s="377">
        <v>2417</v>
      </c>
      <c r="D21" s="377">
        <v>2036</v>
      </c>
      <c r="E21" s="377">
        <v>1536</v>
      </c>
      <c r="F21" s="377">
        <v>4938</v>
      </c>
      <c r="G21" s="377">
        <v>1505</v>
      </c>
      <c r="H21" s="377">
        <v>2862</v>
      </c>
      <c r="I21" s="377">
        <v>3114</v>
      </c>
      <c r="J21" s="377">
        <v>3150</v>
      </c>
      <c r="K21" s="377">
        <v>1425</v>
      </c>
      <c r="L21" s="377">
        <v>1551</v>
      </c>
      <c r="M21" s="565">
        <v>1059</v>
      </c>
      <c r="N21" s="565">
        <v>1170</v>
      </c>
    </row>
    <row r="22" spans="1:14" ht="15.75" customHeight="1" thickBot="1">
      <c r="A22" s="563" t="s">
        <v>5</v>
      </c>
      <c r="B22" s="374">
        <f>SUM(B15:B21)</f>
        <v>37517</v>
      </c>
      <c r="C22" s="374">
        <f aca="true" t="shared" si="1" ref="C22:N22">SUM(C15:C21)</f>
        <v>22886</v>
      </c>
      <c r="D22" s="374">
        <f>SUM(D15:D21)</f>
        <v>25160</v>
      </c>
      <c r="E22" s="374">
        <f t="shared" si="1"/>
        <v>30953</v>
      </c>
      <c r="F22" s="374">
        <f t="shared" si="1"/>
        <v>22165</v>
      </c>
      <c r="G22" s="374">
        <f t="shared" si="1"/>
        <v>15665</v>
      </c>
      <c r="H22" s="374">
        <f t="shared" si="1"/>
        <v>19614</v>
      </c>
      <c r="I22" s="374">
        <f t="shared" si="1"/>
        <v>23954</v>
      </c>
      <c r="J22" s="374">
        <f t="shared" si="1"/>
        <v>32111</v>
      </c>
      <c r="K22" s="374">
        <f t="shared" si="1"/>
        <v>32171</v>
      </c>
      <c r="L22" s="374">
        <f t="shared" si="1"/>
        <v>25302</v>
      </c>
      <c r="M22" s="374">
        <f t="shared" si="1"/>
        <v>48331</v>
      </c>
      <c r="N22" s="374">
        <f t="shared" si="1"/>
        <v>44218</v>
      </c>
    </row>
    <row r="23" spans="1:14" ht="15.75" customHeight="1" thickBot="1">
      <c r="A23" s="612" t="s">
        <v>97</v>
      </c>
      <c r="B23" s="612"/>
      <c r="C23" s="612"/>
      <c r="D23" s="612"/>
      <c r="E23" s="612"/>
      <c r="F23" s="612"/>
      <c r="G23" s="612"/>
      <c r="H23" s="612"/>
      <c r="I23" s="612"/>
      <c r="J23" s="612"/>
      <c r="K23" s="612"/>
      <c r="L23" s="612"/>
      <c r="M23" s="612"/>
      <c r="N23" s="612"/>
    </row>
    <row r="24" spans="1:14" ht="15.75" customHeight="1">
      <c r="A24" s="25" t="s">
        <v>39</v>
      </c>
      <c r="B24" s="180">
        <v>27965</v>
      </c>
      <c r="C24" s="180">
        <v>23078</v>
      </c>
      <c r="D24" s="180">
        <v>31269</v>
      </c>
      <c r="E24" s="180">
        <v>22591</v>
      </c>
      <c r="F24" s="180">
        <v>23464</v>
      </c>
      <c r="G24" s="180">
        <v>31301</v>
      </c>
      <c r="H24" s="180">
        <v>21904</v>
      </c>
      <c r="I24" s="180">
        <v>35248</v>
      </c>
      <c r="J24" s="180">
        <v>34536</v>
      </c>
      <c r="K24" s="180">
        <v>33275</v>
      </c>
      <c r="L24" s="180">
        <v>81344</v>
      </c>
      <c r="M24" s="499">
        <v>93648</v>
      </c>
      <c r="N24" s="499">
        <v>84011</v>
      </c>
    </row>
    <row r="25" spans="1:14" ht="15.75" customHeight="1">
      <c r="A25" s="23" t="s">
        <v>50</v>
      </c>
      <c r="B25" s="178">
        <v>6742</v>
      </c>
      <c r="C25" s="178">
        <v>7506</v>
      </c>
      <c r="D25" s="178">
        <v>5685</v>
      </c>
      <c r="E25" s="178">
        <v>1989</v>
      </c>
      <c r="F25" s="178">
        <v>5318</v>
      </c>
      <c r="G25" s="178">
        <v>3323</v>
      </c>
      <c r="H25" s="178">
        <v>4210</v>
      </c>
      <c r="I25" s="178">
        <v>4897</v>
      </c>
      <c r="J25" s="178">
        <v>4470</v>
      </c>
      <c r="K25" s="178">
        <v>4229</v>
      </c>
      <c r="L25" s="178">
        <v>3644</v>
      </c>
      <c r="M25" s="558">
        <v>14005</v>
      </c>
      <c r="N25" s="558">
        <v>10934</v>
      </c>
    </row>
    <row r="26" spans="1:14" ht="15.75" customHeight="1">
      <c r="A26" s="23" t="s">
        <v>47</v>
      </c>
      <c r="B26" s="178">
        <v>11170</v>
      </c>
      <c r="C26" s="178">
        <v>5619</v>
      </c>
      <c r="D26" s="178">
        <v>3588</v>
      </c>
      <c r="E26" s="178">
        <v>1582</v>
      </c>
      <c r="F26" s="178">
        <v>2839</v>
      </c>
      <c r="G26" s="178">
        <v>1820</v>
      </c>
      <c r="H26" s="178">
        <v>839</v>
      </c>
      <c r="I26" s="178">
        <v>1884</v>
      </c>
      <c r="J26" s="178">
        <v>1793</v>
      </c>
      <c r="K26" s="178">
        <v>2582</v>
      </c>
      <c r="L26" s="178">
        <v>3755</v>
      </c>
      <c r="M26" s="558">
        <v>1385</v>
      </c>
      <c r="N26" s="558">
        <v>2197</v>
      </c>
    </row>
    <row r="27" spans="1:14" ht="15.75" customHeight="1">
      <c r="A27" s="23" t="s">
        <v>51</v>
      </c>
      <c r="B27" s="178">
        <v>467</v>
      </c>
      <c r="C27" s="178">
        <v>28</v>
      </c>
      <c r="D27" s="178">
        <v>14</v>
      </c>
      <c r="E27" s="178">
        <v>1810</v>
      </c>
      <c r="F27" s="178">
        <v>4196</v>
      </c>
      <c r="G27" s="178">
        <v>5322</v>
      </c>
      <c r="H27" s="178">
        <v>7502</v>
      </c>
      <c r="I27" s="178">
        <v>5793</v>
      </c>
      <c r="J27" s="178">
        <v>5081</v>
      </c>
      <c r="K27" s="178">
        <v>8097</v>
      </c>
      <c r="L27" s="178">
        <v>6005</v>
      </c>
      <c r="M27" s="558">
        <v>12787</v>
      </c>
      <c r="N27" s="558">
        <v>15821</v>
      </c>
    </row>
    <row r="28" spans="1:14" ht="22.5">
      <c r="A28" s="23" t="s">
        <v>100</v>
      </c>
      <c r="B28" s="178">
        <v>20820</v>
      </c>
      <c r="C28" s="178">
        <v>63500</v>
      </c>
      <c r="D28" s="178">
        <v>3120</v>
      </c>
      <c r="E28" s="178">
        <v>290</v>
      </c>
      <c r="F28" s="178">
        <v>7288</v>
      </c>
      <c r="G28" s="178">
        <v>515</v>
      </c>
      <c r="H28" s="178">
        <v>702</v>
      </c>
      <c r="I28" s="178">
        <v>1269</v>
      </c>
      <c r="J28" s="178">
        <v>668</v>
      </c>
      <c r="K28" s="178">
        <v>806</v>
      </c>
      <c r="L28" s="178">
        <v>1398</v>
      </c>
      <c r="M28" s="558">
        <v>148</v>
      </c>
      <c r="N28" s="558">
        <v>321</v>
      </c>
    </row>
    <row r="29" spans="1:14" ht="15.75" customHeight="1" thickBot="1">
      <c r="A29" s="24" t="s">
        <v>184</v>
      </c>
      <c r="B29" s="377">
        <v>4003</v>
      </c>
      <c r="C29" s="377">
        <v>4094</v>
      </c>
      <c r="D29" s="377">
        <v>375</v>
      </c>
      <c r="E29" s="377">
        <v>3043</v>
      </c>
      <c r="F29" s="377">
        <v>945</v>
      </c>
      <c r="G29" s="377">
        <v>2953</v>
      </c>
      <c r="H29" s="377">
        <v>687</v>
      </c>
      <c r="I29" s="377">
        <v>896</v>
      </c>
      <c r="J29" s="377">
        <v>659</v>
      </c>
      <c r="K29" s="377">
        <v>2403</v>
      </c>
      <c r="L29" s="377">
        <v>2300</v>
      </c>
      <c r="M29" s="565">
        <v>2500</v>
      </c>
      <c r="N29" s="565">
        <v>3277</v>
      </c>
    </row>
    <row r="30" spans="1:14" ht="15.75" customHeight="1" thickBot="1">
      <c r="A30" s="163" t="s">
        <v>5</v>
      </c>
      <c r="B30" s="375">
        <f aca="true" t="shared" si="2" ref="B30:N30">SUM(B23:B29)</f>
        <v>71167</v>
      </c>
      <c r="C30" s="375">
        <f t="shared" si="2"/>
        <v>103825</v>
      </c>
      <c r="D30" s="375">
        <f t="shared" si="2"/>
        <v>44051</v>
      </c>
      <c r="E30" s="375">
        <f t="shared" si="2"/>
        <v>31305</v>
      </c>
      <c r="F30" s="375">
        <f t="shared" si="2"/>
        <v>44050</v>
      </c>
      <c r="G30" s="375">
        <f t="shared" si="2"/>
        <v>45234</v>
      </c>
      <c r="H30" s="375">
        <f t="shared" si="2"/>
        <v>35844</v>
      </c>
      <c r="I30" s="375">
        <f t="shared" si="2"/>
        <v>49987</v>
      </c>
      <c r="J30" s="375">
        <f t="shared" si="2"/>
        <v>47207</v>
      </c>
      <c r="K30" s="375">
        <f t="shared" si="2"/>
        <v>51392</v>
      </c>
      <c r="L30" s="375">
        <f t="shared" si="2"/>
        <v>98446</v>
      </c>
      <c r="M30" s="375">
        <f t="shared" si="2"/>
        <v>124473</v>
      </c>
      <c r="N30" s="375">
        <f t="shared" si="2"/>
        <v>116561</v>
      </c>
    </row>
    <row r="31" spans="1:6" ht="12.75">
      <c r="A31" s="4" t="s">
        <v>19</v>
      </c>
      <c r="F31" s="11" t="s">
        <v>221</v>
      </c>
    </row>
    <row r="32" spans="1:2" ht="12.75">
      <c r="A32" s="280"/>
      <c r="B32" s="11" t="s">
        <v>374</v>
      </c>
    </row>
    <row r="55" spans="1:23" s="7" customFormat="1" ht="19.5" customHeight="1">
      <c r="A55" s="95" t="s">
        <v>442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7" customFormat="1" ht="6.75" customHeight="1" thickBot="1">
      <c r="A56" s="1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14" ht="13.5" customHeight="1" thickBot="1">
      <c r="A57" s="576" t="s">
        <v>142</v>
      </c>
      <c r="B57" s="595" t="s">
        <v>382</v>
      </c>
      <c r="C57" s="595"/>
      <c r="D57" s="595"/>
      <c r="E57" s="595"/>
      <c r="F57" s="595"/>
      <c r="G57" s="595"/>
      <c r="H57" s="595"/>
      <c r="I57" s="595"/>
      <c r="J57" s="595"/>
      <c r="K57" s="595"/>
      <c r="L57" s="595"/>
      <c r="M57" s="595"/>
      <c r="N57" s="595"/>
    </row>
    <row r="58" spans="1:14" ht="13.5" customHeight="1" thickBot="1">
      <c r="A58" s="594"/>
      <c r="B58" s="380">
        <v>1997</v>
      </c>
      <c r="C58" s="380">
        <v>1998</v>
      </c>
      <c r="D58" s="380">
        <v>1999</v>
      </c>
      <c r="E58" s="380">
        <v>2000</v>
      </c>
      <c r="F58" s="380">
        <v>2001</v>
      </c>
      <c r="G58" s="380">
        <v>2002</v>
      </c>
      <c r="H58" s="380">
        <v>2003</v>
      </c>
      <c r="I58" s="380">
        <v>2004</v>
      </c>
      <c r="J58" s="380">
        <v>2005</v>
      </c>
      <c r="K58" s="380">
        <v>2006</v>
      </c>
      <c r="L58" s="380">
        <v>2007</v>
      </c>
      <c r="M58" s="380">
        <v>2008</v>
      </c>
      <c r="N58" s="380">
        <v>2009</v>
      </c>
    </row>
    <row r="59" spans="1:14" ht="15.75" customHeight="1" thickBot="1">
      <c r="A59" s="615" t="s">
        <v>68</v>
      </c>
      <c r="B59" s="615"/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</row>
    <row r="60" spans="1:14" ht="15.75" customHeight="1">
      <c r="A60" s="25" t="s">
        <v>42</v>
      </c>
      <c r="B60" s="180">
        <v>543</v>
      </c>
      <c r="C60" s="180">
        <v>433</v>
      </c>
      <c r="D60" s="180">
        <v>520</v>
      </c>
      <c r="E60" s="180">
        <v>408</v>
      </c>
      <c r="F60" s="180">
        <v>474</v>
      </c>
      <c r="G60" s="180">
        <v>409</v>
      </c>
      <c r="H60" s="180">
        <v>426</v>
      </c>
      <c r="I60" s="180">
        <v>766</v>
      </c>
      <c r="J60" s="180">
        <v>315</v>
      </c>
      <c r="K60" s="180">
        <v>381</v>
      </c>
      <c r="L60" s="180">
        <v>317</v>
      </c>
      <c r="M60" s="499">
        <v>1207</v>
      </c>
      <c r="N60" s="499">
        <v>990</v>
      </c>
    </row>
    <row r="61" spans="1:14" ht="15.75" customHeight="1">
      <c r="A61" s="23" t="s">
        <v>40</v>
      </c>
      <c r="B61" s="178">
        <v>2397</v>
      </c>
      <c r="C61" s="178">
        <v>1683</v>
      </c>
      <c r="D61" s="178">
        <v>2013</v>
      </c>
      <c r="E61" s="178">
        <v>1057</v>
      </c>
      <c r="F61" s="178">
        <v>1660</v>
      </c>
      <c r="G61" s="178">
        <v>1880</v>
      </c>
      <c r="H61" s="178">
        <v>2327</v>
      </c>
      <c r="I61" s="178">
        <v>4069</v>
      </c>
      <c r="J61" s="178">
        <v>4488</v>
      </c>
      <c r="K61" s="178">
        <v>4655</v>
      </c>
      <c r="L61" s="178">
        <v>5672</v>
      </c>
      <c r="M61" s="558">
        <v>15805</v>
      </c>
      <c r="N61" s="558">
        <v>21446</v>
      </c>
    </row>
    <row r="62" spans="1:14" ht="15.75" customHeight="1">
      <c r="A62" s="23" t="s">
        <v>69</v>
      </c>
      <c r="B62" s="178">
        <v>6</v>
      </c>
      <c r="C62" s="178">
        <v>5</v>
      </c>
      <c r="D62" s="178">
        <v>0.3</v>
      </c>
      <c r="E62" s="178">
        <v>1</v>
      </c>
      <c r="F62" s="329"/>
      <c r="G62" s="178">
        <v>1</v>
      </c>
      <c r="H62" s="178">
        <v>2</v>
      </c>
      <c r="I62" s="178">
        <v>13</v>
      </c>
      <c r="J62" s="178">
        <v>30</v>
      </c>
      <c r="K62" s="178">
        <v>40</v>
      </c>
      <c r="L62" s="178">
        <v>71</v>
      </c>
      <c r="M62" s="558">
        <v>12</v>
      </c>
      <c r="N62" s="558">
        <v>21</v>
      </c>
    </row>
    <row r="63" spans="1:14" ht="15.75" customHeight="1">
      <c r="A63" s="21" t="s">
        <v>70</v>
      </c>
      <c r="B63" s="178">
        <v>37</v>
      </c>
      <c r="C63" s="178">
        <v>13</v>
      </c>
      <c r="D63" s="178">
        <v>10</v>
      </c>
      <c r="E63" s="178">
        <v>1</v>
      </c>
      <c r="F63" s="329"/>
      <c r="G63" s="178">
        <v>1</v>
      </c>
      <c r="H63" s="178">
        <v>12</v>
      </c>
      <c r="I63" s="178">
        <v>28</v>
      </c>
      <c r="J63" s="178">
        <v>41</v>
      </c>
      <c r="K63" s="178">
        <v>51</v>
      </c>
      <c r="L63" s="178">
        <v>64</v>
      </c>
      <c r="M63" s="558">
        <v>22</v>
      </c>
      <c r="N63" s="558">
        <v>24</v>
      </c>
    </row>
    <row r="64" spans="1:14" ht="15.75" customHeight="1">
      <c r="A64" s="23" t="s">
        <v>43</v>
      </c>
      <c r="B64" s="178">
        <v>332</v>
      </c>
      <c r="C64" s="178">
        <v>205</v>
      </c>
      <c r="D64" s="178">
        <v>300</v>
      </c>
      <c r="E64" s="178">
        <v>354</v>
      </c>
      <c r="F64" s="178">
        <v>435</v>
      </c>
      <c r="G64" s="178">
        <v>541</v>
      </c>
      <c r="H64" s="178">
        <v>400</v>
      </c>
      <c r="I64" s="178">
        <v>460</v>
      </c>
      <c r="J64" s="178">
        <v>374</v>
      </c>
      <c r="K64" s="178">
        <v>379</v>
      </c>
      <c r="L64" s="178">
        <v>539</v>
      </c>
      <c r="M64" s="558">
        <v>922</v>
      </c>
      <c r="N64" s="558">
        <v>1209</v>
      </c>
    </row>
    <row r="65" spans="1:14" ht="15.75" customHeight="1">
      <c r="A65" s="23" t="s">
        <v>49</v>
      </c>
      <c r="B65" s="178">
        <v>9</v>
      </c>
      <c r="C65" s="178">
        <v>15</v>
      </c>
      <c r="D65" s="178">
        <v>16</v>
      </c>
      <c r="E65" s="178">
        <v>5</v>
      </c>
      <c r="F65" s="178">
        <v>37</v>
      </c>
      <c r="G65" s="178">
        <v>13</v>
      </c>
      <c r="H65" s="178">
        <v>10</v>
      </c>
      <c r="I65" s="178">
        <v>14</v>
      </c>
      <c r="J65" s="178">
        <v>42</v>
      </c>
      <c r="K65" s="178">
        <v>41</v>
      </c>
      <c r="L65" s="329"/>
      <c r="M65" s="564">
        <v>0</v>
      </c>
      <c r="N65" s="564">
        <v>0</v>
      </c>
    </row>
    <row r="66" spans="1:14" ht="15.75" customHeight="1" thickBot="1">
      <c r="A66" s="24" t="s">
        <v>184</v>
      </c>
      <c r="B66" s="377">
        <v>63</v>
      </c>
      <c r="C66" s="377">
        <v>120</v>
      </c>
      <c r="D66" s="377">
        <v>117</v>
      </c>
      <c r="E66" s="377">
        <v>361</v>
      </c>
      <c r="F66" s="377">
        <v>317</v>
      </c>
      <c r="G66" s="377">
        <v>373</v>
      </c>
      <c r="H66" s="377">
        <v>344</v>
      </c>
      <c r="I66" s="377">
        <v>331</v>
      </c>
      <c r="J66" s="377">
        <v>539</v>
      </c>
      <c r="K66" s="377">
        <v>455</v>
      </c>
      <c r="L66" s="377">
        <v>789</v>
      </c>
      <c r="M66" s="565">
        <v>162</v>
      </c>
      <c r="N66" s="565">
        <v>317</v>
      </c>
    </row>
    <row r="67" spans="1:14" ht="15.75" customHeight="1" thickBot="1">
      <c r="A67" s="26" t="s">
        <v>5</v>
      </c>
      <c r="B67" s="374">
        <f aca="true" t="shared" si="3" ref="B67:J67">SUM(B59:B66)</f>
        <v>3387</v>
      </c>
      <c r="C67" s="374">
        <f t="shared" si="3"/>
        <v>2474</v>
      </c>
      <c r="D67" s="374">
        <f t="shared" si="3"/>
        <v>2976.3</v>
      </c>
      <c r="E67" s="374">
        <f t="shared" si="3"/>
        <v>2187</v>
      </c>
      <c r="F67" s="562"/>
      <c r="G67" s="374">
        <f t="shared" si="3"/>
        <v>3218</v>
      </c>
      <c r="H67" s="374">
        <f t="shared" si="3"/>
        <v>3521</v>
      </c>
      <c r="I67" s="374">
        <f t="shared" si="3"/>
        <v>5681</v>
      </c>
      <c r="J67" s="374">
        <f t="shared" si="3"/>
        <v>5829</v>
      </c>
      <c r="K67" s="374">
        <f>SUM(K59:K66)</f>
        <v>6002</v>
      </c>
      <c r="L67" s="374">
        <f>SUM(L59:L66)</f>
        <v>7452</v>
      </c>
      <c r="M67" s="374">
        <f>SUM(M59:M66)</f>
        <v>18130</v>
      </c>
      <c r="N67" s="374">
        <f>SUM(N59:N66)</f>
        <v>24007</v>
      </c>
    </row>
    <row r="68" spans="1:14" ht="15.75" customHeight="1" thickBot="1">
      <c r="A68" s="612" t="s">
        <v>71</v>
      </c>
      <c r="B68" s="612"/>
      <c r="C68" s="612"/>
      <c r="D68" s="612"/>
      <c r="E68" s="612"/>
      <c r="F68" s="612"/>
      <c r="G68" s="612"/>
      <c r="H68" s="612"/>
      <c r="I68" s="612"/>
      <c r="J68" s="612"/>
      <c r="K68" s="612"/>
      <c r="L68" s="612"/>
      <c r="M68" s="612"/>
      <c r="N68" s="612"/>
    </row>
    <row r="69" spans="1:14" ht="15.75" customHeight="1">
      <c r="A69" s="25" t="s">
        <v>44</v>
      </c>
      <c r="B69" s="67">
        <v>351</v>
      </c>
      <c r="C69" s="67">
        <v>313</v>
      </c>
      <c r="D69" s="67">
        <v>349</v>
      </c>
      <c r="E69" s="67">
        <v>299</v>
      </c>
      <c r="F69" s="67">
        <v>337</v>
      </c>
      <c r="G69" s="67">
        <v>441</v>
      </c>
      <c r="H69" s="67">
        <v>350</v>
      </c>
      <c r="I69" s="67">
        <v>462</v>
      </c>
      <c r="J69" s="67">
        <v>294</v>
      </c>
      <c r="K69" s="67">
        <v>357</v>
      </c>
      <c r="L69" s="67">
        <v>595</v>
      </c>
      <c r="M69" s="67">
        <v>1256</v>
      </c>
      <c r="N69" s="67">
        <v>1253</v>
      </c>
    </row>
    <row r="70" spans="1:14" ht="15.75" customHeight="1">
      <c r="A70" s="23" t="s">
        <v>48</v>
      </c>
      <c r="B70" s="66">
        <v>45</v>
      </c>
      <c r="C70" s="66">
        <v>26</v>
      </c>
      <c r="D70" s="66">
        <v>15</v>
      </c>
      <c r="E70" s="66">
        <v>29</v>
      </c>
      <c r="F70" s="66">
        <v>61</v>
      </c>
      <c r="G70" s="66">
        <v>11</v>
      </c>
      <c r="H70" s="66">
        <v>143</v>
      </c>
      <c r="I70" s="66">
        <v>383</v>
      </c>
      <c r="J70" s="66">
        <v>445</v>
      </c>
      <c r="K70" s="66">
        <v>490</v>
      </c>
      <c r="L70" s="66">
        <v>531</v>
      </c>
      <c r="M70" s="66">
        <v>543</v>
      </c>
      <c r="N70" s="66">
        <v>646</v>
      </c>
    </row>
    <row r="71" spans="1:14" ht="15.75" customHeight="1">
      <c r="A71" s="23" t="s">
        <v>46</v>
      </c>
      <c r="B71" s="66">
        <v>28</v>
      </c>
      <c r="C71" s="66">
        <v>12</v>
      </c>
      <c r="D71" s="66">
        <v>74</v>
      </c>
      <c r="E71" s="66">
        <v>49</v>
      </c>
      <c r="F71" s="66">
        <v>63</v>
      </c>
      <c r="G71" s="66">
        <v>36</v>
      </c>
      <c r="H71" s="66">
        <v>75</v>
      </c>
      <c r="I71" s="66">
        <v>116</v>
      </c>
      <c r="J71" s="66">
        <v>213</v>
      </c>
      <c r="K71" s="66">
        <v>225</v>
      </c>
      <c r="L71" s="66">
        <v>256</v>
      </c>
      <c r="M71" s="66">
        <v>143</v>
      </c>
      <c r="N71" s="66">
        <v>170</v>
      </c>
    </row>
    <row r="72" spans="1:14" ht="15.75" customHeight="1">
      <c r="A72" s="23" t="s">
        <v>45</v>
      </c>
      <c r="B72" s="66">
        <v>84</v>
      </c>
      <c r="C72" s="66">
        <v>29</v>
      </c>
      <c r="D72" s="66">
        <v>59</v>
      </c>
      <c r="E72" s="66">
        <v>30</v>
      </c>
      <c r="F72" s="66">
        <v>51</v>
      </c>
      <c r="G72" s="66">
        <v>52</v>
      </c>
      <c r="H72" s="66">
        <v>75</v>
      </c>
      <c r="I72" s="66">
        <v>145</v>
      </c>
      <c r="J72" s="66">
        <v>210</v>
      </c>
      <c r="K72" s="66">
        <v>174</v>
      </c>
      <c r="L72" s="66">
        <v>259</v>
      </c>
      <c r="M72" s="66">
        <v>125</v>
      </c>
      <c r="N72" s="66">
        <v>187</v>
      </c>
    </row>
    <row r="73" spans="1:14" ht="15.75" customHeight="1">
      <c r="A73" s="23" t="s">
        <v>41</v>
      </c>
      <c r="B73" s="66">
        <v>3292</v>
      </c>
      <c r="C73" s="66">
        <v>1365</v>
      </c>
      <c r="D73" s="66">
        <v>1920</v>
      </c>
      <c r="E73" s="66">
        <v>1230</v>
      </c>
      <c r="F73" s="66">
        <v>1119</v>
      </c>
      <c r="G73" s="66">
        <v>1196</v>
      </c>
      <c r="H73" s="66">
        <v>1179</v>
      </c>
      <c r="I73" s="66">
        <v>1418</v>
      </c>
      <c r="J73" s="66">
        <v>860</v>
      </c>
      <c r="K73" s="66">
        <v>649</v>
      </c>
      <c r="L73" s="66">
        <v>1224</v>
      </c>
      <c r="M73" s="66">
        <v>6202</v>
      </c>
      <c r="N73" s="66">
        <v>1551</v>
      </c>
    </row>
    <row r="74" spans="1:14" ht="15.75" customHeight="1">
      <c r="A74" s="23" t="s">
        <v>72</v>
      </c>
      <c r="B74" s="66">
        <v>80</v>
      </c>
      <c r="C74" s="66">
        <v>70</v>
      </c>
      <c r="D74" s="66">
        <v>71</v>
      </c>
      <c r="E74" s="66">
        <v>23</v>
      </c>
      <c r="F74" s="66">
        <v>75</v>
      </c>
      <c r="G74" s="66">
        <v>961</v>
      </c>
      <c r="H74" s="66">
        <v>750</v>
      </c>
      <c r="I74" s="66">
        <v>1166</v>
      </c>
      <c r="J74" s="66">
        <v>197</v>
      </c>
      <c r="K74" s="66">
        <v>325</v>
      </c>
      <c r="L74" s="66">
        <v>266</v>
      </c>
      <c r="M74" s="66">
        <v>404</v>
      </c>
      <c r="N74" s="66">
        <v>810</v>
      </c>
    </row>
    <row r="75" spans="1:14" ht="15.75" customHeight="1" thickBot="1">
      <c r="A75" s="24" t="s">
        <v>184</v>
      </c>
      <c r="B75" s="68">
        <v>788</v>
      </c>
      <c r="C75" s="68">
        <v>541</v>
      </c>
      <c r="D75" s="68">
        <v>458</v>
      </c>
      <c r="E75" s="68">
        <v>2090</v>
      </c>
      <c r="F75" s="68">
        <v>826</v>
      </c>
      <c r="G75" s="68">
        <v>881</v>
      </c>
      <c r="H75" s="68">
        <v>1215</v>
      </c>
      <c r="I75" s="68">
        <v>2336</v>
      </c>
      <c r="J75" s="68">
        <v>2381</v>
      </c>
      <c r="K75" s="68">
        <v>4573</v>
      </c>
      <c r="L75" s="68">
        <v>4020</v>
      </c>
      <c r="M75" s="68">
        <v>1010</v>
      </c>
      <c r="N75" s="68">
        <v>1254</v>
      </c>
    </row>
    <row r="76" spans="1:14" ht="15.75" customHeight="1" thickBot="1">
      <c r="A76" s="563" t="s">
        <v>5</v>
      </c>
      <c r="B76" s="130">
        <f aca="true" t="shared" si="4" ref="B76:N76">SUM(B69:B75)</f>
        <v>4668</v>
      </c>
      <c r="C76" s="130">
        <f t="shared" si="4"/>
        <v>2356</v>
      </c>
      <c r="D76" s="130">
        <f t="shared" si="4"/>
        <v>2946</v>
      </c>
      <c r="E76" s="130">
        <f t="shared" si="4"/>
        <v>3750</v>
      </c>
      <c r="F76" s="130">
        <f t="shared" si="4"/>
        <v>2532</v>
      </c>
      <c r="G76" s="130">
        <f t="shared" si="4"/>
        <v>3578</v>
      </c>
      <c r="H76" s="130">
        <f t="shared" si="4"/>
        <v>3787</v>
      </c>
      <c r="I76" s="130">
        <f t="shared" si="4"/>
        <v>6026</v>
      </c>
      <c r="J76" s="130">
        <f t="shared" si="4"/>
        <v>4600</v>
      </c>
      <c r="K76" s="130">
        <f t="shared" si="4"/>
        <v>6793</v>
      </c>
      <c r="L76" s="130">
        <f t="shared" si="4"/>
        <v>7151</v>
      </c>
      <c r="M76" s="130">
        <f t="shared" si="4"/>
        <v>9683</v>
      </c>
      <c r="N76" s="130">
        <f t="shared" si="4"/>
        <v>5871</v>
      </c>
    </row>
    <row r="77" spans="1:14" ht="15.75" customHeight="1" thickBot="1">
      <c r="A77" s="612" t="s">
        <v>97</v>
      </c>
      <c r="B77" s="612"/>
      <c r="C77" s="612"/>
      <c r="D77" s="612"/>
      <c r="E77" s="612"/>
      <c r="F77" s="612"/>
      <c r="G77" s="612"/>
      <c r="H77" s="612"/>
      <c r="I77" s="612"/>
      <c r="J77" s="612"/>
      <c r="K77" s="612"/>
      <c r="L77" s="612"/>
      <c r="M77" s="612"/>
      <c r="N77" s="612"/>
    </row>
    <row r="78" spans="1:14" ht="15.75" customHeight="1">
      <c r="A78" s="25" t="s">
        <v>39</v>
      </c>
      <c r="B78" s="67">
        <v>12856</v>
      </c>
      <c r="C78" s="67">
        <v>18231</v>
      </c>
      <c r="D78" s="67">
        <v>19426</v>
      </c>
      <c r="E78" s="67">
        <v>13869</v>
      </c>
      <c r="F78" s="67">
        <v>13922</v>
      </c>
      <c r="G78" s="67">
        <v>20524</v>
      </c>
      <c r="H78" s="67">
        <v>16221</v>
      </c>
      <c r="I78" s="67">
        <v>20667</v>
      </c>
      <c r="J78" s="67">
        <v>19587</v>
      </c>
      <c r="K78" s="67">
        <v>15197</v>
      </c>
      <c r="L78" s="67">
        <v>17643</v>
      </c>
      <c r="M78" s="67">
        <v>151707</v>
      </c>
      <c r="N78" s="67">
        <v>91853</v>
      </c>
    </row>
    <row r="79" spans="1:14" ht="15.75" customHeight="1">
      <c r="A79" s="23" t="s">
        <v>50</v>
      </c>
      <c r="B79" s="66">
        <v>21</v>
      </c>
      <c r="C79" s="66">
        <v>205</v>
      </c>
      <c r="D79" s="66">
        <v>212</v>
      </c>
      <c r="E79" s="66">
        <v>3</v>
      </c>
      <c r="F79" s="66">
        <v>333</v>
      </c>
      <c r="G79" s="66">
        <v>675</v>
      </c>
      <c r="H79" s="66">
        <v>1522</v>
      </c>
      <c r="I79" s="66">
        <v>1760</v>
      </c>
      <c r="J79" s="66">
        <v>1498</v>
      </c>
      <c r="K79" s="66">
        <v>1437</v>
      </c>
      <c r="L79" s="66">
        <v>1691</v>
      </c>
      <c r="M79" s="66">
        <v>20037</v>
      </c>
      <c r="N79" s="66">
        <v>19557</v>
      </c>
    </row>
    <row r="80" spans="1:14" ht="15.75" customHeight="1">
      <c r="A80" s="23" t="s">
        <v>47</v>
      </c>
      <c r="B80" s="66">
        <v>8</v>
      </c>
      <c r="C80" s="66">
        <v>1</v>
      </c>
      <c r="D80" s="66">
        <v>81</v>
      </c>
      <c r="E80" s="66">
        <v>70</v>
      </c>
      <c r="F80" s="66">
        <v>41</v>
      </c>
      <c r="G80" s="66">
        <v>69</v>
      </c>
      <c r="H80" s="66">
        <v>165</v>
      </c>
      <c r="I80" s="66">
        <v>234</v>
      </c>
      <c r="J80" s="66">
        <v>90</v>
      </c>
      <c r="K80" s="66">
        <v>27</v>
      </c>
      <c r="L80" s="66">
        <v>146</v>
      </c>
      <c r="M80" s="66">
        <v>62</v>
      </c>
      <c r="N80" s="66">
        <v>25</v>
      </c>
    </row>
    <row r="81" spans="1:14" ht="15.75" customHeight="1">
      <c r="A81" s="23" t="s">
        <v>51</v>
      </c>
      <c r="B81" s="66">
        <v>12</v>
      </c>
      <c r="C81" s="66">
        <v>14</v>
      </c>
      <c r="D81" s="66">
        <v>26</v>
      </c>
      <c r="E81" s="66">
        <v>30</v>
      </c>
      <c r="F81" s="66">
        <v>23</v>
      </c>
      <c r="G81" s="66">
        <v>37</v>
      </c>
      <c r="H81" s="66">
        <v>16</v>
      </c>
      <c r="I81" s="66">
        <v>35</v>
      </c>
      <c r="J81" s="66">
        <v>3</v>
      </c>
      <c r="K81" s="66">
        <v>11</v>
      </c>
      <c r="L81" s="66">
        <v>8</v>
      </c>
      <c r="M81" s="66">
        <v>98</v>
      </c>
      <c r="N81" s="66">
        <v>103</v>
      </c>
    </row>
    <row r="82" spans="1:14" ht="31.5" customHeight="1">
      <c r="A82" s="23" t="s">
        <v>100</v>
      </c>
      <c r="B82" s="66">
        <v>4</v>
      </c>
      <c r="C82" s="122"/>
      <c r="D82" s="66">
        <v>2</v>
      </c>
      <c r="E82" s="66">
        <v>1</v>
      </c>
      <c r="F82" s="122"/>
      <c r="G82" s="66">
        <v>2</v>
      </c>
      <c r="H82" s="66">
        <v>52</v>
      </c>
      <c r="I82" s="66">
        <v>51</v>
      </c>
      <c r="J82" s="66">
        <v>39</v>
      </c>
      <c r="K82" s="66">
        <v>34</v>
      </c>
      <c r="L82" s="66">
        <v>45</v>
      </c>
      <c r="M82" s="66">
        <v>2</v>
      </c>
      <c r="N82" s="66">
        <v>3</v>
      </c>
    </row>
    <row r="83" spans="1:14" ht="15.75" customHeight="1" thickBot="1">
      <c r="A83" s="24" t="s">
        <v>184</v>
      </c>
      <c r="B83" s="68">
        <v>54</v>
      </c>
      <c r="C83" s="68">
        <v>49</v>
      </c>
      <c r="D83" s="68">
        <v>3</v>
      </c>
      <c r="E83" s="68">
        <v>28</v>
      </c>
      <c r="F83" s="68">
        <v>10</v>
      </c>
      <c r="G83" s="68">
        <v>73</v>
      </c>
      <c r="H83" s="68">
        <v>8</v>
      </c>
      <c r="I83" s="68">
        <v>105</v>
      </c>
      <c r="J83" s="68">
        <v>101</v>
      </c>
      <c r="K83" s="68">
        <v>105</v>
      </c>
      <c r="L83" s="68">
        <v>156</v>
      </c>
      <c r="M83" s="68">
        <v>109</v>
      </c>
      <c r="N83" s="68">
        <v>58</v>
      </c>
    </row>
    <row r="84" spans="1:14" ht="15.75" customHeight="1" thickBot="1">
      <c r="A84" s="163" t="s">
        <v>5</v>
      </c>
      <c r="B84" s="193">
        <f aca="true" t="shared" si="5" ref="B84:N84">SUM(B77:B83)</f>
        <v>12955</v>
      </c>
      <c r="C84" s="284"/>
      <c r="D84" s="193">
        <f t="shared" si="5"/>
        <v>19750</v>
      </c>
      <c r="E84" s="193">
        <f t="shared" si="5"/>
        <v>14001</v>
      </c>
      <c r="F84" s="284"/>
      <c r="G84" s="193">
        <f t="shared" si="5"/>
        <v>21380</v>
      </c>
      <c r="H84" s="193">
        <f t="shared" si="5"/>
        <v>17984</v>
      </c>
      <c r="I84" s="193">
        <f t="shared" si="5"/>
        <v>22852</v>
      </c>
      <c r="J84" s="193">
        <f>SUM(J78:J83)</f>
        <v>21318</v>
      </c>
      <c r="K84" s="193">
        <f t="shared" si="5"/>
        <v>16811</v>
      </c>
      <c r="L84" s="193">
        <f t="shared" si="5"/>
        <v>19689</v>
      </c>
      <c r="M84" s="193">
        <f t="shared" si="5"/>
        <v>172015</v>
      </c>
      <c r="N84" s="193">
        <f t="shared" si="5"/>
        <v>111599</v>
      </c>
    </row>
    <row r="85" spans="1:6" ht="12.75">
      <c r="A85" s="4" t="s">
        <v>19</v>
      </c>
      <c r="F85" s="11" t="s">
        <v>221</v>
      </c>
    </row>
    <row r="86" spans="1:2" ht="12.75">
      <c r="A86" s="280"/>
      <c r="B86" s="11" t="s">
        <v>374</v>
      </c>
    </row>
    <row r="108" spans="1:12" ht="19.5" customHeight="1">
      <c r="A108" s="95" t="s">
        <v>443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1:12" ht="6.75" customHeight="1" thickBot="1">
      <c r="A109" s="17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4" ht="15.75" customHeight="1" thickBot="1">
      <c r="A110" s="576" t="s">
        <v>142</v>
      </c>
      <c r="B110" s="595" t="s">
        <v>387</v>
      </c>
      <c r="C110" s="595"/>
      <c r="D110" s="595"/>
      <c r="E110" s="595"/>
      <c r="F110" s="595"/>
      <c r="G110" s="595"/>
      <c r="H110" s="595"/>
      <c r="I110" s="595"/>
      <c r="J110" s="595"/>
      <c r="K110" s="595"/>
      <c r="L110" s="595"/>
      <c r="M110" s="595"/>
      <c r="N110" s="595"/>
    </row>
    <row r="111" spans="1:14" ht="15.75" customHeight="1" thickBot="1">
      <c r="A111" s="594"/>
      <c r="B111" s="380">
        <v>1997</v>
      </c>
      <c r="C111" s="380">
        <v>1998</v>
      </c>
      <c r="D111" s="380">
        <v>1999</v>
      </c>
      <c r="E111" s="380">
        <v>2000</v>
      </c>
      <c r="F111" s="380">
        <v>2001</v>
      </c>
      <c r="G111" s="380">
        <v>2002</v>
      </c>
      <c r="H111" s="380">
        <v>2003</v>
      </c>
      <c r="I111" s="380">
        <v>2004</v>
      </c>
      <c r="J111" s="380">
        <v>2005</v>
      </c>
      <c r="K111" s="380">
        <v>2006</v>
      </c>
      <c r="L111" s="380">
        <v>2007</v>
      </c>
      <c r="M111" s="380">
        <v>2008</v>
      </c>
      <c r="N111" s="380">
        <v>2009</v>
      </c>
    </row>
    <row r="112" spans="1:14" ht="15.75" customHeight="1" thickBot="1">
      <c r="A112" s="615" t="s">
        <v>68</v>
      </c>
      <c r="B112" s="615"/>
      <c r="C112" s="615"/>
      <c r="D112" s="615"/>
      <c r="E112" s="615"/>
      <c r="F112" s="615"/>
      <c r="G112" s="615"/>
      <c r="H112" s="615"/>
      <c r="I112" s="615"/>
      <c r="J112" s="615"/>
      <c r="K112" s="615"/>
      <c r="L112" s="615"/>
      <c r="M112" s="615"/>
      <c r="N112" s="615"/>
    </row>
    <row r="113" spans="1:14" ht="15.75" customHeight="1">
      <c r="A113" s="25" t="s">
        <v>42</v>
      </c>
      <c r="B113" s="180">
        <f aca="true" t="shared" si="6" ref="B113:N119">B60-B6</f>
        <v>246</v>
      </c>
      <c r="C113" s="180">
        <f t="shared" si="6"/>
        <v>415</v>
      </c>
      <c r="D113" s="180">
        <f t="shared" si="6"/>
        <v>514</v>
      </c>
      <c r="E113" s="180">
        <f t="shared" si="6"/>
        <v>-633</v>
      </c>
      <c r="F113" s="180">
        <f t="shared" si="6"/>
        <v>-439</v>
      </c>
      <c r="G113" s="180">
        <f t="shared" si="6"/>
        <v>-323</v>
      </c>
      <c r="H113" s="180">
        <f t="shared" si="6"/>
        <v>-488</v>
      </c>
      <c r="I113" s="180">
        <f t="shared" si="6"/>
        <v>-343</v>
      </c>
      <c r="J113" s="180">
        <f t="shared" si="6"/>
        <v>-1027</v>
      </c>
      <c r="K113" s="180">
        <f t="shared" si="6"/>
        <v>-1171</v>
      </c>
      <c r="L113" s="180">
        <f t="shared" si="6"/>
        <v>-1053</v>
      </c>
      <c r="M113" s="180">
        <f t="shared" si="6"/>
        <v>-4924</v>
      </c>
      <c r="N113" s="180">
        <f t="shared" si="6"/>
        <v>-5844</v>
      </c>
    </row>
    <row r="114" spans="1:14" ht="15.75" customHeight="1">
      <c r="A114" s="23" t="s">
        <v>40</v>
      </c>
      <c r="B114" s="178">
        <f t="shared" si="6"/>
        <v>1896</v>
      </c>
      <c r="C114" s="178">
        <f t="shared" si="6"/>
        <v>946</v>
      </c>
      <c r="D114" s="178">
        <f t="shared" si="6"/>
        <v>1207</v>
      </c>
      <c r="E114" s="178">
        <f t="shared" si="6"/>
        <v>536</v>
      </c>
      <c r="F114" s="178">
        <f t="shared" si="6"/>
        <v>1182</v>
      </c>
      <c r="G114" s="178">
        <f t="shared" si="6"/>
        <v>1399</v>
      </c>
      <c r="H114" s="178">
        <f t="shared" si="6"/>
        <v>1929</v>
      </c>
      <c r="I114" s="178">
        <f t="shared" si="6"/>
        <v>3715</v>
      </c>
      <c r="J114" s="178">
        <f t="shared" si="6"/>
        <v>3858</v>
      </c>
      <c r="K114" s="178">
        <f t="shared" si="6"/>
        <v>4123</v>
      </c>
      <c r="L114" s="178">
        <f t="shared" si="6"/>
        <v>5158</v>
      </c>
      <c r="M114" s="178">
        <f t="shared" si="6"/>
        <v>14238</v>
      </c>
      <c r="N114" s="178">
        <f t="shared" si="6"/>
        <v>20630</v>
      </c>
    </row>
    <row r="115" spans="1:14" ht="15.75" customHeight="1">
      <c r="A115" s="23" t="s">
        <v>69</v>
      </c>
      <c r="B115" s="178">
        <f t="shared" si="6"/>
        <v>-82</v>
      </c>
      <c r="C115" s="178">
        <f t="shared" si="6"/>
        <v>-72</v>
      </c>
      <c r="D115" s="178">
        <f t="shared" si="6"/>
        <v>-145.7</v>
      </c>
      <c r="E115" s="178">
        <f t="shared" si="6"/>
        <v>-179</v>
      </c>
      <c r="F115" s="329"/>
      <c r="G115" s="178">
        <f t="shared" si="6"/>
        <v>-172</v>
      </c>
      <c r="H115" s="178">
        <f t="shared" si="6"/>
        <v>-193</v>
      </c>
      <c r="I115" s="178">
        <f t="shared" si="6"/>
        <v>-222</v>
      </c>
      <c r="J115" s="178">
        <f t="shared" si="6"/>
        <v>-189</v>
      </c>
      <c r="K115" s="178">
        <f t="shared" si="6"/>
        <v>-159</v>
      </c>
      <c r="L115" s="178">
        <f t="shared" si="6"/>
        <v>-117</v>
      </c>
      <c r="M115" s="178">
        <f t="shared" si="6"/>
        <v>-162</v>
      </c>
      <c r="N115" s="178">
        <f t="shared" si="6"/>
        <v>-263</v>
      </c>
    </row>
    <row r="116" spans="1:14" ht="15.75" customHeight="1">
      <c r="A116" s="21" t="s">
        <v>70</v>
      </c>
      <c r="B116" s="178">
        <f t="shared" si="6"/>
        <v>-152</v>
      </c>
      <c r="C116" s="178">
        <f t="shared" si="6"/>
        <v>-146</v>
      </c>
      <c r="D116" s="178">
        <f t="shared" si="6"/>
        <v>-112</v>
      </c>
      <c r="E116" s="178">
        <f t="shared" si="6"/>
        <v>-125</v>
      </c>
      <c r="F116" s="329"/>
      <c r="G116" s="178">
        <f t="shared" si="6"/>
        <v>-276</v>
      </c>
      <c r="H116" s="178">
        <f t="shared" si="6"/>
        <v>-460</v>
      </c>
      <c r="I116" s="178">
        <f t="shared" si="6"/>
        <v>-425</v>
      </c>
      <c r="J116" s="178">
        <f t="shared" si="6"/>
        <v>-346</v>
      </c>
      <c r="K116" s="178">
        <f t="shared" si="6"/>
        <v>-168</v>
      </c>
      <c r="L116" s="178">
        <f t="shared" si="6"/>
        <v>-309</v>
      </c>
      <c r="M116" s="178">
        <f t="shared" si="6"/>
        <v>-128</v>
      </c>
      <c r="N116" s="178">
        <f t="shared" si="6"/>
        <v>-110</v>
      </c>
    </row>
    <row r="117" spans="1:14" ht="15.75" customHeight="1">
      <c r="A117" s="23" t="s">
        <v>43</v>
      </c>
      <c r="B117" s="178">
        <f t="shared" si="6"/>
        <v>-209</v>
      </c>
      <c r="C117" s="178">
        <f t="shared" si="6"/>
        <v>126</v>
      </c>
      <c r="D117" s="178">
        <f t="shared" si="6"/>
        <v>201</v>
      </c>
      <c r="E117" s="178">
        <f t="shared" si="6"/>
        <v>-210</v>
      </c>
      <c r="F117" s="178">
        <f>F64-F10</f>
        <v>-55</v>
      </c>
      <c r="G117" s="178">
        <f t="shared" si="6"/>
        <v>-349</v>
      </c>
      <c r="H117" s="178">
        <f t="shared" si="6"/>
        <v>-101</v>
      </c>
      <c r="I117" s="178">
        <f t="shared" si="6"/>
        <v>-230</v>
      </c>
      <c r="J117" s="178">
        <f t="shared" si="6"/>
        <v>-44</v>
      </c>
      <c r="K117" s="178">
        <f t="shared" si="6"/>
        <v>-476</v>
      </c>
      <c r="L117" s="178">
        <f t="shared" si="6"/>
        <v>-348</v>
      </c>
      <c r="M117" s="178">
        <f t="shared" si="6"/>
        <v>-682</v>
      </c>
      <c r="N117" s="178">
        <f t="shared" si="6"/>
        <v>-1122</v>
      </c>
    </row>
    <row r="118" spans="1:14" ht="15.75" customHeight="1">
      <c r="A118" s="23" t="s">
        <v>49</v>
      </c>
      <c r="B118" s="178">
        <f t="shared" si="6"/>
        <v>-1511</v>
      </c>
      <c r="C118" s="178">
        <f t="shared" si="6"/>
        <v>-643</v>
      </c>
      <c r="D118" s="178">
        <f t="shared" si="6"/>
        <v>-598</v>
      </c>
      <c r="E118" s="178">
        <f t="shared" si="6"/>
        <v>-1159</v>
      </c>
      <c r="F118" s="178">
        <f>F65-F11</f>
        <v>-831</v>
      </c>
      <c r="G118" s="178">
        <f t="shared" si="6"/>
        <v>-646</v>
      </c>
      <c r="H118" s="178">
        <f t="shared" si="6"/>
        <v>-817</v>
      </c>
      <c r="I118" s="178">
        <f t="shared" si="6"/>
        <v>-790</v>
      </c>
      <c r="J118" s="178">
        <f t="shared" si="6"/>
        <v>-430</v>
      </c>
      <c r="K118" s="178">
        <f t="shared" si="6"/>
        <v>-699</v>
      </c>
      <c r="L118" s="329"/>
      <c r="M118" s="329"/>
      <c r="N118" s="329"/>
    </row>
    <row r="119" spans="1:14" ht="15.75" customHeight="1" thickBot="1">
      <c r="A119" s="24" t="s">
        <v>184</v>
      </c>
      <c r="B119" s="204">
        <f t="shared" si="6"/>
        <v>-1128</v>
      </c>
      <c r="C119" s="204">
        <f t="shared" si="6"/>
        <v>-583</v>
      </c>
      <c r="D119" s="204">
        <f t="shared" si="6"/>
        <v>-696</v>
      </c>
      <c r="E119" s="204">
        <f t="shared" si="6"/>
        <v>-606</v>
      </c>
      <c r="F119" s="204">
        <f>F66-F12</f>
        <v>-1205</v>
      </c>
      <c r="G119" s="204">
        <f t="shared" si="6"/>
        <v>-802</v>
      </c>
      <c r="H119" s="204">
        <f t="shared" si="6"/>
        <v>-1191</v>
      </c>
      <c r="I119" s="204">
        <f t="shared" si="6"/>
        <v>-1143</v>
      </c>
      <c r="J119" s="204">
        <f t="shared" si="6"/>
        <v>-964</v>
      </c>
      <c r="K119" s="204">
        <f t="shared" si="6"/>
        <v>-1097</v>
      </c>
      <c r="L119" s="204">
        <f>L66-L12</f>
        <v>-1574</v>
      </c>
      <c r="M119" s="204">
        <f>M66-M12</f>
        <v>-1292</v>
      </c>
      <c r="N119" s="204">
        <f>N66-N12</f>
        <v>-1421</v>
      </c>
    </row>
    <row r="120" spans="1:14" ht="15.75" customHeight="1" thickBot="1">
      <c r="A120" s="26" t="s">
        <v>5</v>
      </c>
      <c r="B120" s="374">
        <f aca="true" t="shared" si="7" ref="B120:J120">SUM(B112:B119)</f>
        <v>-940</v>
      </c>
      <c r="C120" s="374">
        <f t="shared" si="7"/>
        <v>43</v>
      </c>
      <c r="D120" s="374">
        <f t="shared" si="7"/>
        <v>370.29999999999995</v>
      </c>
      <c r="E120" s="374">
        <f t="shared" si="7"/>
        <v>-2376</v>
      </c>
      <c r="F120" s="562"/>
      <c r="G120" s="374">
        <f t="shared" si="7"/>
        <v>-1169</v>
      </c>
      <c r="H120" s="374">
        <f t="shared" si="7"/>
        <v>-1321</v>
      </c>
      <c r="I120" s="374">
        <f t="shared" si="7"/>
        <v>562</v>
      </c>
      <c r="J120" s="374">
        <f t="shared" si="7"/>
        <v>858</v>
      </c>
      <c r="K120" s="374">
        <f>SUM(K112:K119)</f>
        <v>353</v>
      </c>
      <c r="L120" s="562"/>
      <c r="M120" s="562"/>
      <c r="N120" s="562"/>
    </row>
    <row r="121" spans="1:14" ht="15.75" customHeight="1" thickBot="1">
      <c r="A121" s="612" t="s">
        <v>71</v>
      </c>
      <c r="B121" s="612"/>
      <c r="C121" s="612"/>
      <c r="D121" s="612"/>
      <c r="E121" s="612"/>
      <c r="F121" s="612"/>
      <c r="G121" s="612"/>
      <c r="H121" s="612"/>
      <c r="I121" s="612"/>
      <c r="J121" s="612"/>
      <c r="K121" s="612"/>
      <c r="L121" s="612"/>
      <c r="M121" s="612"/>
      <c r="N121" s="612"/>
    </row>
    <row r="122" spans="1:14" ht="15.75" customHeight="1">
      <c r="A122" s="25" t="s">
        <v>44</v>
      </c>
      <c r="B122" s="180">
        <f aca="true" t="shared" si="8" ref="B122:N128">B69-B15</f>
        <v>-2674</v>
      </c>
      <c r="C122" s="180">
        <f t="shared" si="8"/>
        <v>-1327</v>
      </c>
      <c r="D122" s="180">
        <f t="shared" si="8"/>
        <v>-855</v>
      </c>
      <c r="E122" s="180">
        <f t="shared" si="8"/>
        <v>-2223</v>
      </c>
      <c r="F122" s="180">
        <f t="shared" si="8"/>
        <v>-2307</v>
      </c>
      <c r="G122" s="180">
        <f t="shared" si="8"/>
        <v>-2430</v>
      </c>
      <c r="H122" s="180">
        <f t="shared" si="8"/>
        <v>-2155</v>
      </c>
      <c r="I122" s="180">
        <f t="shared" si="8"/>
        <v>-1927</v>
      </c>
      <c r="J122" s="180">
        <f t="shared" si="8"/>
        <v>-1482</v>
      </c>
      <c r="K122" s="180">
        <f t="shared" si="8"/>
        <v>-1940</v>
      </c>
      <c r="L122" s="180">
        <f t="shared" si="8"/>
        <v>-2157</v>
      </c>
      <c r="M122" s="180">
        <f t="shared" si="8"/>
        <v>-2779</v>
      </c>
      <c r="N122" s="180">
        <f t="shared" si="8"/>
        <v>-2758</v>
      </c>
    </row>
    <row r="123" spans="1:14" ht="15.75" customHeight="1">
      <c r="A123" s="23" t="s">
        <v>48</v>
      </c>
      <c r="B123" s="178">
        <f t="shared" si="8"/>
        <v>-5750</v>
      </c>
      <c r="C123" s="178">
        <f t="shared" si="8"/>
        <v>-3274</v>
      </c>
      <c r="D123" s="178">
        <f t="shared" si="8"/>
        <v>-4471</v>
      </c>
      <c r="E123" s="178">
        <f t="shared" si="8"/>
        <v>-5032</v>
      </c>
      <c r="F123" s="178">
        <f t="shared" si="8"/>
        <v>-2100</v>
      </c>
      <c r="G123" s="178">
        <f t="shared" si="8"/>
        <v>-1319</v>
      </c>
      <c r="H123" s="178">
        <f t="shared" si="8"/>
        <v>-1484</v>
      </c>
      <c r="I123" s="178">
        <f t="shared" si="8"/>
        <v>-2501</v>
      </c>
      <c r="J123" s="178">
        <f t="shared" si="8"/>
        <v>-4462</v>
      </c>
      <c r="K123" s="178">
        <f t="shared" si="8"/>
        <v>-4700</v>
      </c>
      <c r="L123" s="178">
        <f t="shared" si="8"/>
        <v>-4850</v>
      </c>
      <c r="M123" s="178">
        <f t="shared" si="8"/>
        <v>-6746</v>
      </c>
      <c r="N123" s="178">
        <f t="shared" si="8"/>
        <v>-5566</v>
      </c>
    </row>
    <row r="124" spans="1:14" ht="15.75" customHeight="1">
      <c r="A124" s="23" t="s">
        <v>46</v>
      </c>
      <c r="B124" s="178">
        <f t="shared" si="8"/>
        <v>-5747</v>
      </c>
      <c r="C124" s="178">
        <f t="shared" si="8"/>
        <v>-5713</v>
      </c>
      <c r="D124" s="178">
        <f t="shared" si="8"/>
        <v>-4385</v>
      </c>
      <c r="E124" s="178">
        <f t="shared" si="8"/>
        <v>-5719</v>
      </c>
      <c r="F124" s="178">
        <f t="shared" si="8"/>
        <v>-3484</v>
      </c>
      <c r="G124" s="178">
        <f t="shared" si="8"/>
        <v>-2863</v>
      </c>
      <c r="H124" s="178">
        <f t="shared" si="8"/>
        <v>-2453</v>
      </c>
      <c r="I124" s="178">
        <f t="shared" si="8"/>
        <v>-3266</v>
      </c>
      <c r="J124" s="178">
        <f t="shared" si="8"/>
        <v>-2537</v>
      </c>
      <c r="K124" s="178">
        <f t="shared" si="8"/>
        <v>-2707</v>
      </c>
      <c r="L124" s="178">
        <f t="shared" si="8"/>
        <v>-2607</v>
      </c>
      <c r="M124" s="178">
        <f t="shared" si="8"/>
        <v>-4334</v>
      </c>
      <c r="N124" s="178">
        <f t="shared" si="8"/>
        <v>-5941</v>
      </c>
    </row>
    <row r="125" spans="1:14" ht="15.75" customHeight="1">
      <c r="A125" s="23" t="s">
        <v>45</v>
      </c>
      <c r="B125" s="178">
        <f t="shared" si="8"/>
        <v>-2663</v>
      </c>
      <c r="C125" s="178">
        <f t="shared" si="8"/>
        <v>-2417</v>
      </c>
      <c r="D125" s="178">
        <f t="shared" si="8"/>
        <v>-831</v>
      </c>
      <c r="E125" s="178">
        <f t="shared" si="8"/>
        <v>-2120</v>
      </c>
      <c r="F125" s="178">
        <f t="shared" si="8"/>
        <v>-1573</v>
      </c>
      <c r="G125" s="178">
        <f t="shared" si="8"/>
        <v>-1786</v>
      </c>
      <c r="H125" s="178">
        <f t="shared" si="8"/>
        <v>-2453</v>
      </c>
      <c r="I125" s="178">
        <f t="shared" si="8"/>
        <v>-612</v>
      </c>
      <c r="J125" s="178">
        <f t="shared" si="8"/>
        <v>-1677</v>
      </c>
      <c r="K125" s="178">
        <f t="shared" si="8"/>
        <v>-1628</v>
      </c>
      <c r="L125" s="178">
        <f t="shared" si="8"/>
        <v>-1411</v>
      </c>
      <c r="M125" s="178">
        <f t="shared" si="8"/>
        <v>-2703</v>
      </c>
      <c r="N125" s="178">
        <f t="shared" si="8"/>
        <v>-2094</v>
      </c>
    </row>
    <row r="126" spans="1:14" ht="15.75" customHeight="1">
      <c r="A126" s="23" t="s">
        <v>41</v>
      </c>
      <c r="B126" s="178">
        <f t="shared" si="8"/>
        <v>-2888</v>
      </c>
      <c r="C126" s="178">
        <f t="shared" si="8"/>
        <v>-2768</v>
      </c>
      <c r="D126" s="178">
        <f t="shared" si="8"/>
        <v>-6763</v>
      </c>
      <c r="E126" s="178">
        <f t="shared" si="8"/>
        <v>-6365</v>
      </c>
      <c r="F126" s="178">
        <f t="shared" si="8"/>
        <v>-3221</v>
      </c>
      <c r="G126" s="178">
        <f t="shared" si="8"/>
        <v>-1550</v>
      </c>
      <c r="H126" s="178">
        <f t="shared" si="8"/>
        <v>-2637</v>
      </c>
      <c r="I126" s="178">
        <f t="shared" si="8"/>
        <v>-5926</v>
      </c>
      <c r="J126" s="178">
        <f t="shared" si="8"/>
        <v>-11683</v>
      </c>
      <c r="K126" s="178">
        <f t="shared" si="8"/>
        <v>-12853</v>
      </c>
      <c r="L126" s="178">
        <f t="shared" si="8"/>
        <v>-6881</v>
      </c>
      <c r="M126" s="178">
        <f t="shared" si="8"/>
        <v>-12124</v>
      </c>
      <c r="N126" s="178">
        <f t="shared" si="8"/>
        <v>-16529</v>
      </c>
    </row>
    <row r="127" spans="1:14" ht="15.75" customHeight="1">
      <c r="A127" s="23" t="s">
        <v>72</v>
      </c>
      <c r="B127" s="178">
        <f t="shared" si="8"/>
        <v>-3530</v>
      </c>
      <c r="C127" s="178">
        <f t="shared" si="8"/>
        <v>-3155</v>
      </c>
      <c r="D127" s="178">
        <f t="shared" si="8"/>
        <v>-3331</v>
      </c>
      <c r="E127" s="178">
        <f t="shared" si="8"/>
        <v>-6298</v>
      </c>
      <c r="F127" s="178">
        <f t="shared" si="8"/>
        <v>-2836</v>
      </c>
      <c r="G127" s="178">
        <f t="shared" si="8"/>
        <v>-1515</v>
      </c>
      <c r="H127" s="178">
        <f t="shared" si="8"/>
        <v>-2998</v>
      </c>
      <c r="I127" s="178">
        <f t="shared" si="8"/>
        <v>-2918</v>
      </c>
      <c r="J127" s="178">
        <f t="shared" si="8"/>
        <v>-4901</v>
      </c>
      <c r="K127" s="178">
        <f t="shared" si="8"/>
        <v>-4698</v>
      </c>
      <c r="L127" s="178">
        <f t="shared" si="8"/>
        <v>-2714</v>
      </c>
      <c r="M127" s="178">
        <f t="shared" si="8"/>
        <v>-9913</v>
      </c>
      <c r="N127" s="178">
        <f t="shared" si="8"/>
        <v>-5543</v>
      </c>
    </row>
    <row r="128" spans="1:14" ht="15.75" customHeight="1" thickBot="1">
      <c r="A128" s="24" t="s">
        <v>184</v>
      </c>
      <c r="B128" s="204">
        <f t="shared" si="8"/>
        <v>-9597</v>
      </c>
      <c r="C128" s="204">
        <f t="shared" si="8"/>
        <v>-1876</v>
      </c>
      <c r="D128" s="204">
        <f t="shared" si="8"/>
        <v>-1578</v>
      </c>
      <c r="E128" s="204">
        <f t="shared" si="8"/>
        <v>554</v>
      </c>
      <c r="F128" s="204">
        <f t="shared" si="8"/>
        <v>-4112</v>
      </c>
      <c r="G128" s="204">
        <f t="shared" si="8"/>
        <v>-624</v>
      </c>
      <c r="H128" s="204">
        <f t="shared" si="8"/>
        <v>-1647</v>
      </c>
      <c r="I128" s="204">
        <f t="shared" si="8"/>
        <v>-778</v>
      </c>
      <c r="J128" s="204">
        <f t="shared" si="8"/>
        <v>-769</v>
      </c>
      <c r="K128" s="204">
        <f t="shared" si="8"/>
        <v>3148</v>
      </c>
      <c r="L128" s="204">
        <f t="shared" si="8"/>
        <v>2469</v>
      </c>
      <c r="M128" s="204">
        <f t="shared" si="8"/>
        <v>-49</v>
      </c>
      <c r="N128" s="204">
        <f t="shared" si="8"/>
        <v>84</v>
      </c>
    </row>
    <row r="129" spans="1:14" ht="15.75" customHeight="1" thickBot="1">
      <c r="A129" s="563" t="s">
        <v>5</v>
      </c>
      <c r="B129" s="374">
        <f aca="true" t="shared" si="9" ref="B129:N129">SUM(B122:B128)</f>
        <v>-32849</v>
      </c>
      <c r="C129" s="374">
        <f t="shared" si="9"/>
        <v>-20530</v>
      </c>
      <c r="D129" s="374">
        <f t="shared" si="9"/>
        <v>-22214</v>
      </c>
      <c r="E129" s="374">
        <f t="shared" si="9"/>
        <v>-27203</v>
      </c>
      <c r="F129" s="374">
        <f t="shared" si="9"/>
        <v>-19633</v>
      </c>
      <c r="G129" s="374">
        <f t="shared" si="9"/>
        <v>-12087</v>
      </c>
      <c r="H129" s="374">
        <f t="shared" si="9"/>
        <v>-15827</v>
      </c>
      <c r="I129" s="374">
        <f t="shared" si="9"/>
        <v>-17928</v>
      </c>
      <c r="J129" s="374">
        <f t="shared" si="9"/>
        <v>-27511</v>
      </c>
      <c r="K129" s="374">
        <f t="shared" si="9"/>
        <v>-25378</v>
      </c>
      <c r="L129" s="374">
        <f t="shared" si="9"/>
        <v>-18151</v>
      </c>
      <c r="M129" s="374">
        <f t="shared" si="9"/>
        <v>-38648</v>
      </c>
      <c r="N129" s="374">
        <f t="shared" si="9"/>
        <v>-38347</v>
      </c>
    </row>
    <row r="130" spans="1:14" ht="15.75" customHeight="1" thickBot="1">
      <c r="A130" s="612" t="s">
        <v>97</v>
      </c>
      <c r="B130" s="612"/>
      <c r="C130" s="612"/>
      <c r="D130" s="612"/>
      <c r="E130" s="612"/>
      <c r="F130" s="612"/>
      <c r="G130" s="612"/>
      <c r="H130" s="612"/>
      <c r="I130" s="612"/>
      <c r="J130" s="612"/>
      <c r="K130" s="612"/>
      <c r="L130" s="612"/>
      <c r="M130" s="612"/>
      <c r="N130" s="612"/>
    </row>
    <row r="131" spans="1:14" ht="15.75" customHeight="1">
      <c r="A131" s="25" t="s">
        <v>39</v>
      </c>
      <c r="B131" s="180">
        <f aca="true" t="shared" si="10" ref="B131:N136">B78-B24</f>
        <v>-15109</v>
      </c>
      <c r="C131" s="180">
        <f t="shared" si="10"/>
        <v>-4847</v>
      </c>
      <c r="D131" s="180">
        <f t="shared" si="10"/>
        <v>-11843</v>
      </c>
      <c r="E131" s="180">
        <f t="shared" si="10"/>
        <v>-8722</v>
      </c>
      <c r="F131" s="180">
        <f t="shared" si="10"/>
        <v>-9542</v>
      </c>
      <c r="G131" s="180">
        <f t="shared" si="10"/>
        <v>-10777</v>
      </c>
      <c r="H131" s="180">
        <f t="shared" si="10"/>
        <v>-5683</v>
      </c>
      <c r="I131" s="180">
        <f t="shared" si="10"/>
        <v>-14581</v>
      </c>
      <c r="J131" s="180">
        <f t="shared" si="10"/>
        <v>-14949</v>
      </c>
      <c r="K131" s="180">
        <f t="shared" si="10"/>
        <v>-18078</v>
      </c>
      <c r="L131" s="180">
        <f t="shared" si="10"/>
        <v>-63701</v>
      </c>
      <c r="M131" s="180">
        <f t="shared" si="10"/>
        <v>58059</v>
      </c>
      <c r="N131" s="180">
        <f t="shared" si="10"/>
        <v>7842</v>
      </c>
    </row>
    <row r="132" spans="1:14" ht="15.75" customHeight="1">
      <c r="A132" s="23" t="s">
        <v>50</v>
      </c>
      <c r="B132" s="178">
        <f t="shared" si="10"/>
        <v>-6721</v>
      </c>
      <c r="C132" s="178">
        <f t="shared" si="10"/>
        <v>-7301</v>
      </c>
      <c r="D132" s="178">
        <f t="shared" si="10"/>
        <v>-5473</v>
      </c>
      <c r="E132" s="178">
        <f t="shared" si="10"/>
        <v>-1986</v>
      </c>
      <c r="F132" s="178">
        <f t="shared" si="10"/>
        <v>-4985</v>
      </c>
      <c r="G132" s="178">
        <f t="shared" si="10"/>
        <v>-2648</v>
      </c>
      <c r="H132" s="178">
        <f t="shared" si="10"/>
        <v>-2688</v>
      </c>
      <c r="I132" s="178">
        <f t="shared" si="10"/>
        <v>-3137</v>
      </c>
      <c r="J132" s="178">
        <f t="shared" si="10"/>
        <v>-2972</v>
      </c>
      <c r="K132" s="178">
        <f t="shared" si="10"/>
        <v>-2792</v>
      </c>
      <c r="L132" s="178">
        <f t="shared" si="10"/>
        <v>-1953</v>
      </c>
      <c r="M132" s="178">
        <f t="shared" si="10"/>
        <v>6032</v>
      </c>
      <c r="N132" s="178">
        <f t="shared" si="10"/>
        <v>8623</v>
      </c>
    </row>
    <row r="133" spans="1:14" ht="15.75" customHeight="1">
      <c r="A133" s="23" t="s">
        <v>47</v>
      </c>
      <c r="B133" s="178">
        <f t="shared" si="10"/>
        <v>-11162</v>
      </c>
      <c r="C133" s="178">
        <f t="shared" si="10"/>
        <v>-5618</v>
      </c>
      <c r="D133" s="178">
        <f t="shared" si="10"/>
        <v>-3507</v>
      </c>
      <c r="E133" s="178">
        <f t="shared" si="10"/>
        <v>-1512</v>
      </c>
      <c r="F133" s="178">
        <f t="shared" si="10"/>
        <v>-2798</v>
      </c>
      <c r="G133" s="178">
        <f t="shared" si="10"/>
        <v>-1751</v>
      </c>
      <c r="H133" s="178">
        <f t="shared" si="10"/>
        <v>-674</v>
      </c>
      <c r="I133" s="178">
        <f t="shared" si="10"/>
        <v>-1650</v>
      </c>
      <c r="J133" s="178">
        <f t="shared" si="10"/>
        <v>-1703</v>
      </c>
      <c r="K133" s="178">
        <f t="shared" si="10"/>
        <v>-2555</v>
      </c>
      <c r="L133" s="178">
        <f t="shared" si="10"/>
        <v>-3609</v>
      </c>
      <c r="M133" s="178">
        <f t="shared" si="10"/>
        <v>-1323</v>
      </c>
      <c r="N133" s="178">
        <f t="shared" si="10"/>
        <v>-2172</v>
      </c>
    </row>
    <row r="134" spans="1:14" ht="15.75" customHeight="1">
      <c r="A134" s="23" t="s">
        <v>51</v>
      </c>
      <c r="B134" s="178">
        <f t="shared" si="10"/>
        <v>-455</v>
      </c>
      <c r="C134" s="178">
        <f t="shared" si="10"/>
        <v>-14</v>
      </c>
      <c r="D134" s="178">
        <f t="shared" si="10"/>
        <v>12</v>
      </c>
      <c r="E134" s="178">
        <f t="shared" si="10"/>
        <v>-1780</v>
      </c>
      <c r="F134" s="178">
        <f t="shared" si="10"/>
        <v>-4173</v>
      </c>
      <c r="G134" s="178">
        <f t="shared" si="10"/>
        <v>-5285</v>
      </c>
      <c r="H134" s="178">
        <f t="shared" si="10"/>
        <v>-7486</v>
      </c>
      <c r="I134" s="178">
        <f t="shared" si="10"/>
        <v>-5758</v>
      </c>
      <c r="J134" s="178">
        <f t="shared" si="10"/>
        <v>-5078</v>
      </c>
      <c r="K134" s="178">
        <f t="shared" si="10"/>
        <v>-8086</v>
      </c>
      <c r="L134" s="178">
        <f t="shared" si="10"/>
        <v>-5997</v>
      </c>
      <c r="M134" s="178">
        <f t="shared" si="10"/>
        <v>-12689</v>
      </c>
      <c r="N134" s="178">
        <f t="shared" si="10"/>
        <v>-15718</v>
      </c>
    </row>
    <row r="135" spans="1:14" ht="31.5" customHeight="1">
      <c r="A135" s="23" t="s">
        <v>100</v>
      </c>
      <c r="B135" s="178">
        <f>B82-B28</f>
        <v>-20816</v>
      </c>
      <c r="C135" s="329"/>
      <c r="D135" s="178">
        <f>D82-D28</f>
        <v>-3118</v>
      </c>
      <c r="E135" s="178">
        <f>E82-E28</f>
        <v>-289</v>
      </c>
      <c r="F135" s="178"/>
      <c r="G135" s="178">
        <f t="shared" si="10"/>
        <v>-513</v>
      </c>
      <c r="H135" s="178">
        <f t="shared" si="10"/>
        <v>-650</v>
      </c>
      <c r="I135" s="178">
        <f t="shared" si="10"/>
        <v>-1218</v>
      </c>
      <c r="J135" s="178">
        <f t="shared" si="10"/>
        <v>-629</v>
      </c>
      <c r="K135" s="178">
        <f t="shared" si="10"/>
        <v>-772</v>
      </c>
      <c r="L135" s="178">
        <f t="shared" si="10"/>
        <v>-1353</v>
      </c>
      <c r="M135" s="178">
        <f t="shared" si="10"/>
        <v>-146</v>
      </c>
      <c r="N135" s="178">
        <f t="shared" si="10"/>
        <v>-318</v>
      </c>
    </row>
    <row r="136" spans="1:14" ht="15.75" customHeight="1" thickBot="1">
      <c r="A136" s="24" t="s">
        <v>184</v>
      </c>
      <c r="B136" s="204">
        <f>B83-B29</f>
        <v>-3949</v>
      </c>
      <c r="C136" s="204">
        <f>C83-C29</f>
        <v>-4045</v>
      </c>
      <c r="D136" s="204">
        <f>D83-D29</f>
        <v>-372</v>
      </c>
      <c r="E136" s="204">
        <f>E83-E29</f>
        <v>-3015</v>
      </c>
      <c r="F136" s="204">
        <f>F83-F29</f>
        <v>-935</v>
      </c>
      <c r="G136" s="204">
        <f t="shared" si="10"/>
        <v>-2880</v>
      </c>
      <c r="H136" s="204">
        <f t="shared" si="10"/>
        <v>-679</v>
      </c>
      <c r="I136" s="204">
        <f t="shared" si="10"/>
        <v>-791</v>
      </c>
      <c r="J136" s="204">
        <f t="shared" si="10"/>
        <v>-558</v>
      </c>
      <c r="K136" s="204">
        <f t="shared" si="10"/>
        <v>-2298</v>
      </c>
      <c r="L136" s="204">
        <f t="shared" si="10"/>
        <v>-2144</v>
      </c>
      <c r="M136" s="204">
        <f t="shared" si="10"/>
        <v>-2391</v>
      </c>
      <c r="N136" s="204">
        <f t="shared" si="10"/>
        <v>-3219</v>
      </c>
    </row>
    <row r="137" spans="1:14" ht="15.75" customHeight="1" thickBot="1">
      <c r="A137" s="163" t="s">
        <v>5</v>
      </c>
      <c r="B137" s="375">
        <f aca="true" t="shared" si="11" ref="B137:I137">SUM(B130:B136)</f>
        <v>-58212</v>
      </c>
      <c r="C137" s="376"/>
      <c r="D137" s="375">
        <f t="shared" si="11"/>
        <v>-24301</v>
      </c>
      <c r="E137" s="375">
        <f t="shared" si="11"/>
        <v>-17304</v>
      </c>
      <c r="F137" s="375">
        <f t="shared" si="11"/>
        <v>-22433</v>
      </c>
      <c r="G137" s="375">
        <f t="shared" si="11"/>
        <v>-23854</v>
      </c>
      <c r="H137" s="375">
        <f t="shared" si="11"/>
        <v>-17860</v>
      </c>
      <c r="I137" s="375">
        <f t="shared" si="11"/>
        <v>-27135</v>
      </c>
      <c r="J137" s="375">
        <f>SUM(J131:J136)</f>
        <v>-25889</v>
      </c>
      <c r="K137" s="375">
        <f>SUM(K130:K136)</f>
        <v>-34581</v>
      </c>
      <c r="L137" s="375">
        <f>SUM(L130:L136)</f>
        <v>-78757</v>
      </c>
      <c r="M137" s="375">
        <f>SUM(M130:M136)</f>
        <v>47542</v>
      </c>
      <c r="N137" s="375">
        <f>SUM(N130:N136)</f>
        <v>-4962</v>
      </c>
    </row>
    <row r="138" spans="1:6" ht="12.75">
      <c r="A138" s="4" t="s">
        <v>19</v>
      </c>
      <c r="F138" s="11" t="s">
        <v>221</v>
      </c>
    </row>
    <row r="139" spans="1:2" ht="12.75">
      <c r="A139" s="280"/>
      <c r="B139" s="11" t="s">
        <v>374</v>
      </c>
    </row>
  </sheetData>
  <sheetProtection/>
  <mergeCells count="15">
    <mergeCell ref="A3:A4"/>
    <mergeCell ref="B3:N3"/>
    <mergeCell ref="A5:N5"/>
    <mergeCell ref="A14:N14"/>
    <mergeCell ref="A23:N23"/>
    <mergeCell ref="A57:A58"/>
    <mergeCell ref="B57:N57"/>
    <mergeCell ref="A121:N121"/>
    <mergeCell ref="A130:N130"/>
    <mergeCell ref="A59:N59"/>
    <mergeCell ref="A68:N68"/>
    <mergeCell ref="A77:N77"/>
    <mergeCell ref="A110:A111"/>
    <mergeCell ref="B110:N110"/>
    <mergeCell ref="A112:N11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C29" sqref="C29:K29"/>
    </sheetView>
  </sheetViews>
  <sheetFormatPr defaultColWidth="9.140625" defaultRowHeight="12.75"/>
  <cols>
    <col min="1" max="1" width="9.57421875" style="186" customWidth="1"/>
    <col min="2" max="2" width="5.00390625" style="186" bestFit="1" customWidth="1"/>
    <col min="3" max="3" width="6.8515625" style="186" customWidth="1"/>
    <col min="4" max="4" width="9.140625" style="186" customWidth="1"/>
    <col min="5" max="6" width="7.140625" style="186" customWidth="1"/>
    <col min="7" max="7" width="8.00390625" style="186" customWidth="1"/>
    <col min="8" max="8" width="13.421875" style="186" customWidth="1"/>
    <col min="9" max="9" width="11.421875" style="186" customWidth="1"/>
    <col min="10" max="10" width="7.00390625" style="186" bestFit="1" customWidth="1"/>
    <col min="11" max="11" width="5.8515625" style="186" bestFit="1" customWidth="1"/>
    <col min="12" max="12" width="7.140625" style="186" bestFit="1" customWidth="1"/>
    <col min="13" max="16384" width="9.140625" style="186" customWidth="1"/>
  </cols>
  <sheetData>
    <row r="1" spans="1:23" s="3" customFormat="1" ht="19.5" customHeight="1">
      <c r="A1" s="16" t="s">
        <v>444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6.75" customHeight="1" thickBot="1"/>
    <row r="3" spans="1:12" ht="131.25" customHeight="1" thickBot="1">
      <c r="A3" s="27" t="s">
        <v>306</v>
      </c>
      <c r="B3" s="27" t="s">
        <v>369</v>
      </c>
      <c r="C3" s="270" t="s">
        <v>83</v>
      </c>
      <c r="D3" s="270" t="s">
        <v>84</v>
      </c>
      <c r="E3" s="270" t="s">
        <v>243</v>
      </c>
      <c r="F3" s="270" t="s">
        <v>85</v>
      </c>
      <c r="G3" s="270" t="s">
        <v>86</v>
      </c>
      <c r="H3" s="270" t="s">
        <v>87</v>
      </c>
      <c r="I3" s="270" t="s">
        <v>205</v>
      </c>
      <c r="J3" s="270" t="s">
        <v>89</v>
      </c>
      <c r="K3" s="270" t="s">
        <v>184</v>
      </c>
      <c r="L3" s="269" t="s">
        <v>5</v>
      </c>
    </row>
    <row r="4" spans="1:12" ht="13.5" customHeight="1">
      <c r="A4" s="576" t="s">
        <v>53</v>
      </c>
      <c r="B4" s="126">
        <v>1997</v>
      </c>
      <c r="C4" s="85">
        <v>34</v>
      </c>
      <c r="D4" s="85">
        <v>4486</v>
      </c>
      <c r="E4" s="85">
        <v>103</v>
      </c>
      <c r="F4" s="85">
        <v>19932</v>
      </c>
      <c r="G4" s="85">
        <v>10055</v>
      </c>
      <c r="H4" s="85">
        <v>406</v>
      </c>
      <c r="I4" s="85">
        <v>4252</v>
      </c>
      <c r="J4" s="85">
        <v>5155</v>
      </c>
      <c r="K4" s="85">
        <v>1398</v>
      </c>
      <c r="L4" s="86">
        <f>SUM(C4:K4)</f>
        <v>45821</v>
      </c>
    </row>
    <row r="5" spans="1:12" ht="13.5" customHeight="1">
      <c r="A5" s="592"/>
      <c r="B5" s="127">
        <v>1998</v>
      </c>
      <c r="C5" s="66">
        <v>2</v>
      </c>
      <c r="D5" s="66">
        <v>1096</v>
      </c>
      <c r="E5" s="66">
        <v>200</v>
      </c>
      <c r="F5" s="66">
        <v>9058</v>
      </c>
      <c r="G5" s="66">
        <v>6374</v>
      </c>
      <c r="H5" s="66">
        <v>174</v>
      </c>
      <c r="I5" s="66">
        <v>2231</v>
      </c>
      <c r="J5" s="66">
        <v>7321</v>
      </c>
      <c r="K5" s="66">
        <v>3908</v>
      </c>
      <c r="L5" s="87">
        <f>SUM(C5:K5)</f>
        <v>30364</v>
      </c>
    </row>
    <row r="6" spans="1:12" ht="13.5" customHeight="1">
      <c r="A6" s="592"/>
      <c r="B6" s="127">
        <v>1999</v>
      </c>
      <c r="C6" s="122"/>
      <c r="D6" s="66">
        <v>18582</v>
      </c>
      <c r="E6" s="66">
        <v>300</v>
      </c>
      <c r="F6" s="66">
        <v>16235</v>
      </c>
      <c r="G6" s="66">
        <v>3108</v>
      </c>
      <c r="H6" s="66">
        <v>233</v>
      </c>
      <c r="I6" s="66">
        <v>1792</v>
      </c>
      <c r="J6" s="66">
        <v>6403</v>
      </c>
      <c r="K6" s="66">
        <v>13210</v>
      </c>
      <c r="L6" s="281"/>
    </row>
    <row r="7" spans="1:12" ht="13.5" customHeight="1">
      <c r="A7" s="592"/>
      <c r="B7" s="127">
        <v>2000</v>
      </c>
      <c r="C7" s="66">
        <v>9</v>
      </c>
      <c r="D7" s="66">
        <v>4435</v>
      </c>
      <c r="E7" s="66">
        <v>12</v>
      </c>
      <c r="F7" s="66">
        <v>16694</v>
      </c>
      <c r="G7" s="66">
        <v>6360</v>
      </c>
      <c r="H7" s="66">
        <v>265</v>
      </c>
      <c r="I7" s="66">
        <v>1640</v>
      </c>
      <c r="J7" s="66">
        <v>6394</v>
      </c>
      <c r="K7" s="66">
        <v>6091</v>
      </c>
      <c r="L7" s="87">
        <f>SUM(C7:K7)</f>
        <v>41900</v>
      </c>
    </row>
    <row r="8" spans="1:12" ht="13.5" customHeight="1">
      <c r="A8" s="592"/>
      <c r="B8" s="127">
        <v>2001</v>
      </c>
      <c r="C8" s="66">
        <v>9</v>
      </c>
      <c r="D8" s="66">
        <v>5841</v>
      </c>
      <c r="E8" s="66">
        <v>4</v>
      </c>
      <c r="F8" s="66">
        <v>20780</v>
      </c>
      <c r="G8" s="66">
        <v>9883</v>
      </c>
      <c r="H8" s="66">
        <v>335</v>
      </c>
      <c r="I8" s="66">
        <v>3099</v>
      </c>
      <c r="J8" s="66">
        <v>12757</v>
      </c>
      <c r="K8" s="66">
        <v>6208</v>
      </c>
      <c r="L8" s="87">
        <f>SUM(C8:K8)</f>
        <v>58916</v>
      </c>
    </row>
    <row r="9" spans="1:12" ht="13.5" customHeight="1">
      <c r="A9" s="592"/>
      <c r="B9" s="127">
        <v>2002</v>
      </c>
      <c r="C9" s="66">
        <v>11</v>
      </c>
      <c r="D9" s="66">
        <v>14479</v>
      </c>
      <c r="E9" s="122"/>
      <c r="F9" s="66">
        <v>17906</v>
      </c>
      <c r="G9" s="66">
        <v>7942</v>
      </c>
      <c r="H9" s="66">
        <v>734</v>
      </c>
      <c r="I9" s="66">
        <v>235</v>
      </c>
      <c r="J9" s="66">
        <v>6918</v>
      </c>
      <c r="K9" s="66">
        <v>62663</v>
      </c>
      <c r="L9" s="281"/>
    </row>
    <row r="10" spans="1:12" ht="13.5" customHeight="1">
      <c r="A10" s="592"/>
      <c r="B10" s="127">
        <v>2003</v>
      </c>
      <c r="C10" s="66">
        <v>121</v>
      </c>
      <c r="D10" s="66">
        <v>10884</v>
      </c>
      <c r="E10" s="122"/>
      <c r="F10" s="66">
        <v>14464</v>
      </c>
      <c r="G10" s="66">
        <v>5603</v>
      </c>
      <c r="H10" s="66">
        <v>272</v>
      </c>
      <c r="I10" s="66">
        <v>248</v>
      </c>
      <c r="J10" s="66">
        <v>8280</v>
      </c>
      <c r="K10" s="66">
        <v>114823</v>
      </c>
      <c r="L10" s="281"/>
    </row>
    <row r="11" spans="1:12" ht="13.5" customHeight="1">
      <c r="A11" s="592"/>
      <c r="B11" s="127">
        <v>2004</v>
      </c>
      <c r="C11" s="66">
        <v>27</v>
      </c>
      <c r="D11" s="66">
        <v>20075</v>
      </c>
      <c r="E11" s="122"/>
      <c r="F11" s="66">
        <v>21430</v>
      </c>
      <c r="G11" s="66">
        <v>6887</v>
      </c>
      <c r="H11" s="66">
        <v>652</v>
      </c>
      <c r="I11" s="66">
        <v>88</v>
      </c>
      <c r="J11" s="66">
        <v>8543</v>
      </c>
      <c r="K11" s="66">
        <v>65245</v>
      </c>
      <c r="L11" s="281"/>
    </row>
    <row r="12" spans="1:12" ht="13.5" customHeight="1">
      <c r="A12" s="592"/>
      <c r="B12" s="127">
        <v>2005</v>
      </c>
      <c r="C12" s="66">
        <v>25</v>
      </c>
      <c r="D12" s="66">
        <v>640</v>
      </c>
      <c r="E12" s="122"/>
      <c r="F12" s="66">
        <v>20701</v>
      </c>
      <c r="G12" s="66">
        <v>7308</v>
      </c>
      <c r="H12" s="66">
        <v>419</v>
      </c>
      <c r="I12" s="66">
        <v>146</v>
      </c>
      <c r="J12" s="66">
        <v>7698</v>
      </c>
      <c r="K12" s="66">
        <v>46756</v>
      </c>
      <c r="L12" s="281"/>
    </row>
    <row r="13" spans="1:12" ht="13.5" customHeight="1">
      <c r="A13" s="592"/>
      <c r="B13" s="127">
        <v>2006</v>
      </c>
      <c r="C13" s="66">
        <v>118</v>
      </c>
      <c r="D13" s="66">
        <v>843</v>
      </c>
      <c r="E13" s="122"/>
      <c r="F13" s="66">
        <v>16786</v>
      </c>
      <c r="G13" s="66">
        <v>6818</v>
      </c>
      <c r="H13" s="66">
        <v>534</v>
      </c>
      <c r="I13" s="66">
        <v>62</v>
      </c>
      <c r="J13" s="66">
        <v>7831</v>
      </c>
      <c r="K13" s="66">
        <v>1173</v>
      </c>
      <c r="L13" s="281"/>
    </row>
    <row r="14" spans="1:12" ht="13.5" customHeight="1">
      <c r="A14" s="592"/>
      <c r="B14" s="127">
        <v>2007</v>
      </c>
      <c r="C14" s="66">
        <v>46</v>
      </c>
      <c r="D14" s="66">
        <v>1119</v>
      </c>
      <c r="E14" s="122"/>
      <c r="F14" s="66">
        <v>23459</v>
      </c>
      <c r="G14" s="66">
        <v>5883</v>
      </c>
      <c r="H14" s="66">
        <v>294</v>
      </c>
      <c r="I14" s="66">
        <v>37</v>
      </c>
      <c r="J14" s="66">
        <v>12277</v>
      </c>
      <c r="K14" s="66">
        <v>2650</v>
      </c>
      <c r="L14" s="281"/>
    </row>
    <row r="15" spans="1:12" ht="13.5" customHeight="1">
      <c r="A15" s="592"/>
      <c r="B15" s="127">
        <v>2008</v>
      </c>
      <c r="C15" s="66">
        <v>57</v>
      </c>
      <c r="D15" s="66">
        <v>1183</v>
      </c>
      <c r="E15" s="122"/>
      <c r="F15" s="66">
        <v>16030</v>
      </c>
      <c r="G15" s="66">
        <v>5939</v>
      </c>
      <c r="H15" s="66">
        <v>314</v>
      </c>
      <c r="I15" s="66">
        <v>37</v>
      </c>
      <c r="J15" s="66">
        <v>8777</v>
      </c>
      <c r="K15" s="66">
        <v>5026</v>
      </c>
      <c r="L15" s="87">
        <f>SUM(C15:K15)</f>
        <v>37363</v>
      </c>
    </row>
    <row r="16" spans="1:12" ht="13.5" customHeight="1" thickBot="1">
      <c r="A16" s="577"/>
      <c r="B16" s="128">
        <v>2009</v>
      </c>
      <c r="C16" s="155">
        <v>113</v>
      </c>
      <c r="D16" s="155">
        <v>1378</v>
      </c>
      <c r="E16" s="198"/>
      <c r="F16" s="155">
        <v>21731</v>
      </c>
      <c r="G16" s="155">
        <v>8070</v>
      </c>
      <c r="H16" s="155">
        <v>340</v>
      </c>
      <c r="I16" s="155">
        <v>99</v>
      </c>
      <c r="J16" s="155">
        <v>10839</v>
      </c>
      <c r="K16" s="155">
        <v>6588</v>
      </c>
      <c r="L16" s="108">
        <f>SUM(C16:K16)</f>
        <v>49158</v>
      </c>
    </row>
    <row r="17" spans="1:12" ht="13.5" customHeight="1">
      <c r="A17" s="576" t="s">
        <v>54</v>
      </c>
      <c r="B17" s="126">
        <v>1997</v>
      </c>
      <c r="C17" s="123"/>
      <c r="D17" s="85">
        <v>23</v>
      </c>
      <c r="E17" s="123"/>
      <c r="F17" s="85">
        <v>42</v>
      </c>
      <c r="G17" s="85">
        <v>136</v>
      </c>
      <c r="H17" s="85">
        <v>697</v>
      </c>
      <c r="I17" s="85">
        <v>282</v>
      </c>
      <c r="J17" s="85">
        <v>399</v>
      </c>
      <c r="K17" s="85">
        <v>100</v>
      </c>
      <c r="L17" s="121"/>
    </row>
    <row r="18" spans="1:12" ht="13.5" customHeight="1">
      <c r="A18" s="592"/>
      <c r="B18" s="127">
        <v>1998</v>
      </c>
      <c r="C18" s="122"/>
      <c r="D18" s="66">
        <v>68</v>
      </c>
      <c r="E18" s="122"/>
      <c r="F18" s="66">
        <v>22</v>
      </c>
      <c r="G18" s="66">
        <v>101</v>
      </c>
      <c r="H18" s="66">
        <v>400</v>
      </c>
      <c r="I18" s="66">
        <v>150</v>
      </c>
      <c r="J18" s="66">
        <v>199</v>
      </c>
      <c r="K18" s="66">
        <v>108</v>
      </c>
      <c r="L18" s="281"/>
    </row>
    <row r="19" spans="1:12" ht="13.5" customHeight="1">
      <c r="A19" s="592"/>
      <c r="B19" s="127">
        <v>1999</v>
      </c>
      <c r="C19" s="122"/>
      <c r="D19" s="66">
        <v>15</v>
      </c>
      <c r="E19" s="122"/>
      <c r="F19" s="66">
        <v>27</v>
      </c>
      <c r="G19" s="66">
        <v>72</v>
      </c>
      <c r="H19" s="66">
        <v>382</v>
      </c>
      <c r="I19" s="66">
        <v>158</v>
      </c>
      <c r="J19" s="66">
        <v>438</v>
      </c>
      <c r="K19" s="66">
        <v>19</v>
      </c>
      <c r="L19" s="281"/>
    </row>
    <row r="20" spans="1:12" ht="13.5" customHeight="1">
      <c r="A20" s="592"/>
      <c r="B20" s="127">
        <v>2000</v>
      </c>
      <c r="C20" s="122"/>
      <c r="D20" s="66">
        <v>101</v>
      </c>
      <c r="E20" s="122"/>
      <c r="F20" s="66">
        <v>29</v>
      </c>
      <c r="G20" s="66">
        <v>53</v>
      </c>
      <c r="H20" s="66">
        <v>192</v>
      </c>
      <c r="I20" s="66">
        <v>233</v>
      </c>
      <c r="J20" s="66">
        <v>100</v>
      </c>
      <c r="K20" s="66">
        <v>93</v>
      </c>
      <c r="L20" s="281"/>
    </row>
    <row r="21" spans="1:12" ht="13.5" customHeight="1">
      <c r="A21" s="592"/>
      <c r="B21" s="127">
        <v>2001</v>
      </c>
      <c r="C21" s="122"/>
      <c r="D21" s="66">
        <v>40</v>
      </c>
      <c r="E21" s="66">
        <v>1</v>
      </c>
      <c r="F21" s="66">
        <v>67</v>
      </c>
      <c r="G21" s="66">
        <v>205</v>
      </c>
      <c r="H21" s="66">
        <v>190</v>
      </c>
      <c r="I21" s="66">
        <v>366</v>
      </c>
      <c r="J21" s="66">
        <v>59</v>
      </c>
      <c r="K21" s="66">
        <v>3316</v>
      </c>
      <c r="L21" s="281"/>
    </row>
    <row r="22" spans="1:12" ht="13.5" customHeight="1">
      <c r="A22" s="592"/>
      <c r="B22" s="127">
        <v>2002</v>
      </c>
      <c r="C22" s="122"/>
      <c r="D22" s="66">
        <v>88</v>
      </c>
      <c r="E22" s="122"/>
      <c r="F22" s="66">
        <v>187</v>
      </c>
      <c r="G22" s="66">
        <v>1193</v>
      </c>
      <c r="H22" s="66">
        <v>573</v>
      </c>
      <c r="I22" s="66">
        <v>72</v>
      </c>
      <c r="J22" s="66">
        <v>130</v>
      </c>
      <c r="K22" s="66">
        <v>5000</v>
      </c>
      <c r="L22" s="281"/>
    </row>
    <row r="23" spans="1:12" ht="13.5" customHeight="1">
      <c r="A23" s="592"/>
      <c r="B23" s="127">
        <v>2003</v>
      </c>
      <c r="C23" s="122"/>
      <c r="D23" s="66">
        <v>14</v>
      </c>
      <c r="E23" s="122"/>
      <c r="F23" s="66">
        <v>141</v>
      </c>
      <c r="G23" s="66">
        <v>119</v>
      </c>
      <c r="H23" s="66">
        <v>486</v>
      </c>
      <c r="I23" s="66">
        <v>197</v>
      </c>
      <c r="J23" s="66">
        <v>11</v>
      </c>
      <c r="K23" s="66">
        <v>6509</v>
      </c>
      <c r="L23" s="281"/>
    </row>
    <row r="24" spans="1:12" ht="13.5" customHeight="1">
      <c r="A24" s="592"/>
      <c r="B24" s="127">
        <v>2004</v>
      </c>
      <c r="C24" s="66">
        <v>133</v>
      </c>
      <c r="D24" s="66">
        <v>111</v>
      </c>
      <c r="E24" s="122"/>
      <c r="F24" s="66">
        <v>203</v>
      </c>
      <c r="G24" s="66">
        <v>156</v>
      </c>
      <c r="H24" s="66">
        <v>415</v>
      </c>
      <c r="I24" s="66">
        <v>190</v>
      </c>
      <c r="J24" s="66">
        <v>34</v>
      </c>
      <c r="K24" s="66">
        <v>8454</v>
      </c>
      <c r="L24" s="281"/>
    </row>
    <row r="25" spans="1:12" ht="13.5" customHeight="1">
      <c r="A25" s="592"/>
      <c r="B25" s="127">
        <v>2005</v>
      </c>
      <c r="C25" s="122"/>
      <c r="D25" s="66">
        <v>11</v>
      </c>
      <c r="E25" s="122"/>
      <c r="F25" s="66">
        <v>54</v>
      </c>
      <c r="G25" s="66">
        <v>53</v>
      </c>
      <c r="H25" s="66">
        <v>513</v>
      </c>
      <c r="I25" s="66">
        <v>105</v>
      </c>
      <c r="J25" s="66">
        <v>76</v>
      </c>
      <c r="K25" s="66">
        <v>3031</v>
      </c>
      <c r="L25" s="281"/>
    </row>
    <row r="26" spans="1:12" ht="13.5" customHeight="1">
      <c r="A26" s="592"/>
      <c r="B26" s="127">
        <v>2006</v>
      </c>
      <c r="C26" s="122"/>
      <c r="D26" s="66">
        <v>50</v>
      </c>
      <c r="E26" s="122"/>
      <c r="F26" s="66">
        <v>89</v>
      </c>
      <c r="G26" s="66">
        <v>225</v>
      </c>
      <c r="H26" s="66">
        <v>450</v>
      </c>
      <c r="I26" s="66">
        <v>501</v>
      </c>
      <c r="J26" s="66">
        <v>27</v>
      </c>
      <c r="K26" s="66">
        <v>11163</v>
      </c>
      <c r="L26" s="281"/>
    </row>
    <row r="27" spans="1:12" ht="13.5" customHeight="1">
      <c r="A27" s="592"/>
      <c r="B27" s="127">
        <v>2007</v>
      </c>
      <c r="C27" s="66">
        <v>32</v>
      </c>
      <c r="D27" s="66">
        <v>19</v>
      </c>
      <c r="E27" s="122"/>
      <c r="F27" s="66">
        <v>33</v>
      </c>
      <c r="G27" s="66">
        <v>213</v>
      </c>
      <c r="H27" s="66">
        <v>471</v>
      </c>
      <c r="I27" s="66">
        <v>365</v>
      </c>
      <c r="J27" s="66">
        <v>437</v>
      </c>
      <c r="K27" s="66">
        <v>17934</v>
      </c>
      <c r="L27" s="281"/>
    </row>
    <row r="28" spans="1:12" ht="13.5" customHeight="1">
      <c r="A28" s="592"/>
      <c r="B28" s="127">
        <v>2008</v>
      </c>
      <c r="C28" s="66">
        <v>0</v>
      </c>
      <c r="D28" s="66">
        <v>75</v>
      </c>
      <c r="E28" s="122"/>
      <c r="F28" s="66">
        <v>134</v>
      </c>
      <c r="G28" s="66">
        <v>189</v>
      </c>
      <c r="H28" s="66">
        <v>135</v>
      </c>
      <c r="I28" s="66">
        <v>536</v>
      </c>
      <c r="J28" s="66">
        <v>221</v>
      </c>
      <c r="K28" s="66">
        <v>10417</v>
      </c>
      <c r="L28" s="87">
        <f>SUM(C28:K28)</f>
        <v>11707</v>
      </c>
    </row>
    <row r="29" spans="1:12" ht="13.5" customHeight="1" thickBot="1">
      <c r="A29" s="577"/>
      <c r="B29" s="128">
        <v>2009</v>
      </c>
      <c r="C29" s="155">
        <v>0</v>
      </c>
      <c r="D29" s="155">
        <v>35</v>
      </c>
      <c r="E29" s="198"/>
      <c r="F29" s="155">
        <v>52</v>
      </c>
      <c r="G29" s="155">
        <v>112</v>
      </c>
      <c r="H29" s="155">
        <v>378</v>
      </c>
      <c r="I29" s="155">
        <v>485</v>
      </c>
      <c r="J29" s="155">
        <v>41</v>
      </c>
      <c r="K29" s="155">
        <v>24036</v>
      </c>
      <c r="L29" s="108">
        <f>SUM(C29:K29)</f>
        <v>25139</v>
      </c>
    </row>
    <row r="30" spans="1:12" ht="13.5" customHeight="1">
      <c r="A30" s="576" t="s">
        <v>315</v>
      </c>
      <c r="B30" s="126">
        <v>1997</v>
      </c>
      <c r="C30" s="397"/>
      <c r="D30" s="388">
        <f aca="true" t="shared" si="0" ref="D30:K30">D17-D4</f>
        <v>-4463</v>
      </c>
      <c r="E30" s="397"/>
      <c r="F30" s="388">
        <f t="shared" si="0"/>
        <v>-19890</v>
      </c>
      <c r="G30" s="388">
        <f t="shared" si="0"/>
        <v>-9919</v>
      </c>
      <c r="H30" s="388">
        <f t="shared" si="0"/>
        <v>291</v>
      </c>
      <c r="I30" s="388">
        <f t="shared" si="0"/>
        <v>-3970</v>
      </c>
      <c r="J30" s="388">
        <f t="shared" si="0"/>
        <v>-4756</v>
      </c>
      <c r="K30" s="388">
        <f t="shared" si="0"/>
        <v>-1298</v>
      </c>
      <c r="L30" s="400"/>
    </row>
    <row r="31" spans="1:12" ht="13.5" customHeight="1">
      <c r="A31" s="592"/>
      <c r="B31" s="127">
        <v>1998</v>
      </c>
      <c r="C31" s="395"/>
      <c r="D31" s="390">
        <f aca="true" t="shared" si="1" ref="D31:K31">D18-D5</f>
        <v>-1028</v>
      </c>
      <c r="E31" s="395"/>
      <c r="F31" s="390">
        <f t="shared" si="1"/>
        <v>-9036</v>
      </c>
      <c r="G31" s="390">
        <f t="shared" si="1"/>
        <v>-6273</v>
      </c>
      <c r="H31" s="390">
        <f t="shared" si="1"/>
        <v>226</v>
      </c>
      <c r="I31" s="390">
        <f t="shared" si="1"/>
        <v>-2081</v>
      </c>
      <c r="J31" s="390">
        <f t="shared" si="1"/>
        <v>-7122</v>
      </c>
      <c r="K31" s="390">
        <f t="shared" si="1"/>
        <v>-3800</v>
      </c>
      <c r="L31" s="401"/>
    </row>
    <row r="32" spans="1:12" ht="13.5" customHeight="1">
      <c r="A32" s="592"/>
      <c r="B32" s="127">
        <v>1999</v>
      </c>
      <c r="C32" s="395"/>
      <c r="D32" s="390">
        <f aca="true" t="shared" si="2" ref="D32:K32">D19-D6</f>
        <v>-18567</v>
      </c>
      <c r="E32" s="395"/>
      <c r="F32" s="390">
        <f t="shared" si="2"/>
        <v>-16208</v>
      </c>
      <c r="G32" s="390">
        <f t="shared" si="2"/>
        <v>-3036</v>
      </c>
      <c r="H32" s="390">
        <f t="shared" si="2"/>
        <v>149</v>
      </c>
      <c r="I32" s="390">
        <f t="shared" si="2"/>
        <v>-1634</v>
      </c>
      <c r="J32" s="390">
        <f t="shared" si="2"/>
        <v>-5965</v>
      </c>
      <c r="K32" s="390">
        <f t="shared" si="2"/>
        <v>-13191</v>
      </c>
      <c r="L32" s="401"/>
    </row>
    <row r="33" spans="1:12" ht="13.5" customHeight="1">
      <c r="A33" s="592"/>
      <c r="B33" s="127">
        <v>2000</v>
      </c>
      <c r="C33" s="395"/>
      <c r="D33" s="390">
        <f aca="true" t="shared" si="3" ref="D33:K33">D20-D7</f>
        <v>-4334</v>
      </c>
      <c r="E33" s="395"/>
      <c r="F33" s="390">
        <f t="shared" si="3"/>
        <v>-16665</v>
      </c>
      <c r="G33" s="390">
        <f t="shared" si="3"/>
        <v>-6307</v>
      </c>
      <c r="H33" s="390">
        <f t="shared" si="3"/>
        <v>-73</v>
      </c>
      <c r="I33" s="390">
        <f t="shared" si="3"/>
        <v>-1407</v>
      </c>
      <c r="J33" s="390">
        <f t="shared" si="3"/>
        <v>-6294</v>
      </c>
      <c r="K33" s="390">
        <f t="shared" si="3"/>
        <v>-5998</v>
      </c>
      <c r="L33" s="401"/>
    </row>
    <row r="34" spans="1:12" ht="13.5" customHeight="1">
      <c r="A34" s="592"/>
      <c r="B34" s="127">
        <v>2001</v>
      </c>
      <c r="C34" s="395"/>
      <c r="D34" s="390">
        <f aca="true" t="shared" si="4" ref="D34:K34">D21-D8</f>
        <v>-5801</v>
      </c>
      <c r="E34" s="390">
        <f t="shared" si="4"/>
        <v>-3</v>
      </c>
      <c r="F34" s="390">
        <f t="shared" si="4"/>
        <v>-20713</v>
      </c>
      <c r="G34" s="390">
        <f t="shared" si="4"/>
        <v>-9678</v>
      </c>
      <c r="H34" s="390">
        <f t="shared" si="4"/>
        <v>-145</v>
      </c>
      <c r="I34" s="390">
        <f t="shared" si="4"/>
        <v>-2733</v>
      </c>
      <c r="J34" s="390">
        <f t="shared" si="4"/>
        <v>-12698</v>
      </c>
      <c r="K34" s="390">
        <f t="shared" si="4"/>
        <v>-2892</v>
      </c>
      <c r="L34" s="401"/>
    </row>
    <row r="35" spans="1:12" ht="13.5" customHeight="1">
      <c r="A35" s="592"/>
      <c r="B35" s="127">
        <v>2002</v>
      </c>
      <c r="C35" s="395"/>
      <c r="D35" s="390">
        <f aca="true" t="shared" si="5" ref="D35:K35">D22-D9</f>
        <v>-14391</v>
      </c>
      <c r="E35" s="395"/>
      <c r="F35" s="390">
        <f t="shared" si="5"/>
        <v>-17719</v>
      </c>
      <c r="G35" s="390">
        <f t="shared" si="5"/>
        <v>-6749</v>
      </c>
      <c r="H35" s="390">
        <f t="shared" si="5"/>
        <v>-161</v>
      </c>
      <c r="I35" s="390">
        <f t="shared" si="5"/>
        <v>-163</v>
      </c>
      <c r="J35" s="390">
        <f t="shared" si="5"/>
        <v>-6788</v>
      </c>
      <c r="K35" s="390">
        <f t="shared" si="5"/>
        <v>-57663</v>
      </c>
      <c r="L35" s="401"/>
    </row>
    <row r="36" spans="1:12" ht="13.5" customHeight="1">
      <c r="A36" s="592"/>
      <c r="B36" s="127">
        <v>2003</v>
      </c>
      <c r="C36" s="395"/>
      <c r="D36" s="390">
        <f aca="true" t="shared" si="6" ref="D36:K36">D23-D10</f>
        <v>-10870</v>
      </c>
      <c r="E36" s="395"/>
      <c r="F36" s="390">
        <f t="shared" si="6"/>
        <v>-14323</v>
      </c>
      <c r="G36" s="390">
        <f t="shared" si="6"/>
        <v>-5484</v>
      </c>
      <c r="H36" s="390">
        <f t="shared" si="6"/>
        <v>214</v>
      </c>
      <c r="I36" s="390">
        <f t="shared" si="6"/>
        <v>-51</v>
      </c>
      <c r="J36" s="390">
        <f t="shared" si="6"/>
        <v>-8269</v>
      </c>
      <c r="K36" s="390">
        <f t="shared" si="6"/>
        <v>-108314</v>
      </c>
      <c r="L36" s="401"/>
    </row>
    <row r="37" spans="1:12" ht="13.5" customHeight="1">
      <c r="A37" s="592"/>
      <c r="B37" s="127">
        <v>2004</v>
      </c>
      <c r="C37" s="390">
        <f aca="true" t="shared" si="7" ref="C37:K37">C24-C11</f>
        <v>106</v>
      </c>
      <c r="D37" s="390">
        <f t="shared" si="7"/>
        <v>-19964</v>
      </c>
      <c r="E37" s="395"/>
      <c r="F37" s="390">
        <f t="shared" si="7"/>
        <v>-21227</v>
      </c>
      <c r="G37" s="390">
        <f t="shared" si="7"/>
        <v>-6731</v>
      </c>
      <c r="H37" s="390">
        <f t="shared" si="7"/>
        <v>-237</v>
      </c>
      <c r="I37" s="390">
        <f t="shared" si="7"/>
        <v>102</v>
      </c>
      <c r="J37" s="390">
        <f t="shared" si="7"/>
        <v>-8509</v>
      </c>
      <c r="K37" s="390">
        <f t="shared" si="7"/>
        <v>-56791</v>
      </c>
      <c r="L37" s="401"/>
    </row>
    <row r="38" spans="1:12" ht="13.5" customHeight="1">
      <c r="A38" s="592"/>
      <c r="B38" s="127">
        <v>2005</v>
      </c>
      <c r="C38" s="395"/>
      <c r="D38" s="390">
        <f aca="true" t="shared" si="8" ref="D38:K38">D25-D12</f>
        <v>-629</v>
      </c>
      <c r="E38" s="395"/>
      <c r="F38" s="390">
        <f t="shared" si="8"/>
        <v>-20647</v>
      </c>
      <c r="G38" s="390">
        <f t="shared" si="8"/>
        <v>-7255</v>
      </c>
      <c r="H38" s="390">
        <f t="shared" si="8"/>
        <v>94</v>
      </c>
      <c r="I38" s="390">
        <f t="shared" si="8"/>
        <v>-41</v>
      </c>
      <c r="J38" s="390">
        <f t="shared" si="8"/>
        <v>-7622</v>
      </c>
      <c r="K38" s="390">
        <f t="shared" si="8"/>
        <v>-43725</v>
      </c>
      <c r="L38" s="401"/>
    </row>
    <row r="39" spans="1:12" ht="13.5" customHeight="1">
      <c r="A39" s="592"/>
      <c r="B39" s="127">
        <v>2006</v>
      </c>
      <c r="C39" s="395"/>
      <c r="D39" s="390">
        <f aca="true" t="shared" si="9" ref="D39:K39">D26-D13</f>
        <v>-793</v>
      </c>
      <c r="E39" s="395"/>
      <c r="F39" s="390">
        <f t="shared" si="9"/>
        <v>-16697</v>
      </c>
      <c r="G39" s="390">
        <f t="shared" si="9"/>
        <v>-6593</v>
      </c>
      <c r="H39" s="390">
        <f t="shared" si="9"/>
        <v>-84</v>
      </c>
      <c r="I39" s="390">
        <f t="shared" si="9"/>
        <v>439</v>
      </c>
      <c r="J39" s="390">
        <f t="shared" si="9"/>
        <v>-7804</v>
      </c>
      <c r="K39" s="390">
        <f t="shared" si="9"/>
        <v>9990</v>
      </c>
      <c r="L39" s="401"/>
    </row>
    <row r="40" spans="1:12" ht="13.5" customHeight="1">
      <c r="A40" s="592"/>
      <c r="B40" s="127">
        <v>2007</v>
      </c>
      <c r="C40" s="390">
        <f aca="true" t="shared" si="10" ref="C40:K40">C27-C14</f>
        <v>-14</v>
      </c>
      <c r="D40" s="390">
        <f t="shared" si="10"/>
        <v>-1100</v>
      </c>
      <c r="E40" s="395"/>
      <c r="F40" s="390">
        <f t="shared" si="10"/>
        <v>-23426</v>
      </c>
      <c r="G40" s="390">
        <f t="shared" si="10"/>
        <v>-5670</v>
      </c>
      <c r="H40" s="390">
        <f t="shared" si="10"/>
        <v>177</v>
      </c>
      <c r="I40" s="390">
        <f t="shared" si="10"/>
        <v>328</v>
      </c>
      <c r="J40" s="390">
        <f t="shared" si="10"/>
        <v>-11840</v>
      </c>
      <c r="K40" s="390">
        <f t="shared" si="10"/>
        <v>15284</v>
      </c>
      <c r="L40" s="401"/>
    </row>
    <row r="41" spans="1:12" ht="13.5" customHeight="1">
      <c r="A41" s="592"/>
      <c r="B41" s="127">
        <v>2008</v>
      </c>
      <c r="C41" s="66"/>
      <c r="D41" s="390">
        <f>D28-D15</f>
        <v>-1108</v>
      </c>
      <c r="E41" s="395"/>
      <c r="F41" s="390">
        <f aca="true" t="shared" si="11" ref="F41:K41">F28-F15</f>
        <v>-15896</v>
      </c>
      <c r="G41" s="390">
        <f t="shared" si="11"/>
        <v>-5750</v>
      </c>
      <c r="H41" s="390">
        <f t="shared" si="11"/>
        <v>-179</v>
      </c>
      <c r="I41" s="390">
        <f t="shared" si="11"/>
        <v>499</v>
      </c>
      <c r="J41" s="390">
        <f t="shared" si="11"/>
        <v>-8556</v>
      </c>
      <c r="K41" s="390">
        <f t="shared" si="11"/>
        <v>5391</v>
      </c>
      <c r="L41" s="391">
        <f>SUM(C41:K41)</f>
        <v>-25599</v>
      </c>
    </row>
    <row r="42" spans="1:12" ht="13.5" customHeight="1" thickBot="1">
      <c r="A42" s="577"/>
      <c r="B42" s="128">
        <v>2009</v>
      </c>
      <c r="C42" s="155"/>
      <c r="D42" s="392">
        <f>D29-D16</f>
        <v>-1343</v>
      </c>
      <c r="E42" s="396"/>
      <c r="F42" s="392">
        <f aca="true" t="shared" si="12" ref="F42:K42">F29-F16</f>
        <v>-21679</v>
      </c>
      <c r="G42" s="392">
        <f t="shared" si="12"/>
        <v>-7958</v>
      </c>
      <c r="H42" s="392">
        <f t="shared" si="12"/>
        <v>38</v>
      </c>
      <c r="I42" s="392">
        <f t="shared" si="12"/>
        <v>386</v>
      </c>
      <c r="J42" s="392">
        <f t="shared" si="12"/>
        <v>-10798</v>
      </c>
      <c r="K42" s="392">
        <f t="shared" si="12"/>
        <v>17448</v>
      </c>
      <c r="L42" s="566">
        <f>SUM(C42:K42)</f>
        <v>-23906</v>
      </c>
    </row>
    <row r="43" spans="1:6" s="261" customFormat="1" ht="12.75">
      <c r="A43" s="7" t="s">
        <v>19</v>
      </c>
      <c r="B43" s="7"/>
      <c r="F43" s="11" t="s">
        <v>221</v>
      </c>
    </row>
  </sheetData>
  <sheetProtection/>
  <mergeCells count="3">
    <mergeCell ref="A4:A16"/>
    <mergeCell ref="A17:A29"/>
    <mergeCell ref="A30:A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4.7109375" style="157" customWidth="1"/>
    <col min="8" max="16384" width="9.140625" style="157" customWidth="1"/>
  </cols>
  <sheetData>
    <row r="1" spans="1:12" ht="19.5" customHeight="1">
      <c r="A1" s="16" t="s">
        <v>320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6.75" customHeight="1" thickBot="1"/>
    <row r="3" spans="1:7" ht="51.75" thickBot="1">
      <c r="A3" s="19" t="s">
        <v>314</v>
      </c>
      <c r="B3" s="19" t="s">
        <v>369</v>
      </c>
      <c r="C3" s="268" t="s">
        <v>140</v>
      </c>
      <c r="D3" s="268" t="s">
        <v>141</v>
      </c>
      <c r="E3" s="268" t="s">
        <v>259</v>
      </c>
      <c r="F3" s="268" t="s">
        <v>260</v>
      </c>
      <c r="G3" s="268" t="s">
        <v>244</v>
      </c>
    </row>
    <row r="4" spans="1:7" ht="12.75" customHeight="1">
      <c r="A4" s="578" t="s">
        <v>53</v>
      </c>
      <c r="B4" s="138">
        <v>1997</v>
      </c>
      <c r="C4" s="296">
        <v>742.4</v>
      </c>
      <c r="D4" s="296">
        <v>577.4</v>
      </c>
      <c r="E4" s="185">
        <f aca="true" t="shared" si="0" ref="E4:E13">SUM(C4:D4)</f>
        <v>1319.8</v>
      </c>
      <c r="F4" s="296">
        <v>889.1</v>
      </c>
      <c r="G4" s="185">
        <f aca="true" t="shared" si="1" ref="G4:G40">E4+F4</f>
        <v>2208.9</v>
      </c>
    </row>
    <row r="5" spans="1:7" ht="12.75" customHeight="1">
      <c r="A5" s="579"/>
      <c r="B5" s="139">
        <v>1998</v>
      </c>
      <c r="C5" s="297">
        <v>645.5</v>
      </c>
      <c r="D5" s="297">
        <v>542.1</v>
      </c>
      <c r="E5" s="290">
        <f t="shared" si="0"/>
        <v>1187.6</v>
      </c>
      <c r="F5" s="297">
        <v>932.7</v>
      </c>
      <c r="G5" s="290">
        <f t="shared" si="1"/>
        <v>2120.3</v>
      </c>
    </row>
    <row r="6" spans="1:7" ht="12.75" customHeight="1">
      <c r="A6" s="579"/>
      <c r="B6" s="139">
        <v>1999</v>
      </c>
      <c r="C6" s="297">
        <v>564.9</v>
      </c>
      <c r="D6" s="297">
        <v>541.3</v>
      </c>
      <c r="E6" s="290">
        <f t="shared" si="0"/>
        <v>1106.1999999999998</v>
      </c>
      <c r="F6" s="297">
        <v>753.4</v>
      </c>
      <c r="G6" s="290">
        <f t="shared" si="1"/>
        <v>1859.6</v>
      </c>
    </row>
    <row r="7" spans="1:7" ht="12.75" customHeight="1">
      <c r="A7" s="579"/>
      <c r="B7" s="139">
        <v>2000</v>
      </c>
      <c r="C7" s="297">
        <v>533</v>
      </c>
      <c r="D7" s="297">
        <v>519</v>
      </c>
      <c r="E7" s="290">
        <f t="shared" si="0"/>
        <v>1052</v>
      </c>
      <c r="F7" s="297">
        <v>655</v>
      </c>
      <c r="G7" s="290">
        <f t="shared" si="1"/>
        <v>1707</v>
      </c>
    </row>
    <row r="8" spans="1:7" ht="12.75" customHeight="1">
      <c r="A8" s="579"/>
      <c r="B8" s="139">
        <v>2001</v>
      </c>
      <c r="C8" s="297">
        <v>589</v>
      </c>
      <c r="D8" s="297">
        <v>555</v>
      </c>
      <c r="E8" s="290">
        <f t="shared" si="0"/>
        <v>1144</v>
      </c>
      <c r="F8" s="297">
        <v>768</v>
      </c>
      <c r="G8" s="290">
        <f t="shared" si="1"/>
        <v>1912</v>
      </c>
    </row>
    <row r="9" spans="1:7" ht="12.75" customHeight="1">
      <c r="A9" s="579"/>
      <c r="B9" s="139">
        <v>2002</v>
      </c>
      <c r="C9" s="297">
        <v>543</v>
      </c>
      <c r="D9" s="297">
        <v>590</v>
      </c>
      <c r="E9" s="290">
        <f t="shared" si="0"/>
        <v>1133</v>
      </c>
      <c r="F9" s="297">
        <v>765</v>
      </c>
      <c r="G9" s="290">
        <f t="shared" si="1"/>
        <v>1898</v>
      </c>
    </row>
    <row r="10" spans="1:7" ht="12.75" customHeight="1">
      <c r="A10" s="579"/>
      <c r="B10" s="139">
        <v>2003</v>
      </c>
      <c r="C10" s="297">
        <v>595</v>
      </c>
      <c r="D10" s="297">
        <v>626</v>
      </c>
      <c r="E10" s="290">
        <f t="shared" si="0"/>
        <v>1221</v>
      </c>
      <c r="F10" s="297">
        <v>806</v>
      </c>
      <c r="G10" s="290">
        <f t="shared" si="1"/>
        <v>2027</v>
      </c>
    </row>
    <row r="11" spans="1:7" ht="12.75" customHeight="1">
      <c r="A11" s="579"/>
      <c r="B11" s="139">
        <v>2004</v>
      </c>
      <c r="C11" s="297">
        <v>680</v>
      </c>
      <c r="D11" s="297">
        <v>678</v>
      </c>
      <c r="E11" s="290">
        <f t="shared" si="0"/>
        <v>1358</v>
      </c>
      <c r="F11" s="297">
        <v>891</v>
      </c>
      <c r="G11" s="290">
        <f t="shared" si="1"/>
        <v>2249</v>
      </c>
    </row>
    <row r="12" spans="1:7" ht="12.75" customHeight="1">
      <c r="A12" s="579"/>
      <c r="B12" s="139">
        <v>2005</v>
      </c>
      <c r="C12" s="297">
        <v>595</v>
      </c>
      <c r="D12" s="297">
        <v>641</v>
      </c>
      <c r="E12" s="290">
        <f t="shared" si="0"/>
        <v>1236</v>
      </c>
      <c r="F12" s="297">
        <v>908</v>
      </c>
      <c r="G12" s="290">
        <f t="shared" si="1"/>
        <v>2144</v>
      </c>
    </row>
    <row r="13" spans="1:7" ht="12.75" customHeight="1">
      <c r="A13" s="579"/>
      <c r="B13" s="139">
        <v>2006</v>
      </c>
      <c r="C13" s="297">
        <v>571</v>
      </c>
      <c r="D13" s="297">
        <v>666</v>
      </c>
      <c r="E13" s="290">
        <f t="shared" si="0"/>
        <v>1237</v>
      </c>
      <c r="F13" s="297">
        <v>928</v>
      </c>
      <c r="G13" s="290">
        <f t="shared" si="1"/>
        <v>2165</v>
      </c>
    </row>
    <row r="14" spans="1:7" ht="12.75" customHeight="1">
      <c r="A14" s="579"/>
      <c r="B14" s="139">
        <v>2007</v>
      </c>
      <c r="C14" s="297">
        <v>874</v>
      </c>
      <c r="D14" s="297">
        <v>750</v>
      </c>
      <c r="E14" s="290">
        <v>1624</v>
      </c>
      <c r="F14" s="297">
        <v>1290</v>
      </c>
      <c r="G14" s="290">
        <f t="shared" si="1"/>
        <v>2914</v>
      </c>
    </row>
    <row r="15" spans="1:7" ht="12.75" customHeight="1">
      <c r="A15" s="579"/>
      <c r="B15" s="143">
        <v>2008</v>
      </c>
      <c r="C15" s="486">
        <v>969</v>
      </c>
      <c r="D15" s="486">
        <v>800</v>
      </c>
      <c r="E15" s="485">
        <f>SUM(C15:D15)</f>
        <v>1769</v>
      </c>
      <c r="F15" s="486">
        <v>1531</v>
      </c>
      <c r="G15" s="290">
        <f t="shared" si="1"/>
        <v>3300</v>
      </c>
    </row>
    <row r="16" spans="1:7" ht="12.75" customHeight="1" thickBot="1">
      <c r="A16" s="580"/>
      <c r="B16" s="137">
        <v>2009</v>
      </c>
      <c r="C16" s="486">
        <v>905</v>
      </c>
      <c r="D16" s="484">
        <v>1034</v>
      </c>
      <c r="E16" s="485">
        <f>SUM(C16:D16)</f>
        <v>1939</v>
      </c>
      <c r="F16" s="486">
        <v>1674</v>
      </c>
      <c r="G16" s="290">
        <f t="shared" si="1"/>
        <v>3613</v>
      </c>
    </row>
    <row r="17" spans="1:7" ht="12.75" customHeight="1">
      <c r="A17" s="578" t="s">
        <v>54</v>
      </c>
      <c r="B17" s="138">
        <v>1997</v>
      </c>
      <c r="C17" s="296">
        <v>73.7</v>
      </c>
      <c r="D17" s="296">
        <v>4.4</v>
      </c>
      <c r="E17" s="185">
        <f aca="true" t="shared" si="2" ref="E17:E39">SUM(C17:D17)</f>
        <v>78.10000000000001</v>
      </c>
      <c r="F17" s="296">
        <v>110.9</v>
      </c>
      <c r="G17" s="185">
        <f t="shared" si="1"/>
        <v>189</v>
      </c>
    </row>
    <row r="18" spans="1:7" ht="12.75" customHeight="1">
      <c r="A18" s="579"/>
      <c r="B18" s="139">
        <v>1998</v>
      </c>
      <c r="C18" s="297">
        <v>89.8</v>
      </c>
      <c r="D18" s="297">
        <v>3.6</v>
      </c>
      <c r="E18" s="290">
        <f t="shared" si="2"/>
        <v>93.39999999999999</v>
      </c>
      <c r="F18" s="297">
        <v>114.7</v>
      </c>
      <c r="G18" s="290">
        <f t="shared" si="1"/>
        <v>208.1</v>
      </c>
    </row>
    <row r="19" spans="1:7" ht="12.75" customHeight="1">
      <c r="A19" s="579"/>
      <c r="B19" s="139">
        <v>1999</v>
      </c>
      <c r="C19" s="297">
        <v>117.4</v>
      </c>
      <c r="D19" s="297">
        <v>2.9</v>
      </c>
      <c r="E19" s="290">
        <f t="shared" si="2"/>
        <v>120.30000000000001</v>
      </c>
      <c r="F19" s="297">
        <v>119.1</v>
      </c>
      <c r="G19" s="290">
        <f t="shared" si="1"/>
        <v>239.4</v>
      </c>
    </row>
    <row r="20" spans="1:7" ht="12.75" customHeight="1">
      <c r="A20" s="579"/>
      <c r="B20" s="139">
        <v>2000</v>
      </c>
      <c r="C20" s="297">
        <v>106.8</v>
      </c>
      <c r="D20" s="297">
        <v>1.9</v>
      </c>
      <c r="E20" s="290">
        <f t="shared" si="2"/>
        <v>108.7</v>
      </c>
      <c r="F20" s="297">
        <v>89</v>
      </c>
      <c r="G20" s="290">
        <f t="shared" si="1"/>
        <v>197.7</v>
      </c>
    </row>
    <row r="21" spans="1:7" ht="12.75" customHeight="1">
      <c r="A21" s="579"/>
      <c r="B21" s="139">
        <v>2001</v>
      </c>
      <c r="C21" s="297">
        <v>136</v>
      </c>
      <c r="D21" s="297">
        <v>3</v>
      </c>
      <c r="E21" s="290">
        <f t="shared" si="2"/>
        <v>139</v>
      </c>
      <c r="F21" s="297">
        <v>104</v>
      </c>
      <c r="G21" s="290">
        <f t="shared" si="1"/>
        <v>243</v>
      </c>
    </row>
    <row r="22" spans="1:7" ht="12.75" customHeight="1">
      <c r="A22" s="579"/>
      <c r="B22" s="139">
        <v>2002</v>
      </c>
      <c r="C22" s="297">
        <v>116</v>
      </c>
      <c r="D22" s="297">
        <v>7</v>
      </c>
      <c r="E22" s="290">
        <f t="shared" si="2"/>
        <v>123</v>
      </c>
      <c r="F22" s="297">
        <v>145</v>
      </c>
      <c r="G22" s="290">
        <f t="shared" si="1"/>
        <v>268</v>
      </c>
    </row>
    <row r="23" spans="1:7" ht="12.75" customHeight="1">
      <c r="A23" s="579"/>
      <c r="B23" s="139">
        <v>2003</v>
      </c>
      <c r="C23" s="297">
        <v>153</v>
      </c>
      <c r="D23" s="297">
        <v>10</v>
      </c>
      <c r="E23" s="290">
        <f t="shared" si="2"/>
        <v>163</v>
      </c>
      <c r="F23" s="297">
        <v>197</v>
      </c>
      <c r="G23" s="290">
        <f t="shared" si="1"/>
        <v>360</v>
      </c>
    </row>
    <row r="24" spans="1:7" ht="12.75" customHeight="1">
      <c r="A24" s="579"/>
      <c r="B24" s="139">
        <v>2004</v>
      </c>
      <c r="C24" s="297">
        <v>157</v>
      </c>
      <c r="D24" s="297">
        <v>8</v>
      </c>
      <c r="E24" s="290">
        <f t="shared" si="2"/>
        <v>165</v>
      </c>
      <c r="F24" s="297">
        <v>214</v>
      </c>
      <c r="G24" s="290">
        <f t="shared" si="1"/>
        <v>379</v>
      </c>
    </row>
    <row r="25" spans="1:7" ht="12.75" customHeight="1">
      <c r="A25" s="579"/>
      <c r="B25" s="139">
        <v>2005</v>
      </c>
      <c r="C25" s="297">
        <v>159</v>
      </c>
      <c r="D25" s="297">
        <v>10</v>
      </c>
      <c r="E25" s="290">
        <f t="shared" si="2"/>
        <v>169</v>
      </c>
      <c r="F25" s="297">
        <v>266</v>
      </c>
      <c r="G25" s="290">
        <f t="shared" si="1"/>
        <v>435</v>
      </c>
    </row>
    <row r="26" spans="1:7" ht="12.75" customHeight="1">
      <c r="A26" s="579"/>
      <c r="B26" s="139">
        <v>2006</v>
      </c>
      <c r="C26" s="298">
        <v>158</v>
      </c>
      <c r="D26" s="298">
        <v>14</v>
      </c>
      <c r="E26" s="290">
        <f t="shared" si="2"/>
        <v>172</v>
      </c>
      <c r="F26" s="298">
        <v>264</v>
      </c>
      <c r="G26" s="290">
        <f t="shared" si="1"/>
        <v>436</v>
      </c>
    </row>
    <row r="27" spans="1:7" ht="12.75" customHeight="1">
      <c r="A27" s="579"/>
      <c r="B27" s="139">
        <v>2007</v>
      </c>
      <c r="C27" s="298">
        <v>209</v>
      </c>
      <c r="D27" s="298">
        <v>16</v>
      </c>
      <c r="E27" s="290">
        <f t="shared" si="2"/>
        <v>225</v>
      </c>
      <c r="F27" s="298">
        <v>355</v>
      </c>
      <c r="G27" s="290">
        <f t="shared" si="1"/>
        <v>580</v>
      </c>
    </row>
    <row r="28" spans="1:7" ht="12.75" customHeight="1">
      <c r="A28" s="579"/>
      <c r="B28" s="143">
        <v>2008</v>
      </c>
      <c r="C28" s="487">
        <v>222</v>
      </c>
      <c r="D28" s="487">
        <v>17</v>
      </c>
      <c r="E28" s="485">
        <f>SUM(C28:D28)</f>
        <v>239</v>
      </c>
      <c r="F28" s="487">
        <v>420</v>
      </c>
      <c r="G28" s="290">
        <f t="shared" si="1"/>
        <v>659</v>
      </c>
    </row>
    <row r="29" spans="1:7" ht="12.75" customHeight="1" thickBot="1">
      <c r="A29" s="580"/>
      <c r="B29" s="137">
        <v>2009</v>
      </c>
      <c r="C29" s="487">
        <v>176</v>
      </c>
      <c r="D29" s="487">
        <v>17</v>
      </c>
      <c r="E29" s="485">
        <f>SUM(C29:D29)</f>
        <v>193</v>
      </c>
      <c r="F29" s="487">
        <v>440</v>
      </c>
      <c r="G29" s="290">
        <f t="shared" si="1"/>
        <v>633</v>
      </c>
    </row>
    <row r="30" spans="1:7" ht="12.75" customHeight="1">
      <c r="A30" s="578" t="s">
        <v>315</v>
      </c>
      <c r="B30" s="126">
        <v>1997</v>
      </c>
      <c r="C30" s="184">
        <f aca="true" t="shared" si="3" ref="C30:D42">C17-C4</f>
        <v>-668.6999999999999</v>
      </c>
      <c r="D30" s="184">
        <f t="shared" si="3"/>
        <v>-573</v>
      </c>
      <c r="E30" s="185">
        <f t="shared" si="2"/>
        <v>-1241.6999999999998</v>
      </c>
      <c r="F30" s="184">
        <f aca="true" t="shared" si="4" ref="F30:F42">F17-F4</f>
        <v>-778.2</v>
      </c>
      <c r="G30" s="185">
        <f t="shared" si="1"/>
        <v>-2019.8999999999999</v>
      </c>
    </row>
    <row r="31" spans="1:7" ht="12.75" customHeight="1">
      <c r="A31" s="579"/>
      <c r="B31" s="127">
        <v>1998</v>
      </c>
      <c r="C31" s="299">
        <f t="shared" si="3"/>
        <v>-555.7</v>
      </c>
      <c r="D31" s="299">
        <f t="shared" si="3"/>
        <v>-538.5</v>
      </c>
      <c r="E31" s="290">
        <f t="shared" si="2"/>
        <v>-1094.2</v>
      </c>
      <c r="F31" s="299">
        <f t="shared" si="4"/>
        <v>-818</v>
      </c>
      <c r="G31" s="290">
        <f t="shared" si="1"/>
        <v>-1912.2</v>
      </c>
    </row>
    <row r="32" spans="1:7" ht="12.75" customHeight="1">
      <c r="A32" s="579"/>
      <c r="B32" s="127">
        <v>1999</v>
      </c>
      <c r="C32" s="299">
        <f t="shared" si="3"/>
        <v>-447.5</v>
      </c>
      <c r="D32" s="299">
        <f t="shared" si="3"/>
        <v>-538.4</v>
      </c>
      <c r="E32" s="290">
        <f t="shared" si="2"/>
        <v>-985.9</v>
      </c>
      <c r="F32" s="299">
        <f t="shared" si="4"/>
        <v>-634.3</v>
      </c>
      <c r="G32" s="290">
        <f t="shared" si="1"/>
        <v>-1620.1999999999998</v>
      </c>
    </row>
    <row r="33" spans="1:7" ht="12.75" customHeight="1">
      <c r="A33" s="579"/>
      <c r="B33" s="127">
        <v>2000</v>
      </c>
      <c r="C33" s="299">
        <f t="shared" si="3"/>
        <v>-426.2</v>
      </c>
      <c r="D33" s="299">
        <f t="shared" si="3"/>
        <v>-517.1</v>
      </c>
      <c r="E33" s="290">
        <f t="shared" si="2"/>
        <v>-943.3</v>
      </c>
      <c r="F33" s="299">
        <f t="shared" si="4"/>
        <v>-566</v>
      </c>
      <c r="G33" s="290">
        <f t="shared" si="1"/>
        <v>-1509.3</v>
      </c>
    </row>
    <row r="34" spans="1:7" ht="12.75" customHeight="1">
      <c r="A34" s="579"/>
      <c r="B34" s="127">
        <v>2001</v>
      </c>
      <c r="C34" s="299">
        <f t="shared" si="3"/>
        <v>-453</v>
      </c>
      <c r="D34" s="299">
        <f t="shared" si="3"/>
        <v>-552</v>
      </c>
      <c r="E34" s="290">
        <f t="shared" si="2"/>
        <v>-1005</v>
      </c>
      <c r="F34" s="299">
        <f t="shared" si="4"/>
        <v>-664</v>
      </c>
      <c r="G34" s="290">
        <f t="shared" si="1"/>
        <v>-1669</v>
      </c>
    </row>
    <row r="35" spans="1:7" ht="12.75" customHeight="1">
      <c r="A35" s="579"/>
      <c r="B35" s="127">
        <v>2002</v>
      </c>
      <c r="C35" s="299">
        <f t="shared" si="3"/>
        <v>-427</v>
      </c>
      <c r="D35" s="299">
        <f t="shared" si="3"/>
        <v>-583</v>
      </c>
      <c r="E35" s="290">
        <f t="shared" si="2"/>
        <v>-1010</v>
      </c>
      <c r="F35" s="299">
        <f t="shared" si="4"/>
        <v>-620</v>
      </c>
      <c r="G35" s="290">
        <f t="shared" si="1"/>
        <v>-1630</v>
      </c>
    </row>
    <row r="36" spans="1:7" ht="12.75" customHeight="1">
      <c r="A36" s="579"/>
      <c r="B36" s="127">
        <v>2003</v>
      </c>
      <c r="C36" s="299">
        <f t="shared" si="3"/>
        <v>-442</v>
      </c>
      <c r="D36" s="299">
        <f t="shared" si="3"/>
        <v>-616</v>
      </c>
      <c r="E36" s="290">
        <f t="shared" si="2"/>
        <v>-1058</v>
      </c>
      <c r="F36" s="299">
        <f t="shared" si="4"/>
        <v>-609</v>
      </c>
      <c r="G36" s="290">
        <f t="shared" si="1"/>
        <v>-1667</v>
      </c>
    </row>
    <row r="37" spans="1:7" ht="12.75" customHeight="1">
      <c r="A37" s="579"/>
      <c r="B37" s="127">
        <v>2004</v>
      </c>
      <c r="C37" s="299">
        <f t="shared" si="3"/>
        <v>-523</v>
      </c>
      <c r="D37" s="299">
        <f t="shared" si="3"/>
        <v>-670</v>
      </c>
      <c r="E37" s="290">
        <f t="shared" si="2"/>
        <v>-1193</v>
      </c>
      <c r="F37" s="299">
        <f t="shared" si="4"/>
        <v>-677</v>
      </c>
      <c r="G37" s="290">
        <f t="shared" si="1"/>
        <v>-1870</v>
      </c>
    </row>
    <row r="38" spans="1:7" ht="12.75" customHeight="1">
      <c r="A38" s="579"/>
      <c r="B38" s="127">
        <v>2005</v>
      </c>
      <c r="C38" s="299">
        <f t="shared" si="3"/>
        <v>-436</v>
      </c>
      <c r="D38" s="299">
        <f t="shared" si="3"/>
        <v>-631</v>
      </c>
      <c r="E38" s="290">
        <f t="shared" si="2"/>
        <v>-1067</v>
      </c>
      <c r="F38" s="299">
        <f t="shared" si="4"/>
        <v>-642</v>
      </c>
      <c r="G38" s="290">
        <f t="shared" si="1"/>
        <v>-1709</v>
      </c>
    </row>
    <row r="39" spans="1:7" ht="12.75" customHeight="1">
      <c r="A39" s="579"/>
      <c r="B39" s="139">
        <v>2006</v>
      </c>
      <c r="C39" s="299">
        <f t="shared" si="3"/>
        <v>-413</v>
      </c>
      <c r="D39" s="299">
        <f t="shared" si="3"/>
        <v>-652</v>
      </c>
      <c r="E39" s="290">
        <f t="shared" si="2"/>
        <v>-1065</v>
      </c>
      <c r="F39" s="299">
        <f t="shared" si="4"/>
        <v>-664</v>
      </c>
      <c r="G39" s="290">
        <f t="shared" si="1"/>
        <v>-1729</v>
      </c>
    </row>
    <row r="40" spans="1:7" ht="12.75" customHeight="1">
      <c r="A40" s="579"/>
      <c r="B40" s="139">
        <v>2007</v>
      </c>
      <c r="C40" s="299">
        <f t="shared" si="3"/>
        <v>-665</v>
      </c>
      <c r="D40" s="299">
        <f t="shared" si="3"/>
        <v>-734</v>
      </c>
      <c r="E40" s="290">
        <v>1624</v>
      </c>
      <c r="F40" s="299">
        <f t="shared" si="4"/>
        <v>-935</v>
      </c>
      <c r="G40" s="290">
        <f t="shared" si="1"/>
        <v>689</v>
      </c>
    </row>
    <row r="41" spans="1:7" ht="12.75" customHeight="1">
      <c r="A41" s="579"/>
      <c r="B41" s="143">
        <v>2008</v>
      </c>
      <c r="C41" s="183">
        <f t="shared" si="3"/>
        <v>-747</v>
      </c>
      <c r="D41" s="183">
        <f t="shared" si="3"/>
        <v>-783</v>
      </c>
      <c r="E41" s="488">
        <f>SUM(C41:D41)</f>
        <v>-1530</v>
      </c>
      <c r="F41" s="183">
        <f t="shared" si="4"/>
        <v>-1111</v>
      </c>
      <c r="G41" s="488">
        <f>E41+F41</f>
        <v>-2641</v>
      </c>
    </row>
    <row r="42" spans="1:7" ht="12.75" customHeight="1" thickBot="1">
      <c r="A42" s="580"/>
      <c r="B42" s="137">
        <v>2009</v>
      </c>
      <c r="C42" s="300">
        <f t="shared" si="3"/>
        <v>-729</v>
      </c>
      <c r="D42" s="300">
        <f t="shared" si="3"/>
        <v>-1017</v>
      </c>
      <c r="E42" s="291">
        <v>1624</v>
      </c>
      <c r="F42" s="300">
        <f t="shared" si="4"/>
        <v>-1234</v>
      </c>
      <c r="G42" s="291">
        <f>E42+F42</f>
        <v>390</v>
      </c>
    </row>
    <row r="43" spans="1:12" ht="13.5" customHeight="1">
      <c r="A43" s="4" t="s">
        <v>19</v>
      </c>
      <c r="B43" s="12"/>
      <c r="C43" s="5"/>
      <c r="D43" s="3"/>
      <c r="F43" s="11" t="s">
        <v>221</v>
      </c>
      <c r="G43" s="3"/>
      <c r="H43" s="3"/>
      <c r="I43" s="6"/>
      <c r="J43" s="3"/>
      <c r="K43" s="3"/>
      <c r="L43" s="3"/>
    </row>
    <row r="44" spans="2:12" ht="13.5" customHeight="1">
      <c r="B44" s="8"/>
      <c r="C44" s="5"/>
      <c r="D44" s="3"/>
      <c r="E44" s="3"/>
      <c r="F44" s="3"/>
      <c r="G44" s="3"/>
      <c r="H44" s="3"/>
      <c r="I44" s="3"/>
      <c r="J44" s="3"/>
      <c r="K44" s="3"/>
      <c r="L44" s="3"/>
    </row>
  </sheetData>
  <sheetProtection/>
  <mergeCells count="3">
    <mergeCell ref="A4:A16"/>
    <mergeCell ref="A17:A29"/>
    <mergeCell ref="A30:A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186" customWidth="1"/>
    <col min="2" max="2" width="7.57421875" style="186" customWidth="1"/>
    <col min="3" max="3" width="6.28125" style="186" bestFit="1" customWidth="1"/>
    <col min="4" max="4" width="6.8515625" style="186" customWidth="1"/>
    <col min="5" max="5" width="9.140625" style="186" customWidth="1"/>
    <col min="6" max="6" width="7.57421875" style="186" customWidth="1"/>
    <col min="7" max="7" width="11.8515625" style="186" customWidth="1"/>
    <col min="8" max="8" width="9.00390625" style="186" customWidth="1"/>
    <col min="9" max="9" width="10.421875" style="186" customWidth="1"/>
    <col min="10" max="10" width="7.8515625" style="186" customWidth="1"/>
    <col min="11" max="11" width="5.7109375" style="186" bestFit="1" customWidth="1"/>
    <col min="12" max="12" width="6.8515625" style="186" bestFit="1" customWidth="1"/>
    <col min="13" max="16384" width="9.140625" style="186" customWidth="1"/>
  </cols>
  <sheetData>
    <row r="1" spans="1:23" s="3" customFormat="1" ht="19.5" customHeight="1">
      <c r="A1" s="16" t="s">
        <v>445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6.75" customHeight="1" thickBot="1">
      <c r="A2" s="19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2" ht="64.5" thickBot="1">
      <c r="A3" s="27" t="s">
        <v>306</v>
      </c>
      <c r="B3" s="27" t="s">
        <v>369</v>
      </c>
      <c r="C3" s="270" t="s">
        <v>74</v>
      </c>
      <c r="D3" s="270" t="s">
        <v>75</v>
      </c>
      <c r="E3" s="270" t="s">
        <v>76</v>
      </c>
      <c r="F3" s="270" t="s">
        <v>206</v>
      </c>
      <c r="G3" s="270" t="s">
        <v>78</v>
      </c>
      <c r="H3" s="270" t="s">
        <v>79</v>
      </c>
      <c r="I3" s="270" t="s">
        <v>80</v>
      </c>
      <c r="J3" s="270" t="s">
        <v>81</v>
      </c>
      <c r="K3" s="270" t="s">
        <v>184</v>
      </c>
      <c r="L3" s="269" t="s">
        <v>5</v>
      </c>
    </row>
    <row r="4" spans="1:12" ht="12.75" customHeight="1">
      <c r="A4" s="581" t="s">
        <v>53</v>
      </c>
      <c r="B4" s="126">
        <v>1997</v>
      </c>
      <c r="C4" s="181">
        <v>33</v>
      </c>
      <c r="D4" s="181">
        <v>39</v>
      </c>
      <c r="E4" s="181">
        <v>615</v>
      </c>
      <c r="F4" s="181">
        <v>6415</v>
      </c>
      <c r="G4" s="181">
        <v>433</v>
      </c>
      <c r="H4" s="181">
        <v>74</v>
      </c>
      <c r="I4" s="181">
        <v>7</v>
      </c>
      <c r="J4" s="181">
        <v>85</v>
      </c>
      <c r="K4" s="181">
        <v>28</v>
      </c>
      <c r="L4" s="182">
        <f aca="true" t="shared" si="0" ref="L4:L27">SUM(C4:K4)</f>
        <v>7729</v>
      </c>
    </row>
    <row r="5" spans="1:12" ht="12.75" customHeight="1">
      <c r="A5" s="585"/>
      <c r="B5" s="127">
        <v>1998</v>
      </c>
      <c r="C5" s="178">
        <v>86</v>
      </c>
      <c r="D5" s="178">
        <v>32</v>
      </c>
      <c r="E5" s="178">
        <v>1332</v>
      </c>
      <c r="F5" s="178">
        <v>5443</v>
      </c>
      <c r="G5" s="178">
        <v>864</v>
      </c>
      <c r="H5" s="178">
        <v>37</v>
      </c>
      <c r="I5" s="178">
        <v>11</v>
      </c>
      <c r="J5" s="178">
        <v>85</v>
      </c>
      <c r="K5" s="178">
        <v>14</v>
      </c>
      <c r="L5" s="229">
        <f t="shared" si="0"/>
        <v>7904</v>
      </c>
    </row>
    <row r="6" spans="1:12" ht="12.75" customHeight="1">
      <c r="A6" s="585"/>
      <c r="B6" s="127">
        <v>1999</v>
      </c>
      <c r="C6" s="178">
        <v>201</v>
      </c>
      <c r="D6" s="178">
        <v>31</v>
      </c>
      <c r="E6" s="178">
        <v>1671</v>
      </c>
      <c r="F6" s="178">
        <v>4965</v>
      </c>
      <c r="G6" s="178">
        <v>281</v>
      </c>
      <c r="H6" s="178">
        <v>11</v>
      </c>
      <c r="I6" s="178">
        <v>7</v>
      </c>
      <c r="J6" s="178">
        <v>127</v>
      </c>
      <c r="K6" s="178">
        <v>3</v>
      </c>
      <c r="L6" s="229">
        <f t="shared" si="0"/>
        <v>7297</v>
      </c>
    </row>
    <row r="7" spans="1:12" ht="12.75" customHeight="1">
      <c r="A7" s="585"/>
      <c r="B7" s="127">
        <v>2000</v>
      </c>
      <c r="C7" s="178">
        <v>136</v>
      </c>
      <c r="D7" s="178">
        <v>35</v>
      </c>
      <c r="E7" s="178">
        <v>1710</v>
      </c>
      <c r="F7" s="178">
        <v>3818</v>
      </c>
      <c r="G7" s="178">
        <v>247</v>
      </c>
      <c r="H7" s="178">
        <v>12</v>
      </c>
      <c r="I7" s="178">
        <v>24</v>
      </c>
      <c r="J7" s="178">
        <v>143</v>
      </c>
      <c r="K7" s="178">
        <v>75</v>
      </c>
      <c r="L7" s="229">
        <f t="shared" si="0"/>
        <v>6200</v>
      </c>
    </row>
    <row r="8" spans="1:12" ht="12.75" customHeight="1">
      <c r="A8" s="585"/>
      <c r="B8" s="127">
        <v>2001</v>
      </c>
      <c r="C8" s="178">
        <v>66</v>
      </c>
      <c r="D8" s="178">
        <v>73</v>
      </c>
      <c r="E8" s="178">
        <v>2478</v>
      </c>
      <c r="F8" s="178">
        <v>7724</v>
      </c>
      <c r="G8" s="178">
        <v>433</v>
      </c>
      <c r="H8" s="178">
        <v>14</v>
      </c>
      <c r="I8" s="178">
        <v>31</v>
      </c>
      <c r="J8" s="178">
        <v>128</v>
      </c>
      <c r="K8" s="178">
        <v>170</v>
      </c>
      <c r="L8" s="229">
        <f t="shared" si="0"/>
        <v>11117</v>
      </c>
    </row>
    <row r="9" spans="1:12" ht="12.75" customHeight="1">
      <c r="A9" s="585"/>
      <c r="B9" s="127">
        <v>2002</v>
      </c>
      <c r="C9" s="178">
        <v>6</v>
      </c>
      <c r="D9" s="178">
        <v>155</v>
      </c>
      <c r="E9" s="178">
        <v>4770</v>
      </c>
      <c r="F9" s="178">
        <v>6602</v>
      </c>
      <c r="G9" s="178">
        <v>346</v>
      </c>
      <c r="H9" s="178">
        <v>6</v>
      </c>
      <c r="I9" s="178">
        <v>24</v>
      </c>
      <c r="J9" s="178">
        <v>144</v>
      </c>
      <c r="K9" s="178">
        <v>181</v>
      </c>
      <c r="L9" s="229">
        <f t="shared" si="0"/>
        <v>12234</v>
      </c>
    </row>
    <row r="10" spans="1:12" ht="12.75" customHeight="1">
      <c r="A10" s="585"/>
      <c r="B10" s="127">
        <v>2003</v>
      </c>
      <c r="C10" s="178">
        <v>5</v>
      </c>
      <c r="D10" s="178">
        <v>234</v>
      </c>
      <c r="E10" s="178">
        <v>5864</v>
      </c>
      <c r="F10" s="178">
        <v>6125</v>
      </c>
      <c r="G10" s="178">
        <v>280</v>
      </c>
      <c r="H10" s="178">
        <v>10</v>
      </c>
      <c r="I10" s="178">
        <v>18</v>
      </c>
      <c r="J10" s="178">
        <v>150</v>
      </c>
      <c r="K10" s="178">
        <v>645</v>
      </c>
      <c r="L10" s="229">
        <f t="shared" si="0"/>
        <v>13331</v>
      </c>
    </row>
    <row r="11" spans="1:12" ht="12.75" customHeight="1">
      <c r="A11" s="585"/>
      <c r="B11" s="127">
        <v>2004</v>
      </c>
      <c r="C11" s="178">
        <v>7</v>
      </c>
      <c r="D11" s="178">
        <v>162</v>
      </c>
      <c r="E11" s="178">
        <v>2956</v>
      </c>
      <c r="F11" s="178">
        <v>6207</v>
      </c>
      <c r="G11" s="178">
        <v>276</v>
      </c>
      <c r="H11" s="178">
        <v>6</v>
      </c>
      <c r="I11" s="178">
        <v>69</v>
      </c>
      <c r="J11" s="178">
        <v>152</v>
      </c>
      <c r="K11" s="178">
        <v>327</v>
      </c>
      <c r="L11" s="229">
        <f t="shared" si="0"/>
        <v>10162</v>
      </c>
    </row>
    <row r="12" spans="1:12" ht="12.75" customHeight="1">
      <c r="A12" s="585"/>
      <c r="B12" s="127">
        <v>2005</v>
      </c>
      <c r="C12" s="178">
        <v>30</v>
      </c>
      <c r="D12" s="178">
        <v>157</v>
      </c>
      <c r="E12" s="178">
        <v>2844</v>
      </c>
      <c r="F12" s="178">
        <v>5212</v>
      </c>
      <c r="G12" s="178">
        <v>234</v>
      </c>
      <c r="H12" s="178">
        <v>14</v>
      </c>
      <c r="I12" s="178">
        <v>28</v>
      </c>
      <c r="J12" s="178">
        <v>195</v>
      </c>
      <c r="K12" s="178">
        <v>31</v>
      </c>
      <c r="L12" s="229">
        <f t="shared" si="0"/>
        <v>8745</v>
      </c>
    </row>
    <row r="13" spans="1:12" ht="12.75" customHeight="1">
      <c r="A13" s="585"/>
      <c r="B13" s="127">
        <v>2006</v>
      </c>
      <c r="C13" s="178">
        <v>35</v>
      </c>
      <c r="D13" s="178">
        <v>90</v>
      </c>
      <c r="E13" s="178">
        <v>2027</v>
      </c>
      <c r="F13" s="178">
        <v>3719</v>
      </c>
      <c r="G13" s="178">
        <v>225</v>
      </c>
      <c r="H13" s="178">
        <v>4</v>
      </c>
      <c r="I13" s="178">
        <v>42</v>
      </c>
      <c r="J13" s="178">
        <v>234</v>
      </c>
      <c r="K13" s="178">
        <v>1</v>
      </c>
      <c r="L13" s="229">
        <f t="shared" si="0"/>
        <v>6377</v>
      </c>
    </row>
    <row r="14" spans="1:12" ht="12.75" customHeight="1">
      <c r="A14" s="585"/>
      <c r="B14" s="127">
        <v>2007</v>
      </c>
      <c r="C14" s="178">
        <v>22</v>
      </c>
      <c r="D14" s="178">
        <v>63</v>
      </c>
      <c r="E14" s="178">
        <v>256</v>
      </c>
      <c r="F14" s="178">
        <v>4525</v>
      </c>
      <c r="G14" s="178">
        <v>252</v>
      </c>
      <c r="H14" s="178">
        <v>20</v>
      </c>
      <c r="I14" s="178">
        <v>48</v>
      </c>
      <c r="J14" s="178">
        <v>254</v>
      </c>
      <c r="K14" s="178">
        <v>22</v>
      </c>
      <c r="L14" s="229">
        <f t="shared" si="0"/>
        <v>5462</v>
      </c>
    </row>
    <row r="15" spans="1:12" ht="12.75" customHeight="1">
      <c r="A15" s="585"/>
      <c r="B15" s="127">
        <v>2008</v>
      </c>
      <c r="C15" s="178">
        <v>29</v>
      </c>
      <c r="D15" s="178">
        <v>72</v>
      </c>
      <c r="E15" s="178">
        <v>2690</v>
      </c>
      <c r="F15" s="178">
        <v>9082</v>
      </c>
      <c r="G15" s="178">
        <v>301</v>
      </c>
      <c r="H15" s="178">
        <v>7</v>
      </c>
      <c r="I15" s="178">
        <v>43</v>
      </c>
      <c r="J15" s="178">
        <v>252</v>
      </c>
      <c r="K15" s="178">
        <v>85</v>
      </c>
      <c r="L15" s="229">
        <f t="shared" si="0"/>
        <v>12561</v>
      </c>
    </row>
    <row r="16" spans="1:12" ht="12.75" customHeight="1" thickBot="1">
      <c r="A16" s="582"/>
      <c r="B16" s="128">
        <v>2009</v>
      </c>
      <c r="C16" s="204">
        <v>56</v>
      </c>
      <c r="D16" s="204">
        <v>180</v>
      </c>
      <c r="E16" s="204">
        <v>2011</v>
      </c>
      <c r="F16" s="204">
        <v>7533</v>
      </c>
      <c r="G16" s="204">
        <v>331</v>
      </c>
      <c r="H16" s="204">
        <v>8</v>
      </c>
      <c r="I16" s="204">
        <v>40</v>
      </c>
      <c r="J16" s="204">
        <v>335</v>
      </c>
      <c r="K16" s="204">
        <v>73</v>
      </c>
      <c r="L16" s="229">
        <f t="shared" si="0"/>
        <v>10567</v>
      </c>
    </row>
    <row r="17" spans="1:12" ht="12.75" customHeight="1">
      <c r="A17" s="576" t="s">
        <v>54</v>
      </c>
      <c r="B17" s="126">
        <v>1997</v>
      </c>
      <c r="C17" s="85">
        <v>166</v>
      </c>
      <c r="D17" s="123"/>
      <c r="E17" s="85">
        <v>71</v>
      </c>
      <c r="F17" s="85">
        <v>191</v>
      </c>
      <c r="G17" s="85">
        <v>6</v>
      </c>
      <c r="H17" s="85">
        <v>5</v>
      </c>
      <c r="I17" s="123"/>
      <c r="J17" s="85">
        <v>14</v>
      </c>
      <c r="K17" s="85">
        <v>16</v>
      </c>
      <c r="L17" s="305"/>
    </row>
    <row r="18" spans="1:12" ht="12.75" customHeight="1">
      <c r="A18" s="592"/>
      <c r="B18" s="127">
        <v>1998</v>
      </c>
      <c r="C18" s="66">
        <v>117</v>
      </c>
      <c r="D18" s="66">
        <v>22</v>
      </c>
      <c r="E18" s="66">
        <v>158</v>
      </c>
      <c r="F18" s="66">
        <v>206</v>
      </c>
      <c r="G18" s="66">
        <v>3</v>
      </c>
      <c r="H18" s="66">
        <v>7</v>
      </c>
      <c r="I18" s="122"/>
      <c r="J18" s="122"/>
      <c r="K18" s="66">
        <v>2</v>
      </c>
      <c r="L18" s="428"/>
    </row>
    <row r="19" spans="1:12" ht="12.75" customHeight="1">
      <c r="A19" s="592"/>
      <c r="B19" s="127">
        <v>1999</v>
      </c>
      <c r="C19" s="66">
        <v>135</v>
      </c>
      <c r="D19" s="66">
        <v>38</v>
      </c>
      <c r="E19" s="66">
        <v>11</v>
      </c>
      <c r="F19" s="66">
        <v>210</v>
      </c>
      <c r="G19" s="66">
        <v>2</v>
      </c>
      <c r="H19" s="66">
        <v>1</v>
      </c>
      <c r="I19" s="66">
        <v>3</v>
      </c>
      <c r="J19" s="122"/>
      <c r="K19" s="66">
        <v>4</v>
      </c>
      <c r="L19" s="428"/>
    </row>
    <row r="20" spans="1:12" ht="12.75" customHeight="1">
      <c r="A20" s="592"/>
      <c r="B20" s="127">
        <v>2000</v>
      </c>
      <c r="C20" s="66">
        <v>127</v>
      </c>
      <c r="D20" s="66">
        <v>13</v>
      </c>
      <c r="E20" s="66">
        <v>12</v>
      </c>
      <c r="F20" s="66">
        <v>231</v>
      </c>
      <c r="G20" s="122"/>
      <c r="H20" s="66">
        <v>1</v>
      </c>
      <c r="I20" s="66">
        <v>6</v>
      </c>
      <c r="J20" s="66">
        <v>6</v>
      </c>
      <c r="K20" s="122"/>
      <c r="L20" s="428"/>
    </row>
    <row r="21" spans="1:12" ht="12.75" customHeight="1">
      <c r="A21" s="592"/>
      <c r="B21" s="127">
        <v>2001</v>
      </c>
      <c r="C21" s="66">
        <v>145</v>
      </c>
      <c r="D21" s="122"/>
      <c r="E21" s="66">
        <v>34</v>
      </c>
      <c r="F21" s="66">
        <v>239</v>
      </c>
      <c r="G21" s="66">
        <v>1</v>
      </c>
      <c r="H21" s="66">
        <v>21</v>
      </c>
      <c r="I21" s="66">
        <v>201</v>
      </c>
      <c r="J21" s="122"/>
      <c r="K21" s="122"/>
      <c r="L21" s="428"/>
    </row>
    <row r="22" spans="1:12" ht="12.75" customHeight="1">
      <c r="A22" s="592"/>
      <c r="B22" s="127">
        <v>2002</v>
      </c>
      <c r="C22" s="66">
        <v>132</v>
      </c>
      <c r="D22" s="122"/>
      <c r="E22" s="66">
        <v>95</v>
      </c>
      <c r="F22" s="66">
        <v>380</v>
      </c>
      <c r="G22" s="66">
        <v>4</v>
      </c>
      <c r="H22" s="66">
        <v>1</v>
      </c>
      <c r="I22" s="66">
        <v>3</v>
      </c>
      <c r="J22" s="66">
        <v>26</v>
      </c>
      <c r="K22" s="122"/>
      <c r="L22" s="428"/>
    </row>
    <row r="23" spans="1:12" ht="12.75" customHeight="1">
      <c r="A23" s="592"/>
      <c r="B23" s="127">
        <v>2003</v>
      </c>
      <c r="C23" s="122"/>
      <c r="D23" s="122"/>
      <c r="E23" s="122"/>
      <c r="F23" s="122"/>
      <c r="G23" s="122"/>
      <c r="H23" s="122"/>
      <c r="I23" s="122"/>
      <c r="J23" s="122"/>
      <c r="K23" s="122"/>
      <c r="L23" s="428"/>
    </row>
    <row r="24" spans="1:12" ht="12.75" customHeight="1">
      <c r="A24" s="592"/>
      <c r="B24" s="127">
        <v>2004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428"/>
    </row>
    <row r="25" spans="1:12" ht="12.75" customHeight="1">
      <c r="A25" s="592"/>
      <c r="B25" s="127">
        <v>2005</v>
      </c>
      <c r="C25" s="66">
        <v>230</v>
      </c>
      <c r="D25" s="66">
        <v>2</v>
      </c>
      <c r="E25" s="66">
        <v>112</v>
      </c>
      <c r="F25" s="66">
        <v>401</v>
      </c>
      <c r="G25" s="66">
        <v>66</v>
      </c>
      <c r="H25" s="122"/>
      <c r="I25" s="66">
        <v>1</v>
      </c>
      <c r="J25" s="122"/>
      <c r="K25" s="122"/>
      <c r="L25" s="428"/>
    </row>
    <row r="26" spans="1:12" ht="12.75" customHeight="1">
      <c r="A26" s="592"/>
      <c r="B26" s="127">
        <v>2006</v>
      </c>
      <c r="C26" s="66">
        <v>191</v>
      </c>
      <c r="D26" s="66">
        <v>1</v>
      </c>
      <c r="E26" s="66">
        <v>89</v>
      </c>
      <c r="F26" s="66">
        <v>234</v>
      </c>
      <c r="G26" s="66">
        <v>57</v>
      </c>
      <c r="H26" s="66">
        <v>6</v>
      </c>
      <c r="I26" s="66">
        <v>11</v>
      </c>
      <c r="J26" s="66">
        <v>1</v>
      </c>
      <c r="K26" s="122"/>
      <c r="L26" s="428"/>
    </row>
    <row r="27" spans="1:12" ht="12.75" customHeight="1">
      <c r="A27" s="592"/>
      <c r="B27" s="127">
        <v>2007</v>
      </c>
      <c r="C27" s="66">
        <v>104</v>
      </c>
      <c r="D27" s="66">
        <v>2</v>
      </c>
      <c r="E27" s="66">
        <v>157</v>
      </c>
      <c r="F27" s="66">
        <v>909</v>
      </c>
      <c r="G27" s="66">
        <v>202</v>
      </c>
      <c r="H27" s="66">
        <v>38</v>
      </c>
      <c r="I27" s="66">
        <v>3</v>
      </c>
      <c r="J27" s="66">
        <v>0</v>
      </c>
      <c r="K27" s="66">
        <v>2</v>
      </c>
      <c r="L27" s="229">
        <f t="shared" si="0"/>
        <v>1417</v>
      </c>
    </row>
    <row r="28" spans="1:12" ht="12.75" customHeight="1">
      <c r="A28" s="592"/>
      <c r="B28" s="127">
        <v>2008</v>
      </c>
      <c r="C28" s="558">
        <v>258</v>
      </c>
      <c r="D28" s="558">
        <v>80</v>
      </c>
      <c r="E28" s="558">
        <v>119</v>
      </c>
      <c r="F28" s="558">
        <v>651</v>
      </c>
      <c r="G28" s="558">
        <v>217</v>
      </c>
      <c r="H28" s="558">
        <v>53</v>
      </c>
      <c r="I28" s="558">
        <v>2872</v>
      </c>
      <c r="J28" s="558">
        <v>0</v>
      </c>
      <c r="K28" s="558">
        <v>1</v>
      </c>
      <c r="L28" s="229"/>
    </row>
    <row r="29" spans="1:12" ht="12.75" customHeight="1" thickBot="1">
      <c r="A29" s="577"/>
      <c r="B29" s="128">
        <v>2009</v>
      </c>
      <c r="C29" s="501">
        <v>176</v>
      </c>
      <c r="D29" s="501">
        <v>94</v>
      </c>
      <c r="E29" s="501">
        <v>263</v>
      </c>
      <c r="F29" s="501">
        <v>876</v>
      </c>
      <c r="G29" s="501">
        <v>33</v>
      </c>
      <c r="H29" s="501">
        <v>67</v>
      </c>
      <c r="I29" s="501">
        <v>15</v>
      </c>
      <c r="J29" s="501">
        <v>1</v>
      </c>
      <c r="K29" s="501">
        <v>0</v>
      </c>
      <c r="L29" s="230"/>
    </row>
    <row r="30" spans="1:12" ht="12.75" customHeight="1">
      <c r="A30" s="576" t="s">
        <v>315</v>
      </c>
      <c r="B30" s="126">
        <v>1997</v>
      </c>
      <c r="C30" s="388">
        <f>C17-C4</f>
        <v>133</v>
      </c>
      <c r="D30" s="397"/>
      <c r="E30" s="388">
        <f aca="true" t="shared" si="1" ref="E30:K30">E17-E4</f>
        <v>-544</v>
      </c>
      <c r="F30" s="388">
        <f t="shared" si="1"/>
        <v>-6224</v>
      </c>
      <c r="G30" s="388">
        <f t="shared" si="1"/>
        <v>-427</v>
      </c>
      <c r="H30" s="388">
        <f t="shared" si="1"/>
        <v>-69</v>
      </c>
      <c r="I30" s="397"/>
      <c r="J30" s="388">
        <f t="shared" si="1"/>
        <v>-71</v>
      </c>
      <c r="K30" s="388">
        <f t="shared" si="1"/>
        <v>-12</v>
      </c>
      <c r="L30" s="400"/>
    </row>
    <row r="31" spans="1:12" ht="12.75" customHeight="1">
      <c r="A31" s="592"/>
      <c r="B31" s="127">
        <v>1998</v>
      </c>
      <c r="C31" s="390">
        <f>C18-C5</f>
        <v>31</v>
      </c>
      <c r="D31" s="390">
        <f>D18-D5</f>
        <v>-10</v>
      </c>
      <c r="E31" s="390">
        <f>E18-E5</f>
        <v>-1174</v>
      </c>
      <c r="F31" s="390">
        <f>F18-F5</f>
        <v>-5237</v>
      </c>
      <c r="G31" s="390">
        <f>G18-G5</f>
        <v>-861</v>
      </c>
      <c r="H31" s="390">
        <f>H18-H5</f>
        <v>-30</v>
      </c>
      <c r="I31" s="395"/>
      <c r="J31" s="395"/>
      <c r="K31" s="390">
        <f>K18-K5</f>
        <v>-12</v>
      </c>
      <c r="L31" s="401"/>
    </row>
    <row r="32" spans="1:12" ht="12.75" customHeight="1">
      <c r="A32" s="592"/>
      <c r="B32" s="127">
        <v>1999</v>
      </c>
      <c r="C32" s="390">
        <f>C19-C6</f>
        <v>-66</v>
      </c>
      <c r="D32" s="390">
        <f>D19-D6</f>
        <v>7</v>
      </c>
      <c r="E32" s="390">
        <f>E19-E6</f>
        <v>-1660</v>
      </c>
      <c r="F32" s="390">
        <f>F19-F6</f>
        <v>-4755</v>
      </c>
      <c r="G32" s="390">
        <f>G19-G6</f>
        <v>-279</v>
      </c>
      <c r="H32" s="390">
        <f>H19-H6</f>
        <v>-10</v>
      </c>
      <c r="I32" s="390">
        <f>I19-I6</f>
        <v>-4</v>
      </c>
      <c r="J32" s="395"/>
      <c r="K32" s="390">
        <f>K19-K6</f>
        <v>1</v>
      </c>
      <c r="L32" s="401"/>
    </row>
    <row r="33" spans="1:12" ht="12.75" customHeight="1">
      <c r="A33" s="592"/>
      <c r="B33" s="127">
        <v>2000</v>
      </c>
      <c r="C33" s="390">
        <f>C20-C7</f>
        <v>-9</v>
      </c>
      <c r="D33" s="390">
        <f>D20-D7</f>
        <v>-22</v>
      </c>
      <c r="E33" s="390">
        <f>E20-E7</f>
        <v>-1698</v>
      </c>
      <c r="F33" s="390">
        <f>F20-F7</f>
        <v>-3587</v>
      </c>
      <c r="G33" s="395"/>
      <c r="H33" s="390">
        <f>H20-H7</f>
        <v>-11</v>
      </c>
      <c r="I33" s="390">
        <f>I20-I7</f>
        <v>-18</v>
      </c>
      <c r="J33" s="390">
        <f>J20-J7</f>
        <v>-137</v>
      </c>
      <c r="K33" s="395"/>
      <c r="L33" s="401"/>
    </row>
    <row r="34" spans="1:12" ht="12.75" customHeight="1">
      <c r="A34" s="592"/>
      <c r="B34" s="127">
        <v>2001</v>
      </c>
      <c r="C34" s="390">
        <f>C21-C8</f>
        <v>79</v>
      </c>
      <c r="D34" s="390">
        <f>D21-D8</f>
        <v>-73</v>
      </c>
      <c r="E34" s="390">
        <f>E21-E8</f>
        <v>-2444</v>
      </c>
      <c r="F34" s="390">
        <f>F21-F8</f>
        <v>-7485</v>
      </c>
      <c r="G34" s="390">
        <f>G21-G8</f>
        <v>-432</v>
      </c>
      <c r="H34" s="390">
        <f>H21-H8</f>
        <v>7</v>
      </c>
      <c r="I34" s="390">
        <f>I21-I8</f>
        <v>170</v>
      </c>
      <c r="J34" s="395"/>
      <c r="K34" s="395"/>
      <c r="L34" s="401"/>
    </row>
    <row r="35" spans="1:12" ht="12.75" customHeight="1">
      <c r="A35" s="592"/>
      <c r="B35" s="127">
        <v>2002</v>
      </c>
      <c r="C35" s="390">
        <f>C22-C9</f>
        <v>126</v>
      </c>
      <c r="D35" s="390">
        <f>D22-D9</f>
        <v>-155</v>
      </c>
      <c r="E35" s="390">
        <f>E22-E9</f>
        <v>-4675</v>
      </c>
      <c r="F35" s="390">
        <f>F22-F9</f>
        <v>-6222</v>
      </c>
      <c r="G35" s="390">
        <f>G22-G9</f>
        <v>-342</v>
      </c>
      <c r="H35" s="390">
        <f>H22-H9</f>
        <v>-5</v>
      </c>
      <c r="I35" s="390">
        <f>I22-I9</f>
        <v>-21</v>
      </c>
      <c r="J35" s="390">
        <f>J22-J9</f>
        <v>-118</v>
      </c>
      <c r="K35" s="395"/>
      <c r="L35" s="401"/>
    </row>
    <row r="36" spans="1:12" ht="12.75" customHeight="1">
      <c r="A36" s="592"/>
      <c r="B36" s="127">
        <v>2003</v>
      </c>
      <c r="C36" s="395"/>
      <c r="D36" s="395"/>
      <c r="E36" s="395"/>
      <c r="F36" s="395"/>
      <c r="G36" s="395"/>
      <c r="H36" s="395"/>
      <c r="I36" s="395"/>
      <c r="J36" s="395"/>
      <c r="K36" s="395"/>
      <c r="L36" s="401"/>
    </row>
    <row r="37" spans="1:12" ht="12.75" customHeight="1">
      <c r="A37" s="592"/>
      <c r="B37" s="127">
        <v>2004</v>
      </c>
      <c r="C37" s="395"/>
      <c r="D37" s="395"/>
      <c r="E37" s="395"/>
      <c r="F37" s="395"/>
      <c r="G37" s="395"/>
      <c r="H37" s="395"/>
      <c r="I37" s="395"/>
      <c r="J37" s="395"/>
      <c r="K37" s="395"/>
      <c r="L37" s="401"/>
    </row>
    <row r="38" spans="1:12" ht="12.75" customHeight="1">
      <c r="A38" s="592"/>
      <c r="B38" s="127">
        <v>2005</v>
      </c>
      <c r="C38" s="390">
        <f>C25-C12</f>
        <v>200</v>
      </c>
      <c r="D38" s="390">
        <f>D25-D12</f>
        <v>-155</v>
      </c>
      <c r="E38" s="390">
        <f>E25-E12</f>
        <v>-2732</v>
      </c>
      <c r="F38" s="390">
        <f>F25-F12</f>
        <v>-4811</v>
      </c>
      <c r="G38" s="390">
        <f>G25-G12</f>
        <v>-168</v>
      </c>
      <c r="H38" s="390">
        <f>H25-H12</f>
        <v>-14</v>
      </c>
      <c r="I38" s="390">
        <f>I25-I12</f>
        <v>-27</v>
      </c>
      <c r="J38" s="395"/>
      <c r="K38" s="395"/>
      <c r="L38" s="401"/>
    </row>
    <row r="39" spans="1:12" ht="12.75" customHeight="1">
      <c r="A39" s="592"/>
      <c r="B39" s="127">
        <v>2006</v>
      </c>
      <c r="C39" s="390">
        <f>C26-C13</f>
        <v>156</v>
      </c>
      <c r="D39" s="390">
        <f>D26-D13</f>
        <v>-89</v>
      </c>
      <c r="E39" s="390">
        <f>E26-E13</f>
        <v>-1938</v>
      </c>
      <c r="F39" s="390">
        <f>F26-F13</f>
        <v>-3485</v>
      </c>
      <c r="G39" s="390">
        <f>G26-G13</f>
        <v>-168</v>
      </c>
      <c r="H39" s="390">
        <f>H26-H13</f>
        <v>2</v>
      </c>
      <c r="I39" s="390">
        <f>I26-I13</f>
        <v>-31</v>
      </c>
      <c r="J39" s="390">
        <f>J26-J13</f>
        <v>-233</v>
      </c>
      <c r="K39" s="395"/>
      <c r="L39" s="401"/>
    </row>
    <row r="40" spans="1:12" ht="12.75" customHeight="1">
      <c r="A40" s="592"/>
      <c r="B40" s="127">
        <v>2007</v>
      </c>
      <c r="C40" s="390">
        <f>C27-C14</f>
        <v>82</v>
      </c>
      <c r="D40" s="390">
        <f>D27-D14</f>
        <v>-61</v>
      </c>
      <c r="E40" s="390">
        <f>E27-E14</f>
        <v>-99</v>
      </c>
      <c r="F40" s="390">
        <f>F27-F14</f>
        <v>-3616</v>
      </c>
      <c r="G40" s="390">
        <f>G27-G14</f>
        <v>-50</v>
      </c>
      <c r="H40" s="390">
        <f>H27-H14</f>
        <v>18</v>
      </c>
      <c r="I40" s="390">
        <f>I27-I14</f>
        <v>-45</v>
      </c>
      <c r="J40" s="390">
        <f>J27-J14</f>
        <v>-254</v>
      </c>
      <c r="K40" s="390">
        <f>K27-K14</f>
        <v>-20</v>
      </c>
      <c r="L40" s="402">
        <f>SUM(C40:K40)</f>
        <v>-4045</v>
      </c>
    </row>
    <row r="41" spans="1:12" ht="12.75" customHeight="1">
      <c r="A41" s="592"/>
      <c r="B41" s="127">
        <v>2008</v>
      </c>
      <c r="C41" s="390">
        <f aca="true" t="shared" si="2" ref="C41:K41">C28-C15</f>
        <v>229</v>
      </c>
      <c r="D41" s="390">
        <f t="shared" si="2"/>
        <v>8</v>
      </c>
      <c r="E41" s="390">
        <f t="shared" si="2"/>
        <v>-2571</v>
      </c>
      <c r="F41" s="390">
        <f t="shared" si="2"/>
        <v>-8431</v>
      </c>
      <c r="G41" s="390">
        <f t="shared" si="2"/>
        <v>-84</v>
      </c>
      <c r="H41" s="390">
        <f t="shared" si="2"/>
        <v>46</v>
      </c>
      <c r="I41" s="390">
        <f t="shared" si="2"/>
        <v>2829</v>
      </c>
      <c r="J41" s="390">
        <f t="shared" si="2"/>
        <v>-252</v>
      </c>
      <c r="K41" s="390">
        <f t="shared" si="2"/>
        <v>-84</v>
      </c>
      <c r="L41" s="402">
        <f>SUM(C41:K41)</f>
        <v>-8310</v>
      </c>
    </row>
    <row r="42" spans="1:12" ht="12.75" customHeight="1" thickBot="1">
      <c r="A42" s="577"/>
      <c r="B42" s="128">
        <v>2009</v>
      </c>
      <c r="C42" s="392">
        <f aca="true" t="shared" si="3" ref="C42:K42">C29-C16</f>
        <v>120</v>
      </c>
      <c r="D42" s="392">
        <f t="shared" si="3"/>
        <v>-86</v>
      </c>
      <c r="E42" s="392">
        <f t="shared" si="3"/>
        <v>-1748</v>
      </c>
      <c r="F42" s="392">
        <f t="shared" si="3"/>
        <v>-6657</v>
      </c>
      <c r="G42" s="392">
        <f t="shared" si="3"/>
        <v>-298</v>
      </c>
      <c r="H42" s="392">
        <f t="shared" si="3"/>
        <v>59</v>
      </c>
      <c r="I42" s="392">
        <f t="shared" si="3"/>
        <v>-25</v>
      </c>
      <c r="J42" s="392">
        <f t="shared" si="3"/>
        <v>-334</v>
      </c>
      <c r="K42" s="392">
        <f t="shared" si="3"/>
        <v>-73</v>
      </c>
      <c r="L42" s="403">
        <f>SUM(C42:K42)</f>
        <v>-9042</v>
      </c>
    </row>
    <row r="43" spans="1:8" s="261" customFormat="1" ht="12.75">
      <c r="A43" s="7" t="s">
        <v>19</v>
      </c>
      <c r="B43" s="7"/>
      <c r="H43" s="11" t="s">
        <v>221</v>
      </c>
    </row>
  </sheetData>
  <sheetProtection/>
  <mergeCells count="3">
    <mergeCell ref="A4:A16"/>
    <mergeCell ref="A17:A29"/>
    <mergeCell ref="A30:A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0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25.7109375" style="186" customWidth="1"/>
    <col min="2" max="3" width="7.421875" style="186" bestFit="1" customWidth="1"/>
    <col min="4" max="4" width="7.140625" style="186" bestFit="1" customWidth="1"/>
    <col min="5" max="6" width="7.140625" style="186" customWidth="1"/>
    <col min="7" max="7" width="7.140625" style="186" bestFit="1" customWidth="1"/>
    <col min="8" max="8" width="6.57421875" style="186" bestFit="1" customWidth="1"/>
    <col min="9" max="11" width="6.8515625" style="186" customWidth="1"/>
    <col min="12" max="13" width="7.7109375" style="186" customWidth="1"/>
    <col min="14" max="14" width="8.00390625" style="186" bestFit="1" customWidth="1"/>
    <col min="15" max="16384" width="9.140625" style="186" customWidth="1"/>
  </cols>
  <sheetData>
    <row r="1" spans="1:27" s="3" customFormat="1" ht="19.5" customHeight="1">
      <c r="A1" s="16" t="s">
        <v>446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3" customFormat="1" ht="9.75" customHeight="1" thickBot="1">
      <c r="A2" s="4"/>
      <c r="B2" s="12"/>
      <c r="C2" s="5"/>
      <c r="G2" s="9"/>
      <c r="T2" s="6"/>
      <c r="AA2" s="2"/>
    </row>
    <row r="3" spans="1:16" ht="13.5" customHeight="1" thickBot="1">
      <c r="A3" s="196"/>
      <c r="B3" s="618" t="s">
        <v>306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</row>
    <row r="4" spans="1:16" ht="13.5" customHeight="1" thickBot="1">
      <c r="A4" s="595" t="s">
        <v>244</v>
      </c>
      <c r="B4" s="618" t="s">
        <v>53</v>
      </c>
      <c r="C4" s="618"/>
      <c r="D4" s="618"/>
      <c r="E4" s="618"/>
      <c r="F4" s="618"/>
      <c r="G4" s="628" t="s">
        <v>54</v>
      </c>
      <c r="H4" s="628"/>
      <c r="I4" s="628"/>
      <c r="J4" s="628"/>
      <c r="K4" s="628"/>
      <c r="L4" s="595" t="s">
        <v>315</v>
      </c>
      <c r="M4" s="595"/>
      <c r="N4" s="595"/>
      <c r="O4" s="595"/>
      <c r="P4" s="595"/>
    </row>
    <row r="5" spans="1:16" ht="13.5" customHeight="1" thickBot="1">
      <c r="A5" s="604"/>
      <c r="B5" s="454">
        <v>2005</v>
      </c>
      <c r="C5" s="454">
        <v>2006</v>
      </c>
      <c r="D5" s="454">
        <v>2007</v>
      </c>
      <c r="E5" s="454">
        <v>2008</v>
      </c>
      <c r="F5" s="454">
        <v>2009</v>
      </c>
      <c r="G5" s="454">
        <v>2005</v>
      </c>
      <c r="H5" s="454">
        <v>2006</v>
      </c>
      <c r="I5" s="454">
        <v>2007</v>
      </c>
      <c r="J5" s="454">
        <v>2008</v>
      </c>
      <c r="K5" s="454">
        <v>2009</v>
      </c>
      <c r="L5" s="380">
        <v>2005</v>
      </c>
      <c r="M5" s="380">
        <v>2006</v>
      </c>
      <c r="N5" s="380">
        <v>2007</v>
      </c>
      <c r="O5" s="380">
        <v>2008</v>
      </c>
      <c r="P5" s="380">
        <v>2009</v>
      </c>
    </row>
    <row r="6" spans="1:16" ht="15.75" customHeight="1">
      <c r="A6" s="57" t="s">
        <v>245</v>
      </c>
      <c r="B6" s="398">
        <v>24785</v>
      </c>
      <c r="C6" s="398">
        <v>21847</v>
      </c>
      <c r="D6" s="398">
        <v>26542</v>
      </c>
      <c r="E6" s="85">
        <v>23186</v>
      </c>
      <c r="F6" s="85">
        <v>34115</v>
      </c>
      <c r="G6" s="398">
        <v>10004</v>
      </c>
      <c r="H6" s="398">
        <v>2065</v>
      </c>
      <c r="I6" s="398">
        <v>1685</v>
      </c>
      <c r="J6" s="85">
        <v>22705</v>
      </c>
      <c r="K6" s="85">
        <v>13563</v>
      </c>
      <c r="L6" s="405">
        <f>G6-B6</f>
        <v>-14781</v>
      </c>
      <c r="M6" s="405">
        <f>H6-C6</f>
        <v>-19782</v>
      </c>
      <c r="N6" s="405">
        <f>I6-D6</f>
        <v>-24857</v>
      </c>
      <c r="O6" s="405">
        <f aca="true" t="shared" si="0" ref="O6:P18">J6-E6</f>
        <v>-481</v>
      </c>
      <c r="P6" s="405">
        <f t="shared" si="0"/>
        <v>-20552</v>
      </c>
    </row>
    <row r="7" spans="1:16" ht="15.75" customHeight="1">
      <c r="A7" s="23" t="s">
        <v>246</v>
      </c>
      <c r="B7" s="390">
        <v>132</v>
      </c>
      <c r="C7" s="390">
        <v>158</v>
      </c>
      <c r="D7" s="390">
        <v>168</v>
      </c>
      <c r="E7" s="62">
        <v>141</v>
      </c>
      <c r="F7" s="62">
        <v>169</v>
      </c>
      <c r="G7" s="390">
        <v>7</v>
      </c>
      <c r="H7" s="390">
        <v>32</v>
      </c>
      <c r="I7" s="390">
        <v>1</v>
      </c>
      <c r="J7" s="62">
        <v>3</v>
      </c>
      <c r="K7" s="62">
        <v>5</v>
      </c>
      <c r="L7" s="406">
        <f aca="true" t="shared" si="1" ref="L7:L18">G7-B7</f>
        <v>-125</v>
      </c>
      <c r="M7" s="406">
        <f aca="true" t="shared" si="2" ref="M7:M18">H7-C7</f>
        <v>-126</v>
      </c>
      <c r="N7" s="406">
        <f aca="true" t="shared" si="3" ref="N7:N18">I7-D7</f>
        <v>-167</v>
      </c>
      <c r="O7" s="406">
        <f t="shared" si="0"/>
        <v>-138</v>
      </c>
      <c r="P7" s="406">
        <f t="shared" si="0"/>
        <v>-164</v>
      </c>
    </row>
    <row r="8" spans="1:16" ht="31.5" customHeight="1">
      <c r="A8" s="23" t="s">
        <v>247</v>
      </c>
      <c r="B8" s="390">
        <v>355</v>
      </c>
      <c r="C8" s="390">
        <v>502</v>
      </c>
      <c r="D8" s="390">
        <v>313</v>
      </c>
      <c r="E8" s="62">
        <v>317</v>
      </c>
      <c r="F8" s="62">
        <v>445</v>
      </c>
      <c r="G8" s="390">
        <v>1153</v>
      </c>
      <c r="H8" s="390">
        <v>30</v>
      </c>
      <c r="I8" s="390">
        <v>28</v>
      </c>
      <c r="J8" s="62">
        <v>19</v>
      </c>
      <c r="K8" s="62">
        <v>17</v>
      </c>
      <c r="L8" s="406">
        <f t="shared" si="1"/>
        <v>798</v>
      </c>
      <c r="M8" s="406">
        <f t="shared" si="2"/>
        <v>-472</v>
      </c>
      <c r="N8" s="406">
        <f t="shared" si="3"/>
        <v>-285</v>
      </c>
      <c r="O8" s="406">
        <f t="shared" si="0"/>
        <v>-298</v>
      </c>
      <c r="P8" s="406">
        <f t="shared" si="0"/>
        <v>-428</v>
      </c>
    </row>
    <row r="9" spans="1:16" ht="31.5" customHeight="1">
      <c r="A9" s="23" t="s">
        <v>248</v>
      </c>
      <c r="B9" s="390">
        <v>83419</v>
      </c>
      <c r="C9" s="390">
        <v>96165</v>
      </c>
      <c r="D9" s="390">
        <v>101974</v>
      </c>
      <c r="E9" s="62">
        <v>90393</v>
      </c>
      <c r="F9" s="62">
        <v>107285</v>
      </c>
      <c r="G9" s="390">
        <v>9254</v>
      </c>
      <c r="H9" s="390">
        <v>8199</v>
      </c>
      <c r="I9" s="390">
        <v>8682</v>
      </c>
      <c r="J9" s="62">
        <v>7994</v>
      </c>
      <c r="K9" s="62">
        <v>7606</v>
      </c>
      <c r="L9" s="406">
        <f t="shared" si="1"/>
        <v>-74165</v>
      </c>
      <c r="M9" s="406">
        <f t="shared" si="2"/>
        <v>-87966</v>
      </c>
      <c r="N9" s="406">
        <f t="shared" si="3"/>
        <v>-93292</v>
      </c>
      <c r="O9" s="406">
        <f t="shared" si="0"/>
        <v>-82399</v>
      </c>
      <c r="P9" s="406">
        <f t="shared" si="0"/>
        <v>-99679</v>
      </c>
    </row>
    <row r="10" spans="1:16" ht="15.75" customHeight="1">
      <c r="A10" s="23" t="s">
        <v>249</v>
      </c>
      <c r="B10" s="390">
        <v>15703</v>
      </c>
      <c r="C10" s="390">
        <v>18683</v>
      </c>
      <c r="D10" s="390">
        <v>20184</v>
      </c>
      <c r="E10" s="62">
        <v>19310</v>
      </c>
      <c r="F10" s="62">
        <v>18515</v>
      </c>
      <c r="G10" s="390">
        <v>3499</v>
      </c>
      <c r="H10" s="390">
        <v>2809</v>
      </c>
      <c r="I10" s="390">
        <v>4190</v>
      </c>
      <c r="J10" s="62">
        <v>5182</v>
      </c>
      <c r="K10" s="62">
        <v>5427</v>
      </c>
      <c r="L10" s="406">
        <f t="shared" si="1"/>
        <v>-12204</v>
      </c>
      <c r="M10" s="406">
        <f t="shared" si="2"/>
        <v>-15874</v>
      </c>
      <c r="N10" s="406">
        <f t="shared" si="3"/>
        <v>-15994</v>
      </c>
      <c r="O10" s="406">
        <f t="shared" si="0"/>
        <v>-14128</v>
      </c>
      <c r="P10" s="406">
        <f t="shared" si="0"/>
        <v>-13088</v>
      </c>
    </row>
    <row r="11" spans="1:16" ht="15.75" customHeight="1">
      <c r="A11" s="23" t="s">
        <v>250</v>
      </c>
      <c r="B11" s="390">
        <v>146600</v>
      </c>
      <c r="C11" s="390">
        <v>123937</v>
      </c>
      <c r="D11" s="390">
        <v>172717</v>
      </c>
      <c r="E11" s="62">
        <v>161988</v>
      </c>
      <c r="F11" s="62">
        <v>179751</v>
      </c>
      <c r="G11" s="390">
        <v>4152</v>
      </c>
      <c r="H11" s="390">
        <v>3945</v>
      </c>
      <c r="I11" s="390">
        <v>4614</v>
      </c>
      <c r="J11" s="62">
        <v>5037</v>
      </c>
      <c r="K11" s="62">
        <v>4842</v>
      </c>
      <c r="L11" s="406">
        <f t="shared" si="1"/>
        <v>-142448</v>
      </c>
      <c r="M11" s="406">
        <f t="shared" si="2"/>
        <v>-119992</v>
      </c>
      <c r="N11" s="406">
        <f t="shared" si="3"/>
        <v>-168103</v>
      </c>
      <c r="O11" s="406">
        <f t="shared" si="0"/>
        <v>-156951</v>
      </c>
      <c r="P11" s="406">
        <f t="shared" si="0"/>
        <v>-174909</v>
      </c>
    </row>
    <row r="12" spans="1:16" ht="15.75" customHeight="1">
      <c r="A12" s="23" t="s">
        <v>251</v>
      </c>
      <c r="B12" s="390">
        <v>12576</v>
      </c>
      <c r="C12" s="390">
        <v>12214</v>
      </c>
      <c r="D12" s="390">
        <v>14032</v>
      </c>
      <c r="E12" s="62">
        <v>12647</v>
      </c>
      <c r="F12" s="62">
        <v>12169</v>
      </c>
      <c r="G12" s="390">
        <v>2834</v>
      </c>
      <c r="H12" s="390">
        <v>2242</v>
      </c>
      <c r="I12" s="390">
        <v>2245</v>
      </c>
      <c r="J12" s="62">
        <v>2607</v>
      </c>
      <c r="K12" s="62">
        <v>2610</v>
      </c>
      <c r="L12" s="406">
        <f t="shared" si="1"/>
        <v>-9742</v>
      </c>
      <c r="M12" s="406">
        <f t="shared" si="2"/>
        <v>-9972</v>
      </c>
      <c r="N12" s="406">
        <f t="shared" si="3"/>
        <v>-11787</v>
      </c>
      <c r="O12" s="406">
        <f t="shared" si="0"/>
        <v>-10040</v>
      </c>
      <c r="P12" s="406">
        <f t="shared" si="0"/>
        <v>-9559</v>
      </c>
    </row>
    <row r="13" spans="1:16" ht="15.75" customHeight="1">
      <c r="A13" s="23" t="s">
        <v>252</v>
      </c>
      <c r="B13" s="390">
        <v>36662</v>
      </c>
      <c r="C13" s="390">
        <v>39525</v>
      </c>
      <c r="D13" s="390">
        <v>40845</v>
      </c>
      <c r="E13" s="62">
        <v>46604</v>
      </c>
      <c r="F13" s="62">
        <v>49915</v>
      </c>
      <c r="G13" s="390">
        <v>11687</v>
      </c>
      <c r="H13" s="390">
        <v>10511</v>
      </c>
      <c r="I13" s="390">
        <v>11460</v>
      </c>
      <c r="J13" s="62">
        <v>8126</v>
      </c>
      <c r="K13" s="62">
        <v>11127</v>
      </c>
      <c r="L13" s="406">
        <f t="shared" si="1"/>
        <v>-24975</v>
      </c>
      <c r="M13" s="406">
        <f t="shared" si="2"/>
        <v>-29014</v>
      </c>
      <c r="N13" s="406">
        <f t="shared" si="3"/>
        <v>-29385</v>
      </c>
      <c r="O13" s="406">
        <f t="shared" si="0"/>
        <v>-38478</v>
      </c>
      <c r="P13" s="406">
        <f t="shared" si="0"/>
        <v>-38788</v>
      </c>
    </row>
    <row r="14" spans="1:16" ht="31.5" customHeight="1">
      <c r="A14" s="23" t="s">
        <v>253</v>
      </c>
      <c r="B14" s="390">
        <v>41543</v>
      </c>
      <c r="C14" s="390">
        <v>34398</v>
      </c>
      <c r="D14" s="390">
        <v>43842</v>
      </c>
      <c r="E14" s="62">
        <v>43471</v>
      </c>
      <c r="F14" s="62">
        <v>43837</v>
      </c>
      <c r="G14" s="390">
        <v>44483</v>
      </c>
      <c r="H14" s="390">
        <v>49919</v>
      </c>
      <c r="I14" s="390">
        <v>55608</v>
      </c>
      <c r="J14" s="62">
        <v>55504</v>
      </c>
      <c r="K14" s="62">
        <v>54051</v>
      </c>
      <c r="L14" s="406">
        <f t="shared" si="1"/>
        <v>2940</v>
      </c>
      <c r="M14" s="406">
        <f t="shared" si="2"/>
        <v>15521</v>
      </c>
      <c r="N14" s="406">
        <f t="shared" si="3"/>
        <v>11766</v>
      </c>
      <c r="O14" s="406">
        <f t="shared" si="0"/>
        <v>12033</v>
      </c>
      <c r="P14" s="406">
        <f t="shared" si="0"/>
        <v>10214</v>
      </c>
    </row>
    <row r="15" spans="1:16" ht="15.75" customHeight="1">
      <c r="A15" s="23" t="s">
        <v>254</v>
      </c>
      <c r="B15" s="390">
        <v>19761</v>
      </c>
      <c r="C15" s="390">
        <v>19077</v>
      </c>
      <c r="D15" s="390">
        <v>24359</v>
      </c>
      <c r="E15" s="62">
        <v>24942</v>
      </c>
      <c r="F15" s="62">
        <v>28806</v>
      </c>
      <c r="G15" s="390">
        <v>10955</v>
      </c>
      <c r="H15" s="390">
        <v>9980</v>
      </c>
      <c r="I15" s="390">
        <v>12109</v>
      </c>
      <c r="J15" s="62">
        <v>15018</v>
      </c>
      <c r="K15" s="62">
        <v>15189</v>
      </c>
      <c r="L15" s="406">
        <f t="shared" si="1"/>
        <v>-8806</v>
      </c>
      <c r="M15" s="406">
        <f t="shared" si="2"/>
        <v>-9097</v>
      </c>
      <c r="N15" s="406">
        <f t="shared" si="3"/>
        <v>-12250</v>
      </c>
      <c r="O15" s="406">
        <f t="shared" si="0"/>
        <v>-9924</v>
      </c>
      <c r="P15" s="406">
        <f t="shared" si="0"/>
        <v>-13617</v>
      </c>
    </row>
    <row r="16" spans="1:16" ht="15.75" customHeight="1">
      <c r="A16" s="23" t="s">
        <v>255</v>
      </c>
      <c r="B16" s="390">
        <v>27342</v>
      </c>
      <c r="C16" s="390">
        <v>42479</v>
      </c>
      <c r="D16" s="390">
        <v>308161</v>
      </c>
      <c r="E16" s="62">
        <v>266732</v>
      </c>
      <c r="F16" s="62">
        <v>318356</v>
      </c>
      <c r="G16" s="390">
        <v>63634</v>
      </c>
      <c r="H16" s="390">
        <v>63373</v>
      </c>
      <c r="I16" s="390">
        <v>66388</v>
      </c>
      <c r="J16" s="62">
        <v>66345</v>
      </c>
      <c r="K16" s="62">
        <v>58557</v>
      </c>
      <c r="L16" s="406">
        <f t="shared" si="1"/>
        <v>36292</v>
      </c>
      <c r="M16" s="406">
        <f t="shared" si="2"/>
        <v>20894</v>
      </c>
      <c r="N16" s="406">
        <f t="shared" si="3"/>
        <v>-241773</v>
      </c>
      <c r="O16" s="406">
        <f t="shared" si="0"/>
        <v>-200387</v>
      </c>
      <c r="P16" s="406">
        <f t="shared" si="0"/>
        <v>-259799</v>
      </c>
    </row>
    <row r="17" spans="1:16" ht="15.75" customHeight="1">
      <c r="A17" s="23" t="s">
        <v>256</v>
      </c>
      <c r="B17" s="390">
        <v>8280</v>
      </c>
      <c r="C17" s="390">
        <v>7495</v>
      </c>
      <c r="D17" s="390">
        <v>9788</v>
      </c>
      <c r="E17" s="62">
        <v>16459</v>
      </c>
      <c r="F17" s="62">
        <v>13806</v>
      </c>
      <c r="G17" s="390">
        <v>801</v>
      </c>
      <c r="H17" s="390">
        <v>605</v>
      </c>
      <c r="I17" s="390">
        <v>4042</v>
      </c>
      <c r="J17" s="62">
        <v>3632</v>
      </c>
      <c r="K17" s="62">
        <v>3046</v>
      </c>
      <c r="L17" s="406">
        <f t="shared" si="1"/>
        <v>-7479</v>
      </c>
      <c r="M17" s="406">
        <f t="shared" si="2"/>
        <v>-6890</v>
      </c>
      <c r="N17" s="406">
        <f t="shared" si="3"/>
        <v>-5746</v>
      </c>
      <c r="O17" s="406">
        <f t="shared" si="0"/>
        <v>-12827</v>
      </c>
      <c r="P17" s="406">
        <f t="shared" si="0"/>
        <v>-10760</v>
      </c>
    </row>
    <row r="18" spans="1:16" ht="15.75" customHeight="1" thickBot="1">
      <c r="A18" s="23" t="s">
        <v>257</v>
      </c>
      <c r="B18" s="390">
        <v>7140</v>
      </c>
      <c r="C18" s="390">
        <v>5972</v>
      </c>
      <c r="D18" s="390">
        <v>7594</v>
      </c>
      <c r="E18" s="62">
        <v>10107</v>
      </c>
      <c r="F18" s="62">
        <v>11408</v>
      </c>
      <c r="G18" s="390">
        <v>109</v>
      </c>
      <c r="H18" s="390">
        <v>1</v>
      </c>
      <c r="I18" s="390">
        <v>35</v>
      </c>
      <c r="J18" s="64">
        <v>17</v>
      </c>
      <c r="K18" s="64">
        <v>186</v>
      </c>
      <c r="L18" s="407">
        <f t="shared" si="1"/>
        <v>-7031</v>
      </c>
      <c r="M18" s="407">
        <f t="shared" si="2"/>
        <v>-5971</v>
      </c>
      <c r="N18" s="407">
        <f t="shared" si="3"/>
        <v>-7559</v>
      </c>
      <c r="O18" s="407">
        <f t="shared" si="0"/>
        <v>-10090</v>
      </c>
      <c r="P18" s="407">
        <f t="shared" si="0"/>
        <v>-11222</v>
      </c>
    </row>
    <row r="19" spans="1:16" ht="15.75" customHeight="1" thickBot="1">
      <c r="A19" s="163" t="s">
        <v>5</v>
      </c>
      <c r="B19" s="420">
        <f>SUM(B6:B18)</f>
        <v>424298</v>
      </c>
      <c r="C19" s="420">
        <f aca="true" t="shared" si="4" ref="C19:P19">SUM(C6:C18)</f>
        <v>422452</v>
      </c>
      <c r="D19" s="420">
        <f t="shared" si="4"/>
        <v>770519</v>
      </c>
      <c r="E19" s="420">
        <f t="shared" si="4"/>
        <v>716297</v>
      </c>
      <c r="F19" s="420">
        <f t="shared" si="4"/>
        <v>818577</v>
      </c>
      <c r="G19" s="420">
        <f t="shared" si="4"/>
        <v>162572</v>
      </c>
      <c r="H19" s="420">
        <f t="shared" si="4"/>
        <v>153711</v>
      </c>
      <c r="I19" s="420">
        <f t="shared" si="4"/>
        <v>171087</v>
      </c>
      <c r="J19" s="420">
        <f t="shared" si="4"/>
        <v>192189</v>
      </c>
      <c r="K19" s="420">
        <f t="shared" si="4"/>
        <v>176226</v>
      </c>
      <c r="L19" s="420">
        <f t="shared" si="4"/>
        <v>-261726</v>
      </c>
      <c r="M19" s="420">
        <f t="shared" si="4"/>
        <v>-268741</v>
      </c>
      <c r="N19" s="420">
        <f t="shared" si="4"/>
        <v>-599432</v>
      </c>
      <c r="O19" s="420">
        <f t="shared" si="4"/>
        <v>-524108</v>
      </c>
      <c r="P19" s="420">
        <f t="shared" si="4"/>
        <v>-642351</v>
      </c>
    </row>
    <row r="20" spans="1:12" s="261" customFormat="1" ht="12.75">
      <c r="A20" s="417" t="s">
        <v>19</v>
      </c>
      <c r="B20" s="417"/>
      <c r="L20" s="11" t="s">
        <v>221</v>
      </c>
    </row>
  </sheetData>
  <sheetProtection/>
  <mergeCells count="5">
    <mergeCell ref="A4:A5"/>
    <mergeCell ref="G4:K4"/>
    <mergeCell ref="L4:P4"/>
    <mergeCell ref="B3:P3"/>
    <mergeCell ref="B4:F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S121"/>
  <sheetViews>
    <sheetView zoomScalePageLayoutView="0" workbookViewId="0" topLeftCell="A1">
      <pane ySplit="5" topLeftCell="A90" activePane="bottomLeft" state="frozen"/>
      <selection pane="topLeft" activeCell="A1" sqref="A1"/>
      <selection pane="bottomLeft" activeCell="L107" sqref="L107"/>
    </sheetView>
  </sheetViews>
  <sheetFormatPr defaultColWidth="9.140625" defaultRowHeight="12.75"/>
  <cols>
    <col min="1" max="1" width="25.7109375" style="7" customWidth="1"/>
    <col min="2" max="2" width="12.140625" style="10" customWidth="1"/>
    <col min="3" max="3" width="12.140625" style="14" customWidth="1"/>
    <col min="4" max="5" width="12.140625" style="7" customWidth="1"/>
    <col min="6" max="7" width="12.140625" style="13" customWidth="1"/>
    <col min="8" max="13" width="9.140625" style="7" customWidth="1"/>
    <col min="14" max="14" width="10.140625" style="7" bestFit="1" customWidth="1"/>
    <col min="15" max="17" width="9.28125" style="7" bestFit="1" customWidth="1"/>
    <col min="18" max="16384" width="9.140625" style="7" customWidth="1"/>
  </cols>
  <sheetData>
    <row r="1" spans="1:7" ht="19.5" customHeight="1">
      <c r="A1" s="431" t="s">
        <v>447</v>
      </c>
      <c r="B1" s="431"/>
      <c r="C1" s="431"/>
      <c r="D1" s="431"/>
      <c r="E1" s="431"/>
      <c r="F1" s="431"/>
      <c r="G1" s="431"/>
    </row>
    <row r="2" spans="1:2" ht="6.75" customHeight="1" thickBot="1">
      <c r="A2" s="11"/>
      <c r="B2" s="35"/>
    </row>
    <row r="3" spans="1:19" ht="13.5" customHeight="1" thickBot="1">
      <c r="A3" s="11"/>
      <c r="B3" s="612">
        <v>2008</v>
      </c>
      <c r="C3" s="612"/>
      <c r="D3" s="612"/>
      <c r="E3" s="612"/>
      <c r="F3" s="612"/>
      <c r="G3" s="612"/>
      <c r="H3" s="612">
        <v>2009</v>
      </c>
      <c r="I3" s="612"/>
      <c r="J3" s="612"/>
      <c r="K3" s="612"/>
      <c r="L3" s="612"/>
      <c r="M3" s="612"/>
      <c r="N3" s="612">
        <v>2010</v>
      </c>
      <c r="O3" s="612"/>
      <c r="P3" s="612"/>
      <c r="Q3" s="612"/>
      <c r="R3" s="612"/>
      <c r="S3" s="612"/>
    </row>
    <row r="4" spans="1:19" s="36" customFormat="1" ht="13.5" customHeight="1" thickBot="1">
      <c r="A4" s="619" t="s">
        <v>59</v>
      </c>
      <c r="B4" s="624" t="s">
        <v>53</v>
      </c>
      <c r="C4" s="624"/>
      <c r="D4" s="624" t="s">
        <v>54</v>
      </c>
      <c r="E4" s="624"/>
      <c r="F4" s="619" t="s">
        <v>301</v>
      </c>
      <c r="G4" s="619"/>
      <c r="H4" s="624" t="s">
        <v>53</v>
      </c>
      <c r="I4" s="624"/>
      <c r="J4" s="624" t="s">
        <v>54</v>
      </c>
      <c r="K4" s="624"/>
      <c r="L4" s="619" t="s">
        <v>301</v>
      </c>
      <c r="M4" s="619"/>
      <c r="N4" s="624" t="s">
        <v>53</v>
      </c>
      <c r="O4" s="624"/>
      <c r="P4" s="624" t="s">
        <v>54</v>
      </c>
      <c r="Q4" s="624"/>
      <c r="R4" s="619" t="s">
        <v>301</v>
      </c>
      <c r="S4" s="619"/>
    </row>
    <row r="5" spans="1:19" s="36" customFormat="1" ht="26.25" thickBot="1">
      <c r="A5" s="619"/>
      <c r="B5" s="453" t="s">
        <v>270</v>
      </c>
      <c r="C5" s="453" t="s">
        <v>306</v>
      </c>
      <c r="D5" s="453" t="s">
        <v>270</v>
      </c>
      <c r="E5" s="453" t="s">
        <v>306</v>
      </c>
      <c r="F5" s="453" t="s">
        <v>270</v>
      </c>
      <c r="G5" s="453" t="s">
        <v>306</v>
      </c>
      <c r="H5" s="453" t="s">
        <v>270</v>
      </c>
      <c r="I5" s="453" t="s">
        <v>306</v>
      </c>
      <c r="J5" s="453" t="s">
        <v>270</v>
      </c>
      <c r="K5" s="453" t="s">
        <v>306</v>
      </c>
      <c r="L5" s="453" t="s">
        <v>270</v>
      </c>
      <c r="M5" s="453" t="s">
        <v>306</v>
      </c>
      <c r="N5" s="453" t="s">
        <v>270</v>
      </c>
      <c r="O5" s="453" t="s">
        <v>306</v>
      </c>
      <c r="P5" s="453" t="s">
        <v>270</v>
      </c>
      <c r="Q5" s="453" t="s">
        <v>306</v>
      </c>
      <c r="R5" s="453" t="s">
        <v>270</v>
      </c>
      <c r="S5" s="453" t="s">
        <v>306</v>
      </c>
    </row>
    <row r="6" spans="1:19" s="36" customFormat="1" ht="15.75" thickBot="1">
      <c r="A6" s="619" t="s">
        <v>52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</row>
    <row r="7" spans="1:19" s="36" customFormat="1" ht="14.25" customHeight="1">
      <c r="A7" s="37" t="s">
        <v>55</v>
      </c>
      <c r="B7" s="433">
        <v>242463</v>
      </c>
      <c r="C7" s="433">
        <v>418863</v>
      </c>
      <c r="D7" s="433">
        <v>13274</v>
      </c>
      <c r="E7" s="433">
        <v>29611</v>
      </c>
      <c r="F7" s="452">
        <f aca="true" t="shared" si="0" ref="F7:G13">D7-B7</f>
        <v>-229189</v>
      </c>
      <c r="G7" s="452">
        <f t="shared" si="0"/>
        <v>-389252</v>
      </c>
      <c r="H7" s="634">
        <v>164201</v>
      </c>
      <c r="I7" s="634">
        <v>537691</v>
      </c>
      <c r="J7" s="634">
        <v>5187</v>
      </c>
      <c r="K7" s="634">
        <v>13478</v>
      </c>
      <c r="L7" s="452">
        <f aca="true" t="shared" si="1" ref="L7:L13">J7-H7</f>
        <v>-159014</v>
      </c>
      <c r="M7" s="452">
        <f aca="true" t="shared" si="2" ref="M7:M13">K7-I7</f>
        <v>-524213</v>
      </c>
      <c r="N7" s="433">
        <v>194869</v>
      </c>
      <c r="O7" s="433">
        <v>506183</v>
      </c>
      <c r="P7" s="433">
        <v>12681</v>
      </c>
      <c r="Q7" s="433">
        <v>33744</v>
      </c>
      <c r="R7" s="452">
        <f aca="true" t="shared" si="3" ref="R7:R13">P7-N7</f>
        <v>-182188</v>
      </c>
      <c r="S7" s="452">
        <f aca="true" t="shared" si="4" ref="S7:S13">Q7-O7</f>
        <v>-472439</v>
      </c>
    </row>
    <row r="8" spans="1:19" s="36" customFormat="1" ht="14.25" customHeight="1">
      <c r="A8" s="40" t="s">
        <v>135</v>
      </c>
      <c r="B8" s="435">
        <v>143160</v>
      </c>
      <c r="C8" s="435">
        <v>317421</v>
      </c>
      <c r="D8" s="435">
        <v>477</v>
      </c>
      <c r="E8" s="435">
        <v>1576</v>
      </c>
      <c r="F8" s="436">
        <f t="shared" si="0"/>
        <v>-142683</v>
      </c>
      <c r="G8" s="436">
        <f t="shared" si="0"/>
        <v>-315845</v>
      </c>
      <c r="H8" s="635">
        <v>113541</v>
      </c>
      <c r="I8" s="635">
        <v>380357</v>
      </c>
      <c r="J8" s="635">
        <v>973</v>
      </c>
      <c r="K8" s="635">
        <v>2942</v>
      </c>
      <c r="L8" s="436">
        <f t="shared" si="1"/>
        <v>-112568</v>
      </c>
      <c r="M8" s="436">
        <f t="shared" si="2"/>
        <v>-377415</v>
      </c>
      <c r="N8" s="435">
        <v>126725</v>
      </c>
      <c r="O8" s="435">
        <v>346899</v>
      </c>
      <c r="P8" s="435">
        <v>359</v>
      </c>
      <c r="Q8" s="435">
        <v>754</v>
      </c>
      <c r="R8" s="436">
        <f t="shared" si="3"/>
        <v>-126366</v>
      </c>
      <c r="S8" s="436">
        <f t="shared" si="4"/>
        <v>-346145</v>
      </c>
    </row>
    <row r="9" spans="1:19" s="36" customFormat="1" ht="14.25" customHeight="1">
      <c r="A9" s="40" t="s">
        <v>56</v>
      </c>
      <c r="B9" s="435">
        <v>26307</v>
      </c>
      <c r="C9" s="435">
        <v>62962</v>
      </c>
      <c r="D9" s="435">
        <v>1410</v>
      </c>
      <c r="E9" s="435">
        <v>4037</v>
      </c>
      <c r="F9" s="436">
        <f t="shared" si="0"/>
        <v>-24897</v>
      </c>
      <c r="G9" s="436">
        <f t="shared" si="0"/>
        <v>-58925</v>
      </c>
      <c r="H9" s="635">
        <v>16920</v>
      </c>
      <c r="I9" s="635">
        <v>73145</v>
      </c>
      <c r="J9" s="635">
        <v>615</v>
      </c>
      <c r="K9" s="635">
        <v>2913</v>
      </c>
      <c r="L9" s="436">
        <f t="shared" si="1"/>
        <v>-16305</v>
      </c>
      <c r="M9" s="436">
        <f t="shared" si="2"/>
        <v>-70232</v>
      </c>
      <c r="N9" s="435">
        <v>17608</v>
      </c>
      <c r="O9" s="435">
        <v>72016</v>
      </c>
      <c r="P9" s="435">
        <v>57</v>
      </c>
      <c r="Q9" s="435">
        <v>243</v>
      </c>
      <c r="R9" s="436">
        <f t="shared" si="3"/>
        <v>-17551</v>
      </c>
      <c r="S9" s="436">
        <f t="shared" si="4"/>
        <v>-71773</v>
      </c>
    </row>
    <row r="10" spans="1:19" s="36" customFormat="1" ht="14.25" customHeight="1">
      <c r="A10" s="41" t="s">
        <v>57</v>
      </c>
      <c r="B10" s="435">
        <v>1</v>
      </c>
      <c r="C10" s="435">
        <v>0.4</v>
      </c>
      <c r="D10" s="435">
        <v>0</v>
      </c>
      <c r="E10" s="435">
        <v>0</v>
      </c>
      <c r="F10" s="436">
        <f t="shared" si="0"/>
        <v>-1</v>
      </c>
      <c r="G10" s="436">
        <f t="shared" si="0"/>
        <v>-0.4</v>
      </c>
      <c r="H10" s="635">
        <v>2</v>
      </c>
      <c r="I10" s="635">
        <v>1</v>
      </c>
      <c r="J10" s="635">
        <v>0</v>
      </c>
      <c r="K10" s="635">
        <v>0</v>
      </c>
      <c r="L10" s="436">
        <f t="shared" si="1"/>
        <v>-2</v>
      </c>
      <c r="M10" s="436">
        <f t="shared" si="2"/>
        <v>-1</v>
      </c>
      <c r="N10" s="435">
        <v>1</v>
      </c>
      <c r="O10" s="435">
        <v>0.3</v>
      </c>
      <c r="P10" s="435">
        <v>0</v>
      </c>
      <c r="Q10" s="435">
        <v>0</v>
      </c>
      <c r="R10" s="436">
        <f t="shared" si="3"/>
        <v>-1</v>
      </c>
      <c r="S10" s="436">
        <f t="shared" si="4"/>
        <v>-0.3</v>
      </c>
    </row>
    <row r="11" spans="1:19" s="36" customFormat="1" ht="14.25" customHeight="1">
      <c r="A11" s="41" t="s">
        <v>58</v>
      </c>
      <c r="B11" s="435">
        <v>6226</v>
      </c>
      <c r="C11" s="435">
        <v>46503</v>
      </c>
      <c r="D11" s="435">
        <v>2968</v>
      </c>
      <c r="E11" s="435">
        <v>1862</v>
      </c>
      <c r="F11" s="436">
        <f t="shared" si="0"/>
        <v>-3258</v>
      </c>
      <c r="G11" s="436">
        <f t="shared" si="0"/>
        <v>-44641</v>
      </c>
      <c r="H11" s="635">
        <v>69330</v>
      </c>
      <c r="I11" s="635">
        <v>50155</v>
      </c>
      <c r="J11" s="635">
        <v>734</v>
      </c>
      <c r="K11" s="635">
        <v>388</v>
      </c>
      <c r="L11" s="436">
        <f t="shared" si="1"/>
        <v>-68596</v>
      </c>
      <c r="M11" s="436">
        <f t="shared" si="2"/>
        <v>-49767</v>
      </c>
      <c r="N11" s="435">
        <v>63110</v>
      </c>
      <c r="O11" s="435">
        <v>51479</v>
      </c>
      <c r="P11" s="435">
        <v>686</v>
      </c>
      <c r="Q11" s="435">
        <v>423</v>
      </c>
      <c r="R11" s="436">
        <f t="shared" si="3"/>
        <v>-62424</v>
      </c>
      <c r="S11" s="436">
        <f t="shared" si="4"/>
        <v>-51056</v>
      </c>
    </row>
    <row r="12" spans="1:19" s="36" customFormat="1" ht="14.25" customHeight="1">
      <c r="A12" s="653" t="s">
        <v>450</v>
      </c>
      <c r="B12" s="433"/>
      <c r="C12" s="433"/>
      <c r="D12" s="433"/>
      <c r="E12" s="433"/>
      <c r="F12" s="437"/>
      <c r="G12" s="437"/>
      <c r="H12" s="634"/>
      <c r="I12" s="634"/>
      <c r="J12" s="634"/>
      <c r="K12" s="634"/>
      <c r="L12" s="437"/>
      <c r="M12" s="437"/>
      <c r="N12" s="433">
        <v>63</v>
      </c>
      <c r="O12" s="433">
        <v>91</v>
      </c>
      <c r="P12" s="433">
        <v>0</v>
      </c>
      <c r="Q12" s="433">
        <v>0</v>
      </c>
      <c r="R12" s="437"/>
      <c r="S12" s="437"/>
    </row>
    <row r="13" spans="1:19" s="36" customFormat="1" ht="14.25" customHeight="1" thickBot="1">
      <c r="A13" s="38" t="s">
        <v>34</v>
      </c>
      <c r="B13" s="433">
        <v>740</v>
      </c>
      <c r="C13" s="433">
        <v>688</v>
      </c>
      <c r="D13" s="433">
        <v>954</v>
      </c>
      <c r="E13" s="433">
        <v>33</v>
      </c>
      <c r="F13" s="437">
        <f t="shared" si="0"/>
        <v>214</v>
      </c>
      <c r="G13" s="437">
        <f t="shared" si="0"/>
        <v>-655</v>
      </c>
      <c r="H13" s="634">
        <v>4868</v>
      </c>
      <c r="I13" s="634">
        <v>2934</v>
      </c>
      <c r="J13" s="634">
        <v>587</v>
      </c>
      <c r="K13" s="634">
        <v>66</v>
      </c>
      <c r="L13" s="437">
        <f t="shared" si="1"/>
        <v>-4281</v>
      </c>
      <c r="M13" s="437">
        <f t="shared" si="2"/>
        <v>-2868</v>
      </c>
      <c r="N13" s="433">
        <v>1829</v>
      </c>
      <c r="O13" s="433">
        <v>3411</v>
      </c>
      <c r="P13" s="433">
        <v>296</v>
      </c>
      <c r="Q13" s="433">
        <v>318</v>
      </c>
      <c r="R13" s="437">
        <f t="shared" si="3"/>
        <v>-1533</v>
      </c>
      <c r="S13" s="437">
        <f t="shared" si="4"/>
        <v>-3093</v>
      </c>
    </row>
    <row r="14" spans="1:19" s="94" customFormat="1" ht="14.25" customHeight="1" thickBot="1">
      <c r="A14" s="39" t="s">
        <v>5</v>
      </c>
      <c r="B14" s="438">
        <f aca="true" t="shared" si="5" ref="B14:G14">SUM(B7:B13)</f>
        <v>418897</v>
      </c>
      <c r="C14" s="438">
        <f t="shared" si="5"/>
        <v>846437.4</v>
      </c>
      <c r="D14" s="438">
        <f t="shared" si="5"/>
        <v>19083</v>
      </c>
      <c r="E14" s="438">
        <f t="shared" si="5"/>
        <v>37119</v>
      </c>
      <c r="F14" s="438">
        <f t="shared" si="5"/>
        <v>-399814</v>
      </c>
      <c r="G14" s="438">
        <f t="shared" si="5"/>
        <v>-809318.4</v>
      </c>
      <c r="H14" s="636">
        <f aca="true" t="shared" si="6" ref="H14:M14">SUM(H7:H13)</f>
        <v>368862</v>
      </c>
      <c r="I14" s="438">
        <f t="shared" si="6"/>
        <v>1044283</v>
      </c>
      <c r="J14" s="438">
        <f t="shared" si="6"/>
        <v>8096</v>
      </c>
      <c r="K14" s="438">
        <f t="shared" si="6"/>
        <v>19787</v>
      </c>
      <c r="L14" s="438">
        <f t="shared" si="6"/>
        <v>-360766</v>
      </c>
      <c r="M14" s="438">
        <f t="shared" si="6"/>
        <v>-1024496</v>
      </c>
      <c r="N14" s="438">
        <f aca="true" t="shared" si="7" ref="N14:S14">SUM(N7:N13)</f>
        <v>404205</v>
      </c>
      <c r="O14" s="438">
        <f t="shared" si="7"/>
        <v>980079.3</v>
      </c>
      <c r="P14" s="438">
        <f t="shared" si="7"/>
        <v>14079</v>
      </c>
      <c r="Q14" s="438">
        <f t="shared" si="7"/>
        <v>35482</v>
      </c>
      <c r="R14" s="438">
        <f t="shared" si="7"/>
        <v>-390063</v>
      </c>
      <c r="S14" s="438">
        <f t="shared" si="7"/>
        <v>-944506.3</v>
      </c>
    </row>
    <row r="15" spans="1:19" s="36" customFormat="1" ht="14.25" customHeight="1" thickBot="1">
      <c r="A15" s="619" t="s">
        <v>60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</row>
    <row r="16" spans="1:19" s="36" customFormat="1" ht="14.25" customHeight="1">
      <c r="A16" s="222" t="s">
        <v>61</v>
      </c>
      <c r="B16" s="439">
        <v>6869</v>
      </c>
      <c r="C16" s="439">
        <v>3437</v>
      </c>
      <c r="D16" s="439">
        <v>326</v>
      </c>
      <c r="E16" s="439">
        <v>146</v>
      </c>
      <c r="F16" s="452">
        <f aca="true" t="shared" si="8" ref="F16:G23">D16-B16</f>
        <v>-6543</v>
      </c>
      <c r="G16" s="452">
        <f t="shared" si="8"/>
        <v>-3291</v>
      </c>
      <c r="H16" s="637"/>
      <c r="I16" s="637">
        <v>3181</v>
      </c>
      <c r="J16" s="637">
        <v>484</v>
      </c>
      <c r="K16" s="637">
        <v>325</v>
      </c>
      <c r="L16" s="452">
        <f aca="true" t="shared" si="9" ref="L16:L23">J16-H16</f>
        <v>484</v>
      </c>
      <c r="M16" s="452">
        <f aca="true" t="shared" si="10" ref="M16:M23">K16-I16</f>
        <v>-2856</v>
      </c>
      <c r="N16" s="439">
        <v>5188</v>
      </c>
      <c r="O16" s="439">
        <v>2819</v>
      </c>
      <c r="P16" s="439">
        <v>185</v>
      </c>
      <c r="Q16" s="439">
        <v>86</v>
      </c>
      <c r="R16" s="452">
        <f aca="true" t="shared" si="11" ref="R16:R23">P16-N16</f>
        <v>-5003</v>
      </c>
      <c r="S16" s="452">
        <f aca="true" t="shared" si="12" ref="S16:S23">Q16-O16</f>
        <v>-2733</v>
      </c>
    </row>
    <row r="17" spans="1:19" s="36" customFormat="1" ht="14.25" customHeight="1">
      <c r="A17" s="47" t="s">
        <v>62</v>
      </c>
      <c r="B17" s="435">
        <v>7432</v>
      </c>
      <c r="C17" s="435">
        <v>7119</v>
      </c>
      <c r="D17" s="435">
        <v>730</v>
      </c>
      <c r="E17" s="435">
        <v>586</v>
      </c>
      <c r="F17" s="436">
        <f t="shared" si="8"/>
        <v>-6702</v>
      </c>
      <c r="G17" s="436">
        <f t="shared" si="8"/>
        <v>-6533</v>
      </c>
      <c r="H17" s="635"/>
      <c r="I17" s="635">
        <v>5014</v>
      </c>
      <c r="J17" s="635">
        <v>2113</v>
      </c>
      <c r="K17" s="635">
        <v>2997</v>
      </c>
      <c r="L17" s="436">
        <f t="shared" si="9"/>
        <v>2113</v>
      </c>
      <c r="M17" s="436">
        <f t="shared" si="10"/>
        <v>-2017</v>
      </c>
      <c r="N17" s="435">
        <v>3646</v>
      </c>
      <c r="O17" s="435">
        <v>4611</v>
      </c>
      <c r="P17" s="435">
        <v>2266</v>
      </c>
      <c r="Q17" s="435">
        <v>5070</v>
      </c>
      <c r="R17" s="436">
        <f t="shared" si="11"/>
        <v>-1380</v>
      </c>
      <c r="S17" s="436">
        <f t="shared" si="12"/>
        <v>459</v>
      </c>
    </row>
    <row r="18" spans="1:19" s="36" customFormat="1" ht="14.25" customHeight="1">
      <c r="A18" s="47" t="s">
        <v>63</v>
      </c>
      <c r="B18" s="435">
        <v>24071</v>
      </c>
      <c r="C18" s="435">
        <v>15000</v>
      </c>
      <c r="D18" s="435">
        <v>1328</v>
      </c>
      <c r="E18" s="435">
        <v>634</v>
      </c>
      <c r="F18" s="436">
        <f t="shared" si="8"/>
        <v>-22743</v>
      </c>
      <c r="G18" s="436">
        <f t="shared" si="8"/>
        <v>-14366</v>
      </c>
      <c r="H18" s="635">
        <v>15574</v>
      </c>
      <c r="I18" s="635">
        <v>10965</v>
      </c>
      <c r="J18" s="635">
        <v>2180</v>
      </c>
      <c r="K18" s="635">
        <v>1761</v>
      </c>
      <c r="L18" s="436">
        <f t="shared" si="9"/>
        <v>-13394</v>
      </c>
      <c r="M18" s="436">
        <f t="shared" si="10"/>
        <v>-9204</v>
      </c>
      <c r="N18" s="435">
        <v>18997</v>
      </c>
      <c r="O18" s="435">
        <v>11844</v>
      </c>
      <c r="P18" s="435">
        <v>933</v>
      </c>
      <c r="Q18" s="435">
        <v>702</v>
      </c>
      <c r="R18" s="436">
        <f t="shared" si="11"/>
        <v>-18064</v>
      </c>
      <c r="S18" s="436">
        <f t="shared" si="12"/>
        <v>-11142</v>
      </c>
    </row>
    <row r="19" spans="1:19" s="36" customFormat="1" ht="14.25" customHeight="1">
      <c r="A19" s="47" t="s">
        <v>64</v>
      </c>
      <c r="B19" s="435">
        <v>15982</v>
      </c>
      <c r="C19" s="435">
        <v>10977</v>
      </c>
      <c r="D19" s="435">
        <v>675</v>
      </c>
      <c r="E19" s="435">
        <v>467</v>
      </c>
      <c r="F19" s="436">
        <f t="shared" si="8"/>
        <v>-15307</v>
      </c>
      <c r="G19" s="436">
        <f t="shared" si="8"/>
        <v>-10510</v>
      </c>
      <c r="H19" s="635">
        <v>17488</v>
      </c>
      <c r="I19" s="635">
        <v>13597</v>
      </c>
      <c r="J19" s="635">
        <v>636</v>
      </c>
      <c r="K19" s="635">
        <v>725</v>
      </c>
      <c r="L19" s="436">
        <f t="shared" si="9"/>
        <v>-16852</v>
      </c>
      <c r="M19" s="436">
        <f t="shared" si="10"/>
        <v>-12872</v>
      </c>
      <c r="N19" s="435">
        <v>16690</v>
      </c>
      <c r="O19" s="435">
        <v>11213</v>
      </c>
      <c r="P19" s="435">
        <v>590</v>
      </c>
      <c r="Q19" s="435">
        <v>565</v>
      </c>
      <c r="R19" s="436">
        <f t="shared" si="11"/>
        <v>-16100</v>
      </c>
      <c r="S19" s="436">
        <f t="shared" si="12"/>
        <v>-10648</v>
      </c>
    </row>
    <row r="20" spans="1:19" s="36" customFormat="1" ht="14.25" customHeight="1">
      <c r="A20" s="47" t="s">
        <v>65</v>
      </c>
      <c r="B20" s="435">
        <v>2353</v>
      </c>
      <c r="C20" s="435">
        <v>1587</v>
      </c>
      <c r="D20" s="435">
        <v>93</v>
      </c>
      <c r="E20" s="435">
        <v>85</v>
      </c>
      <c r="F20" s="436">
        <f t="shared" si="8"/>
        <v>-2260</v>
      </c>
      <c r="G20" s="436">
        <f t="shared" si="8"/>
        <v>-1502</v>
      </c>
      <c r="H20" s="635">
        <v>2439</v>
      </c>
      <c r="I20" s="635">
        <v>1506</v>
      </c>
      <c r="J20" s="635">
        <v>92</v>
      </c>
      <c r="K20" s="635">
        <v>17</v>
      </c>
      <c r="L20" s="436">
        <f t="shared" si="9"/>
        <v>-2347</v>
      </c>
      <c r="M20" s="436">
        <f t="shared" si="10"/>
        <v>-1489</v>
      </c>
      <c r="N20" s="435">
        <v>4077</v>
      </c>
      <c r="O20" s="435">
        <v>2232</v>
      </c>
      <c r="P20" s="435">
        <v>148</v>
      </c>
      <c r="Q20" s="435">
        <v>111</v>
      </c>
      <c r="R20" s="436">
        <f t="shared" si="11"/>
        <v>-3929</v>
      </c>
      <c r="S20" s="436">
        <f t="shared" si="12"/>
        <v>-2121</v>
      </c>
    </row>
    <row r="21" spans="1:19" s="36" customFormat="1" ht="14.25" customHeight="1">
      <c r="A21" s="48" t="s">
        <v>66</v>
      </c>
      <c r="B21" s="435">
        <v>1786</v>
      </c>
      <c r="C21" s="435">
        <v>1710</v>
      </c>
      <c r="D21" s="435">
        <v>293</v>
      </c>
      <c r="E21" s="435">
        <v>100</v>
      </c>
      <c r="F21" s="437">
        <f t="shared" si="8"/>
        <v>-1493</v>
      </c>
      <c r="G21" s="437">
        <f t="shared" si="8"/>
        <v>-1610</v>
      </c>
      <c r="H21" s="635">
        <v>2082</v>
      </c>
      <c r="I21" s="635">
        <v>2448</v>
      </c>
      <c r="J21" s="635">
        <v>55</v>
      </c>
      <c r="K21" s="635">
        <v>105</v>
      </c>
      <c r="L21" s="437">
        <f t="shared" si="9"/>
        <v>-2027</v>
      </c>
      <c r="M21" s="437">
        <f t="shared" si="10"/>
        <v>-2343</v>
      </c>
      <c r="N21" s="435">
        <v>2875</v>
      </c>
      <c r="O21" s="435">
        <v>3063</v>
      </c>
      <c r="P21" s="435">
        <v>373</v>
      </c>
      <c r="Q21" s="435">
        <v>102</v>
      </c>
      <c r="R21" s="437">
        <f t="shared" si="11"/>
        <v>-2502</v>
      </c>
      <c r="S21" s="437">
        <f t="shared" si="12"/>
        <v>-2961</v>
      </c>
    </row>
    <row r="22" spans="1:19" s="36" customFormat="1" ht="14.25" customHeight="1">
      <c r="A22" s="47" t="s">
        <v>67</v>
      </c>
      <c r="B22" s="435">
        <v>579</v>
      </c>
      <c r="C22" s="435">
        <v>483</v>
      </c>
      <c r="D22" s="435">
        <v>131</v>
      </c>
      <c r="E22" s="435">
        <v>55</v>
      </c>
      <c r="F22" s="437">
        <f t="shared" si="8"/>
        <v>-448</v>
      </c>
      <c r="G22" s="437">
        <f t="shared" si="8"/>
        <v>-428</v>
      </c>
      <c r="H22" s="635">
        <v>555</v>
      </c>
      <c r="I22" s="635">
        <v>492</v>
      </c>
      <c r="J22" s="635">
        <v>158</v>
      </c>
      <c r="K22" s="635">
        <v>212</v>
      </c>
      <c r="L22" s="437">
        <f t="shared" si="9"/>
        <v>-397</v>
      </c>
      <c r="M22" s="437">
        <f t="shared" si="10"/>
        <v>-280</v>
      </c>
      <c r="N22" s="435">
        <v>730</v>
      </c>
      <c r="O22" s="435">
        <v>845</v>
      </c>
      <c r="P22" s="435">
        <v>128</v>
      </c>
      <c r="Q22" s="435">
        <v>174</v>
      </c>
      <c r="R22" s="437">
        <f t="shared" si="11"/>
        <v>-602</v>
      </c>
      <c r="S22" s="437">
        <f t="shared" si="12"/>
        <v>-671</v>
      </c>
    </row>
    <row r="23" spans="1:19" s="36" customFormat="1" ht="14.25" customHeight="1" thickBot="1">
      <c r="A23" s="42" t="s">
        <v>34</v>
      </c>
      <c r="B23" s="440">
        <v>8258</v>
      </c>
      <c r="C23" s="440">
        <v>4055</v>
      </c>
      <c r="D23" s="440">
        <v>2460</v>
      </c>
      <c r="E23" s="440">
        <v>986</v>
      </c>
      <c r="F23" s="437">
        <f t="shared" si="8"/>
        <v>-5798</v>
      </c>
      <c r="G23" s="437">
        <f t="shared" si="8"/>
        <v>-3069</v>
      </c>
      <c r="H23" s="638">
        <v>6281</v>
      </c>
      <c r="I23" s="638">
        <v>3989</v>
      </c>
      <c r="J23" s="638">
        <v>76</v>
      </c>
      <c r="K23" s="638">
        <v>795</v>
      </c>
      <c r="L23" s="437">
        <f t="shared" si="9"/>
        <v>-6205</v>
      </c>
      <c r="M23" s="437">
        <f t="shared" si="10"/>
        <v>-3194</v>
      </c>
      <c r="N23" s="440">
        <v>5368</v>
      </c>
      <c r="O23" s="440">
        <v>3267</v>
      </c>
      <c r="P23" s="440">
        <v>1455</v>
      </c>
      <c r="Q23" s="440">
        <v>671</v>
      </c>
      <c r="R23" s="437">
        <f t="shared" si="11"/>
        <v>-3913</v>
      </c>
      <c r="S23" s="437">
        <f t="shared" si="12"/>
        <v>-2596</v>
      </c>
    </row>
    <row r="24" spans="1:19" s="94" customFormat="1" ht="14.25" customHeight="1" thickBot="1">
      <c r="A24" s="39" t="s">
        <v>5</v>
      </c>
      <c r="B24" s="438">
        <f aca="true" t="shared" si="13" ref="B24:G24">SUM(B16:B23)</f>
        <v>67330</v>
      </c>
      <c r="C24" s="438">
        <f t="shared" si="13"/>
        <v>44368</v>
      </c>
      <c r="D24" s="438">
        <f t="shared" si="13"/>
        <v>6036</v>
      </c>
      <c r="E24" s="438">
        <f t="shared" si="13"/>
        <v>3059</v>
      </c>
      <c r="F24" s="438">
        <f t="shared" si="13"/>
        <v>-61294</v>
      </c>
      <c r="G24" s="438">
        <f t="shared" si="13"/>
        <v>-41309</v>
      </c>
      <c r="H24" s="438">
        <f aca="true" t="shared" si="14" ref="H24:M24">SUM(H16:H23)</f>
        <v>44419</v>
      </c>
      <c r="I24" s="438">
        <f t="shared" si="14"/>
        <v>41192</v>
      </c>
      <c r="J24" s="438">
        <f t="shared" si="14"/>
        <v>5794</v>
      </c>
      <c r="K24" s="438">
        <f t="shared" si="14"/>
        <v>6937</v>
      </c>
      <c r="L24" s="438">
        <f t="shared" si="14"/>
        <v>-38625</v>
      </c>
      <c r="M24" s="438">
        <f t="shared" si="14"/>
        <v>-34255</v>
      </c>
      <c r="N24" s="438">
        <f aca="true" t="shared" si="15" ref="N24:S24">SUM(N16:N23)</f>
        <v>57571</v>
      </c>
      <c r="O24" s="438">
        <f t="shared" si="15"/>
        <v>39894</v>
      </c>
      <c r="P24" s="438">
        <f t="shared" si="15"/>
        <v>6078</v>
      </c>
      <c r="Q24" s="438">
        <f t="shared" si="15"/>
        <v>7481</v>
      </c>
      <c r="R24" s="438">
        <f t="shared" si="15"/>
        <v>-51493</v>
      </c>
      <c r="S24" s="438">
        <f t="shared" si="15"/>
        <v>-32413</v>
      </c>
    </row>
    <row r="25" spans="1:19" s="94" customFormat="1" ht="14.25" customHeight="1" thickBot="1">
      <c r="A25" s="626" t="s">
        <v>68</v>
      </c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</row>
    <row r="26" spans="1:19" s="36" customFormat="1" ht="14.25" customHeight="1">
      <c r="A26" s="223" t="s">
        <v>42</v>
      </c>
      <c r="B26" s="439">
        <v>2763</v>
      </c>
      <c r="C26" s="439">
        <v>6131</v>
      </c>
      <c r="D26" s="439">
        <v>316</v>
      </c>
      <c r="E26" s="439">
        <v>1207</v>
      </c>
      <c r="F26" s="452">
        <f aca="true" t="shared" si="16" ref="F26:G31">D26-B26</f>
        <v>-2447</v>
      </c>
      <c r="G26" s="452">
        <f t="shared" si="16"/>
        <v>-4924</v>
      </c>
      <c r="H26" s="637">
        <v>2034</v>
      </c>
      <c r="I26" s="637">
        <v>6834</v>
      </c>
      <c r="J26" s="637">
        <v>64695</v>
      </c>
      <c r="K26" s="637">
        <v>990</v>
      </c>
      <c r="L26" s="452">
        <f aca="true" t="shared" si="17" ref="L26:L31">J26-H26</f>
        <v>62661</v>
      </c>
      <c r="M26" s="452">
        <f aca="true" t="shared" si="18" ref="M26:M31">K26-I26</f>
        <v>-5844</v>
      </c>
      <c r="N26" s="654">
        <v>2724</v>
      </c>
      <c r="O26" s="654">
        <v>6270</v>
      </c>
      <c r="P26" s="654">
        <v>229</v>
      </c>
      <c r="Q26" s="654">
        <v>846</v>
      </c>
      <c r="R26" s="452">
        <f aca="true" t="shared" si="19" ref="R26:R31">P26-N26</f>
        <v>-2495</v>
      </c>
      <c r="S26" s="452">
        <f aca="true" t="shared" si="20" ref="S26:S31">Q26-O26</f>
        <v>-5424</v>
      </c>
    </row>
    <row r="27" spans="1:19" s="36" customFormat="1" ht="14.25" customHeight="1">
      <c r="A27" s="45" t="s">
        <v>40</v>
      </c>
      <c r="B27" s="435">
        <v>1315</v>
      </c>
      <c r="C27" s="435">
        <v>1567</v>
      </c>
      <c r="D27" s="435">
        <v>10360</v>
      </c>
      <c r="E27" s="435">
        <v>15805</v>
      </c>
      <c r="F27" s="436">
        <f t="shared" si="16"/>
        <v>9045</v>
      </c>
      <c r="G27" s="436">
        <f t="shared" si="16"/>
        <v>14238</v>
      </c>
      <c r="H27" s="635">
        <v>1035</v>
      </c>
      <c r="I27" s="635">
        <v>816</v>
      </c>
      <c r="J27" s="635">
        <v>6597</v>
      </c>
      <c r="K27" s="635">
        <v>21446</v>
      </c>
      <c r="L27" s="436">
        <f t="shared" si="17"/>
        <v>5562</v>
      </c>
      <c r="M27" s="436">
        <f t="shared" si="18"/>
        <v>20630</v>
      </c>
      <c r="N27" s="655">
        <v>1144</v>
      </c>
      <c r="O27" s="655">
        <v>916</v>
      </c>
      <c r="P27" s="655">
        <v>12865</v>
      </c>
      <c r="Q27" s="655">
        <v>20761</v>
      </c>
      <c r="R27" s="436">
        <f t="shared" si="19"/>
        <v>11721</v>
      </c>
      <c r="S27" s="436">
        <f t="shared" si="20"/>
        <v>19845</v>
      </c>
    </row>
    <row r="28" spans="1:19" s="36" customFormat="1" ht="14.25" customHeight="1">
      <c r="A28" s="45" t="s">
        <v>69</v>
      </c>
      <c r="B28" s="435">
        <v>235</v>
      </c>
      <c r="C28" s="435">
        <v>174</v>
      </c>
      <c r="D28" s="435">
        <v>46</v>
      </c>
      <c r="E28" s="435">
        <v>12</v>
      </c>
      <c r="F28" s="436">
        <f t="shared" si="16"/>
        <v>-189</v>
      </c>
      <c r="G28" s="436">
        <f t="shared" si="16"/>
        <v>-162</v>
      </c>
      <c r="H28" s="635">
        <v>359</v>
      </c>
      <c r="I28" s="635">
        <v>284</v>
      </c>
      <c r="J28" s="635">
        <v>1705</v>
      </c>
      <c r="K28" s="635">
        <v>21</v>
      </c>
      <c r="L28" s="436">
        <f t="shared" si="17"/>
        <v>1346</v>
      </c>
      <c r="M28" s="436">
        <f t="shared" si="18"/>
        <v>-263</v>
      </c>
      <c r="N28" s="655">
        <v>355</v>
      </c>
      <c r="O28" s="655">
        <v>245</v>
      </c>
      <c r="P28" s="655">
        <v>88</v>
      </c>
      <c r="Q28" s="655">
        <v>23</v>
      </c>
      <c r="R28" s="436">
        <f t="shared" si="19"/>
        <v>-267</v>
      </c>
      <c r="S28" s="436">
        <f t="shared" si="20"/>
        <v>-222</v>
      </c>
    </row>
    <row r="29" spans="1:19" s="36" customFormat="1" ht="14.25" customHeight="1">
      <c r="A29" s="46" t="s">
        <v>70</v>
      </c>
      <c r="B29" s="435">
        <v>551</v>
      </c>
      <c r="C29" s="435">
        <v>150</v>
      </c>
      <c r="D29" s="435">
        <v>76</v>
      </c>
      <c r="E29" s="435">
        <v>22</v>
      </c>
      <c r="F29" s="436">
        <f t="shared" si="16"/>
        <v>-475</v>
      </c>
      <c r="G29" s="436">
        <f t="shared" si="16"/>
        <v>-128</v>
      </c>
      <c r="H29" s="635">
        <v>577</v>
      </c>
      <c r="I29" s="635">
        <v>134</v>
      </c>
      <c r="J29" s="635">
        <v>6750</v>
      </c>
      <c r="K29" s="635">
        <v>24</v>
      </c>
      <c r="L29" s="436">
        <f t="shared" si="17"/>
        <v>6173</v>
      </c>
      <c r="M29" s="436">
        <f t="shared" si="18"/>
        <v>-110</v>
      </c>
      <c r="N29" s="655">
        <v>426</v>
      </c>
      <c r="O29" s="655">
        <v>78</v>
      </c>
      <c r="P29" s="655">
        <v>69</v>
      </c>
      <c r="Q29" s="655">
        <v>20</v>
      </c>
      <c r="R29" s="436">
        <f t="shared" si="19"/>
        <v>-357</v>
      </c>
      <c r="S29" s="436">
        <f t="shared" si="20"/>
        <v>-58</v>
      </c>
    </row>
    <row r="30" spans="1:19" s="36" customFormat="1" ht="14.25" customHeight="1">
      <c r="A30" s="45" t="s">
        <v>43</v>
      </c>
      <c r="B30" s="435">
        <v>968</v>
      </c>
      <c r="C30" s="435">
        <v>1604</v>
      </c>
      <c r="D30" s="435">
        <v>513</v>
      </c>
      <c r="E30" s="435">
        <v>922</v>
      </c>
      <c r="F30" s="436">
        <f t="shared" si="16"/>
        <v>-455</v>
      </c>
      <c r="G30" s="436">
        <f t="shared" si="16"/>
        <v>-682</v>
      </c>
      <c r="H30" s="635">
        <v>982</v>
      </c>
      <c r="I30" s="635">
        <v>2331</v>
      </c>
      <c r="J30" s="635">
        <v>2210</v>
      </c>
      <c r="K30" s="635">
        <v>1209</v>
      </c>
      <c r="L30" s="436">
        <f t="shared" si="17"/>
        <v>1228</v>
      </c>
      <c r="M30" s="436">
        <f t="shared" si="18"/>
        <v>-1122</v>
      </c>
      <c r="N30" s="655">
        <v>1764</v>
      </c>
      <c r="O30" s="655">
        <v>3119</v>
      </c>
      <c r="P30" s="655">
        <v>507</v>
      </c>
      <c r="Q30" s="655">
        <v>762</v>
      </c>
      <c r="R30" s="436">
        <f t="shared" si="19"/>
        <v>-1257</v>
      </c>
      <c r="S30" s="436">
        <f t="shared" si="20"/>
        <v>-2357</v>
      </c>
    </row>
    <row r="31" spans="1:19" s="36" customFormat="1" ht="14.25" customHeight="1" thickBot="1">
      <c r="A31" s="49" t="s">
        <v>34</v>
      </c>
      <c r="B31" s="441">
        <v>2976</v>
      </c>
      <c r="C31" s="441">
        <v>1454</v>
      </c>
      <c r="D31" s="441">
        <v>739</v>
      </c>
      <c r="E31" s="441">
        <v>162</v>
      </c>
      <c r="F31" s="437">
        <f t="shared" si="16"/>
        <v>-2237</v>
      </c>
      <c r="G31" s="437">
        <f t="shared" si="16"/>
        <v>-1292</v>
      </c>
      <c r="H31" s="639">
        <v>3825</v>
      </c>
      <c r="I31" s="639">
        <v>1738</v>
      </c>
      <c r="J31" s="639">
        <v>4637</v>
      </c>
      <c r="K31" s="441">
        <v>317</v>
      </c>
      <c r="L31" s="437">
        <f t="shared" si="17"/>
        <v>812</v>
      </c>
      <c r="M31" s="437">
        <f t="shared" si="18"/>
        <v>-1421</v>
      </c>
      <c r="N31" s="656">
        <v>3504</v>
      </c>
      <c r="O31" s="656">
        <v>1438</v>
      </c>
      <c r="P31" s="656">
        <v>1555</v>
      </c>
      <c r="Q31" s="656">
        <v>836</v>
      </c>
      <c r="R31" s="437">
        <f t="shared" si="19"/>
        <v>-1949</v>
      </c>
      <c r="S31" s="437">
        <f t="shared" si="20"/>
        <v>-602</v>
      </c>
    </row>
    <row r="32" spans="1:19" s="36" customFormat="1" ht="14.25" customHeight="1" thickBot="1">
      <c r="A32" s="44" t="s">
        <v>5</v>
      </c>
      <c r="B32" s="438">
        <f aca="true" t="shared" si="21" ref="B32:S32">SUM(B26:B31)</f>
        <v>8808</v>
      </c>
      <c r="C32" s="438">
        <f t="shared" si="21"/>
        <v>11080</v>
      </c>
      <c r="D32" s="438">
        <f t="shared" si="21"/>
        <v>12050</v>
      </c>
      <c r="E32" s="438">
        <f t="shared" si="21"/>
        <v>18130</v>
      </c>
      <c r="F32" s="438">
        <f t="shared" si="21"/>
        <v>3242</v>
      </c>
      <c r="G32" s="438">
        <f t="shared" si="21"/>
        <v>7050</v>
      </c>
      <c r="H32" s="438">
        <f t="shared" si="21"/>
        <v>8812</v>
      </c>
      <c r="I32" s="438">
        <f t="shared" si="21"/>
        <v>12137</v>
      </c>
      <c r="J32" s="438">
        <f t="shared" si="21"/>
        <v>86594</v>
      </c>
      <c r="K32" s="438">
        <f t="shared" si="21"/>
        <v>24007</v>
      </c>
      <c r="L32" s="438">
        <f t="shared" si="21"/>
        <v>77782</v>
      </c>
      <c r="M32" s="438">
        <f t="shared" si="21"/>
        <v>11870</v>
      </c>
      <c r="N32" s="438">
        <f t="shared" si="21"/>
        <v>9917</v>
      </c>
      <c r="O32" s="438">
        <f t="shared" si="21"/>
        <v>12066</v>
      </c>
      <c r="P32" s="438">
        <f t="shared" si="21"/>
        <v>15313</v>
      </c>
      <c r="Q32" s="438">
        <f t="shared" si="21"/>
        <v>23248</v>
      </c>
      <c r="R32" s="438">
        <f t="shared" si="21"/>
        <v>5396</v>
      </c>
      <c r="S32" s="438">
        <f t="shared" si="21"/>
        <v>11182</v>
      </c>
    </row>
    <row r="33" spans="1:19" s="36" customFormat="1" ht="14.25" customHeight="1" thickBot="1">
      <c r="A33" s="627" t="s">
        <v>71</v>
      </c>
      <c r="B33" s="627"/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</row>
    <row r="34" spans="1:19" s="36" customFormat="1" ht="14.25" customHeight="1">
      <c r="A34" s="224" t="s">
        <v>44</v>
      </c>
      <c r="B34" s="439">
        <v>2958</v>
      </c>
      <c r="C34" s="439">
        <v>4035</v>
      </c>
      <c r="D34" s="439">
        <v>461</v>
      </c>
      <c r="E34" s="439">
        <v>1256</v>
      </c>
      <c r="F34" s="452">
        <f>D34-B34</f>
        <v>-2497</v>
      </c>
      <c r="G34" s="452">
        <f>E34-C34</f>
        <v>-2779</v>
      </c>
      <c r="H34" s="637">
        <v>2743</v>
      </c>
      <c r="I34" s="637">
        <v>4011</v>
      </c>
      <c r="J34" s="637">
        <v>457</v>
      </c>
      <c r="K34" s="637">
        <v>4011</v>
      </c>
      <c r="L34" s="452">
        <f>J34-H34</f>
        <v>-2286</v>
      </c>
      <c r="M34" s="452">
        <f>K34-I34</f>
        <v>0</v>
      </c>
      <c r="N34" s="657">
        <v>3953</v>
      </c>
      <c r="O34" s="657">
        <v>4795</v>
      </c>
      <c r="P34" s="657">
        <v>734</v>
      </c>
      <c r="Q34" s="657">
        <v>2225</v>
      </c>
      <c r="R34" s="452">
        <f>P34-N34</f>
        <v>-3219</v>
      </c>
      <c r="S34" s="452">
        <f>Q34-O34</f>
        <v>-2570</v>
      </c>
    </row>
    <row r="35" spans="1:19" s="36" customFormat="1" ht="14.25" customHeight="1">
      <c r="A35" s="51" t="s">
        <v>48</v>
      </c>
      <c r="B35" s="435">
        <v>4104</v>
      </c>
      <c r="C35" s="435">
        <v>7289</v>
      </c>
      <c r="D35" s="435">
        <v>561</v>
      </c>
      <c r="E35" s="435">
        <v>543</v>
      </c>
      <c r="F35" s="436">
        <f aca="true" t="shared" si="22" ref="F35:G40">D35-B35</f>
        <v>-3543</v>
      </c>
      <c r="G35" s="436">
        <f t="shared" si="22"/>
        <v>-6746</v>
      </c>
      <c r="H35" s="635">
        <v>2468</v>
      </c>
      <c r="I35" s="635">
        <v>6212</v>
      </c>
      <c r="J35" s="635">
        <v>619</v>
      </c>
      <c r="K35" s="635">
        <v>6212</v>
      </c>
      <c r="L35" s="436">
        <f aca="true" t="shared" si="23" ref="L35:L40">J35-H35</f>
        <v>-1849</v>
      </c>
      <c r="M35" s="436">
        <f aca="true" t="shared" si="24" ref="M35:M40">K35-I35</f>
        <v>0</v>
      </c>
      <c r="N35" s="658">
        <v>3385</v>
      </c>
      <c r="O35" s="658">
        <v>6012</v>
      </c>
      <c r="P35" s="658">
        <v>824</v>
      </c>
      <c r="Q35" s="658">
        <v>951</v>
      </c>
      <c r="R35" s="436">
        <f aca="true" t="shared" si="25" ref="R35:R40">P35-N35</f>
        <v>-2561</v>
      </c>
      <c r="S35" s="436">
        <f aca="true" t="shared" si="26" ref="S35:S40">Q35-O35</f>
        <v>-5061</v>
      </c>
    </row>
    <row r="36" spans="1:19" s="36" customFormat="1" ht="14.25" customHeight="1">
      <c r="A36" s="51" t="s">
        <v>46</v>
      </c>
      <c r="B36" s="435">
        <v>2691</v>
      </c>
      <c r="C36" s="435">
        <v>4477</v>
      </c>
      <c r="D36" s="435">
        <v>295</v>
      </c>
      <c r="E36" s="435">
        <v>143</v>
      </c>
      <c r="F36" s="436">
        <f t="shared" si="22"/>
        <v>-2396</v>
      </c>
      <c r="G36" s="436">
        <f t="shared" si="22"/>
        <v>-4334</v>
      </c>
      <c r="H36" s="635">
        <v>2897</v>
      </c>
      <c r="I36" s="635">
        <v>6111</v>
      </c>
      <c r="J36" s="635">
        <v>393</v>
      </c>
      <c r="K36" s="635">
        <v>6111</v>
      </c>
      <c r="L36" s="436">
        <f t="shared" si="23"/>
        <v>-2504</v>
      </c>
      <c r="M36" s="436">
        <f t="shared" si="24"/>
        <v>0</v>
      </c>
      <c r="N36" s="658">
        <v>3821</v>
      </c>
      <c r="O36" s="658">
        <v>6574</v>
      </c>
      <c r="P36" s="658">
        <v>565</v>
      </c>
      <c r="Q36" s="658">
        <v>271</v>
      </c>
      <c r="R36" s="436">
        <f t="shared" si="25"/>
        <v>-3256</v>
      </c>
      <c r="S36" s="436">
        <f t="shared" si="26"/>
        <v>-6303</v>
      </c>
    </row>
    <row r="37" spans="1:19" s="36" customFormat="1" ht="14.25" customHeight="1">
      <c r="A37" s="51" t="s">
        <v>45</v>
      </c>
      <c r="B37" s="435">
        <v>1939</v>
      </c>
      <c r="C37" s="435">
        <v>2828</v>
      </c>
      <c r="D37" s="435">
        <v>252</v>
      </c>
      <c r="E37" s="435">
        <v>125</v>
      </c>
      <c r="F37" s="436">
        <f t="shared" si="22"/>
        <v>-1687</v>
      </c>
      <c r="G37" s="436">
        <f t="shared" si="22"/>
        <v>-2703</v>
      </c>
      <c r="H37" s="635">
        <v>1156</v>
      </c>
      <c r="I37" s="635">
        <v>2281</v>
      </c>
      <c r="J37" s="635">
        <v>300</v>
      </c>
      <c r="K37" s="635">
        <v>2281</v>
      </c>
      <c r="L37" s="436">
        <f t="shared" si="23"/>
        <v>-856</v>
      </c>
      <c r="M37" s="436">
        <f t="shared" si="24"/>
        <v>0</v>
      </c>
      <c r="N37" s="658">
        <v>1604</v>
      </c>
      <c r="O37" s="658">
        <v>2560</v>
      </c>
      <c r="P37" s="658">
        <v>459</v>
      </c>
      <c r="Q37" s="658">
        <v>279</v>
      </c>
      <c r="R37" s="436">
        <f t="shared" si="25"/>
        <v>-1145</v>
      </c>
      <c r="S37" s="436">
        <f t="shared" si="26"/>
        <v>-2281</v>
      </c>
    </row>
    <row r="38" spans="1:19" s="36" customFormat="1" ht="14.25" customHeight="1">
      <c r="A38" s="51" t="s">
        <v>41</v>
      </c>
      <c r="B38" s="435">
        <v>9828</v>
      </c>
      <c r="C38" s="435">
        <v>18326</v>
      </c>
      <c r="D38" s="435">
        <v>2065</v>
      </c>
      <c r="E38" s="435">
        <v>6202</v>
      </c>
      <c r="F38" s="436">
        <f t="shared" si="22"/>
        <v>-7763</v>
      </c>
      <c r="G38" s="436">
        <f t="shared" si="22"/>
        <v>-12124</v>
      </c>
      <c r="H38" s="635">
        <v>7115</v>
      </c>
      <c r="I38" s="635">
        <v>18080</v>
      </c>
      <c r="J38" s="635">
        <v>764</v>
      </c>
      <c r="K38" s="635">
        <v>18080</v>
      </c>
      <c r="L38" s="436">
        <f t="shared" si="23"/>
        <v>-6351</v>
      </c>
      <c r="M38" s="436">
        <f t="shared" si="24"/>
        <v>0</v>
      </c>
      <c r="N38" s="658">
        <v>9334</v>
      </c>
      <c r="O38" s="658">
        <v>18680</v>
      </c>
      <c r="P38" s="658">
        <v>1013</v>
      </c>
      <c r="Q38" s="658">
        <v>1939</v>
      </c>
      <c r="R38" s="436">
        <f t="shared" si="25"/>
        <v>-8321</v>
      </c>
      <c r="S38" s="436">
        <f t="shared" si="26"/>
        <v>-16741</v>
      </c>
    </row>
    <row r="39" spans="1:19" s="36" customFormat="1" ht="14.25" customHeight="1">
      <c r="A39" s="51" t="s">
        <v>72</v>
      </c>
      <c r="B39" s="435">
        <v>4950</v>
      </c>
      <c r="C39" s="435">
        <v>10317</v>
      </c>
      <c r="D39" s="435">
        <v>200</v>
      </c>
      <c r="E39" s="435">
        <v>404</v>
      </c>
      <c r="F39" s="437">
        <f t="shared" si="22"/>
        <v>-4750</v>
      </c>
      <c r="G39" s="437">
        <f t="shared" si="22"/>
        <v>-9913</v>
      </c>
      <c r="H39" s="635">
        <v>2548</v>
      </c>
      <c r="I39" s="635">
        <v>6353</v>
      </c>
      <c r="J39" s="635">
        <v>283</v>
      </c>
      <c r="K39" s="635">
        <v>6353</v>
      </c>
      <c r="L39" s="437">
        <f t="shared" si="23"/>
        <v>-2265</v>
      </c>
      <c r="M39" s="437">
        <f t="shared" si="24"/>
        <v>0</v>
      </c>
      <c r="N39" s="658">
        <v>2971</v>
      </c>
      <c r="O39" s="658">
        <v>7603</v>
      </c>
      <c r="P39" s="658">
        <v>498</v>
      </c>
      <c r="Q39" s="658">
        <v>1506</v>
      </c>
      <c r="R39" s="437">
        <f t="shared" si="25"/>
        <v>-2473</v>
      </c>
      <c r="S39" s="437">
        <f t="shared" si="26"/>
        <v>-6097</v>
      </c>
    </row>
    <row r="40" spans="1:19" s="36" customFormat="1" ht="14.25" customHeight="1" thickBot="1">
      <c r="A40" s="49" t="s">
        <v>34</v>
      </c>
      <c r="B40" s="441">
        <v>2008</v>
      </c>
      <c r="C40" s="441">
        <v>1059</v>
      </c>
      <c r="D40" s="441">
        <v>1985</v>
      </c>
      <c r="E40" s="441">
        <v>1010</v>
      </c>
      <c r="F40" s="437">
        <f t="shared" si="22"/>
        <v>-23</v>
      </c>
      <c r="G40" s="437">
        <f t="shared" si="22"/>
        <v>-49</v>
      </c>
      <c r="H40" s="639">
        <v>1940</v>
      </c>
      <c r="I40" s="639">
        <v>1170</v>
      </c>
      <c r="J40" s="639">
        <v>3729</v>
      </c>
      <c r="K40" s="639">
        <v>1170</v>
      </c>
      <c r="L40" s="437">
        <f t="shared" si="23"/>
        <v>1789</v>
      </c>
      <c r="M40" s="437">
        <f t="shared" si="24"/>
        <v>0</v>
      </c>
      <c r="N40" s="659">
        <v>2390</v>
      </c>
      <c r="O40" s="659">
        <v>1334</v>
      </c>
      <c r="P40" s="659">
        <v>2707</v>
      </c>
      <c r="Q40" s="659">
        <v>1287</v>
      </c>
      <c r="R40" s="437">
        <f t="shared" si="25"/>
        <v>317</v>
      </c>
      <c r="S40" s="437">
        <f t="shared" si="26"/>
        <v>-47</v>
      </c>
    </row>
    <row r="41" spans="1:19" s="36" customFormat="1" ht="14.25" customHeight="1" thickBot="1">
      <c r="A41" s="44" t="s">
        <v>5</v>
      </c>
      <c r="B41" s="438">
        <f aca="true" t="shared" si="27" ref="B41:G41">SUM(B34:B40)</f>
        <v>28478</v>
      </c>
      <c r="C41" s="438">
        <f t="shared" si="27"/>
        <v>48331</v>
      </c>
      <c r="D41" s="438">
        <f t="shared" si="27"/>
        <v>5819</v>
      </c>
      <c r="E41" s="438">
        <f t="shared" si="27"/>
        <v>9683</v>
      </c>
      <c r="F41" s="438">
        <f t="shared" si="27"/>
        <v>-22659</v>
      </c>
      <c r="G41" s="438">
        <f t="shared" si="27"/>
        <v>-38648</v>
      </c>
      <c r="H41" s="438">
        <f aca="true" t="shared" si="28" ref="H41:M41">SUM(H34:H40)</f>
        <v>20867</v>
      </c>
      <c r="I41" s="438">
        <f t="shared" si="28"/>
        <v>44218</v>
      </c>
      <c r="J41" s="438">
        <f t="shared" si="28"/>
        <v>6545</v>
      </c>
      <c r="K41" s="438">
        <f t="shared" si="28"/>
        <v>44218</v>
      </c>
      <c r="L41" s="438">
        <f t="shared" si="28"/>
        <v>-14322</v>
      </c>
      <c r="M41" s="438">
        <f t="shared" si="28"/>
        <v>0</v>
      </c>
      <c r="N41" s="438">
        <f aca="true" t="shared" si="29" ref="N41:S41">SUM(N34:N40)</f>
        <v>27458</v>
      </c>
      <c r="O41" s="438">
        <f t="shared" si="29"/>
        <v>47558</v>
      </c>
      <c r="P41" s="438">
        <f t="shared" si="29"/>
        <v>6800</v>
      </c>
      <c r="Q41" s="438">
        <f t="shared" si="29"/>
        <v>8458</v>
      </c>
      <c r="R41" s="438">
        <f t="shared" si="29"/>
        <v>-20658</v>
      </c>
      <c r="S41" s="438">
        <f t="shared" si="29"/>
        <v>-39100</v>
      </c>
    </row>
    <row r="42" spans="1:13" s="36" customFormat="1" ht="14.25" customHeight="1" thickBot="1">
      <c r="A42" s="630" t="s">
        <v>73</v>
      </c>
      <c r="B42" s="630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</row>
    <row r="43" spans="1:19" s="36" customFormat="1" ht="14.25" customHeight="1">
      <c r="A43" s="52" t="s">
        <v>74</v>
      </c>
      <c r="B43" s="442">
        <v>146</v>
      </c>
      <c r="C43" s="442">
        <v>29</v>
      </c>
      <c r="D43" s="442">
        <v>155</v>
      </c>
      <c r="E43" s="442">
        <v>258</v>
      </c>
      <c r="F43" s="434">
        <f>D43-B43</f>
        <v>9</v>
      </c>
      <c r="G43" s="434">
        <f>E43-C43</f>
        <v>229</v>
      </c>
      <c r="H43" s="640">
        <v>257</v>
      </c>
      <c r="I43" s="649">
        <v>56</v>
      </c>
      <c r="J43" s="640">
        <v>130</v>
      </c>
      <c r="K43" s="640">
        <v>176</v>
      </c>
      <c r="L43" s="434">
        <f>J43-H43</f>
        <v>-127</v>
      </c>
      <c r="M43" s="434">
        <f>K43-I43</f>
        <v>120</v>
      </c>
      <c r="N43" s="442">
        <v>237</v>
      </c>
      <c r="O43" s="442">
        <v>44</v>
      </c>
      <c r="P43" s="442">
        <v>4</v>
      </c>
      <c r="Q43" s="442">
        <v>16</v>
      </c>
      <c r="R43" s="434">
        <f>P43-N43</f>
        <v>-233</v>
      </c>
      <c r="S43" s="434">
        <f>Q43-O43</f>
        <v>-28</v>
      </c>
    </row>
    <row r="44" spans="1:19" s="36" customFormat="1" ht="14.25" customHeight="1">
      <c r="A44" s="53" t="s">
        <v>75</v>
      </c>
      <c r="B44" s="435">
        <v>504</v>
      </c>
      <c r="C44" s="435">
        <v>72</v>
      </c>
      <c r="D44" s="435">
        <v>98</v>
      </c>
      <c r="E44" s="435">
        <v>80</v>
      </c>
      <c r="F44" s="436">
        <f aca="true" t="shared" si="30" ref="F44:F49">D44-B44</f>
        <v>-406</v>
      </c>
      <c r="G44" s="436">
        <f aca="true" t="shared" si="31" ref="G44:G49">E44-C44</f>
        <v>8</v>
      </c>
      <c r="H44" s="635">
        <v>1326</v>
      </c>
      <c r="I44" s="650">
        <v>180</v>
      </c>
      <c r="J44" s="635">
        <v>129</v>
      </c>
      <c r="K44" s="635">
        <v>94</v>
      </c>
      <c r="L44" s="436">
        <f aca="true" t="shared" si="32" ref="L44:L49">J44-H44</f>
        <v>-1197</v>
      </c>
      <c r="M44" s="436">
        <f aca="true" t="shared" si="33" ref="M44:M49">K44-I44</f>
        <v>-86</v>
      </c>
      <c r="N44" s="435">
        <v>1287</v>
      </c>
      <c r="O44" s="435">
        <v>152</v>
      </c>
      <c r="P44" s="435">
        <v>136</v>
      </c>
      <c r="Q44" s="435">
        <v>51</v>
      </c>
      <c r="R44" s="436">
        <f aca="true" t="shared" si="34" ref="R44:R49">P44-N44</f>
        <v>-1151</v>
      </c>
      <c r="S44" s="436">
        <f aca="true" t="shared" si="35" ref="S44:S49">Q44-O44</f>
        <v>-101</v>
      </c>
    </row>
    <row r="45" spans="1:19" s="36" customFormat="1" ht="14.25" customHeight="1">
      <c r="A45" s="48" t="s">
        <v>76</v>
      </c>
      <c r="B45" s="435">
        <v>4021</v>
      </c>
      <c r="C45" s="435">
        <v>2690</v>
      </c>
      <c r="D45" s="435">
        <v>70</v>
      </c>
      <c r="E45" s="435">
        <v>119</v>
      </c>
      <c r="F45" s="436">
        <f t="shared" si="30"/>
        <v>-3951</v>
      </c>
      <c r="G45" s="436">
        <f t="shared" si="31"/>
        <v>-2571</v>
      </c>
      <c r="H45" s="635">
        <v>4976</v>
      </c>
      <c r="I45" s="650">
        <v>2011</v>
      </c>
      <c r="J45" s="635">
        <v>278</v>
      </c>
      <c r="K45" s="635">
        <v>263</v>
      </c>
      <c r="L45" s="436">
        <f t="shared" si="32"/>
        <v>-4698</v>
      </c>
      <c r="M45" s="436">
        <f t="shared" si="33"/>
        <v>-1748</v>
      </c>
      <c r="N45" s="435">
        <v>5747</v>
      </c>
      <c r="O45" s="435">
        <v>2351</v>
      </c>
      <c r="P45" s="435">
        <v>247</v>
      </c>
      <c r="Q45" s="435">
        <v>539</v>
      </c>
      <c r="R45" s="436">
        <f t="shared" si="34"/>
        <v>-5500</v>
      </c>
      <c r="S45" s="436">
        <f t="shared" si="35"/>
        <v>-1812</v>
      </c>
    </row>
    <row r="46" spans="1:19" s="36" customFormat="1" ht="14.25" customHeight="1">
      <c r="A46" s="48" t="s">
        <v>77</v>
      </c>
      <c r="B46" s="435">
        <v>11627</v>
      </c>
      <c r="C46" s="435">
        <v>9082</v>
      </c>
      <c r="D46" s="435">
        <v>1879</v>
      </c>
      <c r="E46" s="435">
        <v>651</v>
      </c>
      <c r="F46" s="436">
        <f t="shared" si="30"/>
        <v>-9748</v>
      </c>
      <c r="G46" s="436">
        <f t="shared" si="31"/>
        <v>-8431</v>
      </c>
      <c r="H46" s="635">
        <v>13180</v>
      </c>
      <c r="I46" s="650">
        <v>7533</v>
      </c>
      <c r="J46" s="635">
        <v>2486</v>
      </c>
      <c r="K46" s="635">
        <v>876</v>
      </c>
      <c r="L46" s="436">
        <f t="shared" si="32"/>
        <v>-10694</v>
      </c>
      <c r="M46" s="436">
        <f t="shared" si="33"/>
        <v>-6657</v>
      </c>
      <c r="N46" s="435">
        <v>14995</v>
      </c>
      <c r="O46" s="435">
        <v>8205</v>
      </c>
      <c r="P46" s="435">
        <v>3180</v>
      </c>
      <c r="Q46" s="435">
        <v>741</v>
      </c>
      <c r="R46" s="436">
        <f t="shared" si="34"/>
        <v>-11815</v>
      </c>
      <c r="S46" s="436">
        <f t="shared" si="35"/>
        <v>-7464</v>
      </c>
    </row>
    <row r="47" spans="1:19" s="36" customFormat="1" ht="24.75" customHeight="1">
      <c r="A47" s="48" t="s">
        <v>78</v>
      </c>
      <c r="B47" s="435">
        <v>2167</v>
      </c>
      <c r="C47" s="435">
        <v>301</v>
      </c>
      <c r="D47" s="435">
        <v>622</v>
      </c>
      <c r="E47" s="435">
        <v>217</v>
      </c>
      <c r="F47" s="436">
        <f t="shared" si="30"/>
        <v>-1545</v>
      </c>
      <c r="G47" s="436">
        <f t="shared" si="31"/>
        <v>-84</v>
      </c>
      <c r="H47" s="635">
        <v>2166</v>
      </c>
      <c r="I47" s="650">
        <v>331</v>
      </c>
      <c r="J47" s="635">
        <v>447</v>
      </c>
      <c r="K47" s="635">
        <v>33</v>
      </c>
      <c r="L47" s="436">
        <f t="shared" si="32"/>
        <v>-1719</v>
      </c>
      <c r="M47" s="436">
        <f t="shared" si="33"/>
        <v>-298</v>
      </c>
      <c r="N47" s="435">
        <v>2324</v>
      </c>
      <c r="O47" s="435">
        <v>327</v>
      </c>
      <c r="P47" s="435">
        <v>410</v>
      </c>
      <c r="Q47" s="435">
        <v>105</v>
      </c>
      <c r="R47" s="436">
        <f t="shared" si="34"/>
        <v>-1914</v>
      </c>
      <c r="S47" s="436">
        <f t="shared" si="35"/>
        <v>-222</v>
      </c>
    </row>
    <row r="48" spans="1:19" s="36" customFormat="1" ht="14.25" customHeight="1">
      <c r="A48" s="48" t="s">
        <v>79</v>
      </c>
      <c r="B48" s="435">
        <v>36</v>
      </c>
      <c r="C48" s="435">
        <v>7</v>
      </c>
      <c r="D48" s="435">
        <v>316</v>
      </c>
      <c r="E48" s="435">
        <v>53</v>
      </c>
      <c r="F48" s="437">
        <f t="shared" si="30"/>
        <v>280</v>
      </c>
      <c r="G48" s="437">
        <f t="shared" si="31"/>
        <v>46</v>
      </c>
      <c r="H48" s="635">
        <v>44</v>
      </c>
      <c r="I48" s="650">
        <v>8</v>
      </c>
      <c r="J48" s="635">
        <v>188</v>
      </c>
      <c r="K48" s="635">
        <v>67</v>
      </c>
      <c r="L48" s="437">
        <f t="shared" si="32"/>
        <v>144</v>
      </c>
      <c r="M48" s="437">
        <f t="shared" si="33"/>
        <v>59</v>
      </c>
      <c r="N48" s="435">
        <v>64</v>
      </c>
      <c r="O48" s="435">
        <v>4</v>
      </c>
      <c r="P48" s="435">
        <v>254</v>
      </c>
      <c r="Q48" s="435">
        <v>19</v>
      </c>
      <c r="R48" s="437">
        <f t="shared" si="34"/>
        <v>190</v>
      </c>
      <c r="S48" s="437">
        <f t="shared" si="35"/>
        <v>15</v>
      </c>
    </row>
    <row r="49" spans="1:19" s="36" customFormat="1" ht="24.75" customHeight="1">
      <c r="A49" s="53" t="s">
        <v>80</v>
      </c>
      <c r="B49" s="435">
        <v>215</v>
      </c>
      <c r="C49" s="435">
        <v>43</v>
      </c>
      <c r="D49" s="435">
        <v>635</v>
      </c>
      <c r="E49" s="435">
        <v>2872</v>
      </c>
      <c r="F49" s="437">
        <f t="shared" si="30"/>
        <v>420</v>
      </c>
      <c r="G49" s="437">
        <f t="shared" si="31"/>
        <v>2829</v>
      </c>
      <c r="H49" s="635">
        <v>218</v>
      </c>
      <c r="I49" s="650">
        <v>40</v>
      </c>
      <c r="J49" s="635">
        <v>95</v>
      </c>
      <c r="K49" s="635">
        <v>15</v>
      </c>
      <c r="L49" s="437">
        <f t="shared" si="32"/>
        <v>-123</v>
      </c>
      <c r="M49" s="437">
        <f t="shared" si="33"/>
        <v>-25</v>
      </c>
      <c r="N49" s="435">
        <v>267</v>
      </c>
      <c r="O49" s="435">
        <v>44</v>
      </c>
      <c r="P49" s="435">
        <v>24</v>
      </c>
      <c r="Q49" s="435">
        <v>3</v>
      </c>
      <c r="R49" s="437">
        <f t="shared" si="34"/>
        <v>-243</v>
      </c>
      <c r="S49" s="437">
        <f t="shared" si="35"/>
        <v>-41</v>
      </c>
    </row>
    <row r="50" spans="1:19" s="36" customFormat="1" ht="14.25" customHeight="1">
      <c r="A50" s="48" t="s">
        <v>81</v>
      </c>
      <c r="B50" s="435">
        <v>1139</v>
      </c>
      <c r="C50" s="435">
        <v>252</v>
      </c>
      <c r="D50" s="435">
        <v>0</v>
      </c>
      <c r="E50" s="435">
        <v>0</v>
      </c>
      <c r="F50" s="437">
        <f>D50-B50</f>
        <v>-1139</v>
      </c>
      <c r="G50" s="437">
        <f>E50-C50</f>
        <v>-252</v>
      </c>
      <c r="H50" s="635">
        <v>1253</v>
      </c>
      <c r="I50" s="650">
        <v>335</v>
      </c>
      <c r="J50" s="635">
        <v>2</v>
      </c>
      <c r="K50" s="635">
        <v>1</v>
      </c>
      <c r="L50" s="437">
        <f>J50-H50</f>
        <v>-1251</v>
      </c>
      <c r="M50" s="437">
        <f>K50-I50</f>
        <v>-334</v>
      </c>
      <c r="N50" s="435">
        <v>1459</v>
      </c>
      <c r="O50" s="435">
        <v>363</v>
      </c>
      <c r="P50" s="435">
        <v>51</v>
      </c>
      <c r="Q50" s="435">
        <v>121</v>
      </c>
      <c r="R50" s="437">
        <f>P50-N50</f>
        <v>-1408</v>
      </c>
      <c r="S50" s="437">
        <f>Q50-O50</f>
        <v>-242</v>
      </c>
    </row>
    <row r="51" spans="1:19" s="36" customFormat="1" ht="14.25" customHeight="1" thickBot="1">
      <c r="A51" s="49" t="s">
        <v>34</v>
      </c>
      <c r="B51" s="441">
        <v>154</v>
      </c>
      <c r="C51" s="441">
        <v>85</v>
      </c>
      <c r="D51" s="441">
        <v>4</v>
      </c>
      <c r="E51" s="441">
        <v>1</v>
      </c>
      <c r="F51" s="437">
        <f>D51-B51</f>
        <v>-150</v>
      </c>
      <c r="G51" s="437">
        <f>E51-C51</f>
        <v>-84</v>
      </c>
      <c r="H51" s="639">
        <v>423</v>
      </c>
      <c r="I51" s="651">
        <v>73</v>
      </c>
      <c r="J51" s="639">
        <v>0</v>
      </c>
      <c r="K51" s="639">
        <v>0</v>
      </c>
      <c r="L51" s="437">
        <f>J51-H51</f>
        <v>-423</v>
      </c>
      <c r="M51" s="437">
        <f>K51-I51</f>
        <v>-73</v>
      </c>
      <c r="N51" s="441">
        <v>381</v>
      </c>
      <c r="O51" s="441">
        <v>81</v>
      </c>
      <c r="P51" s="441">
        <v>0</v>
      </c>
      <c r="Q51" s="441">
        <v>0</v>
      </c>
      <c r="R51" s="437">
        <f>P51-N51</f>
        <v>-381</v>
      </c>
      <c r="S51" s="437">
        <f>Q51-O51</f>
        <v>-81</v>
      </c>
    </row>
    <row r="52" spans="1:19" s="36" customFormat="1" ht="14.25" customHeight="1" thickBot="1">
      <c r="A52" s="44" t="s">
        <v>5</v>
      </c>
      <c r="B52" s="438">
        <f aca="true" t="shared" si="36" ref="B52:G52">SUM(B43:B51)</f>
        <v>20009</v>
      </c>
      <c r="C52" s="438">
        <f t="shared" si="36"/>
        <v>12561</v>
      </c>
      <c r="D52" s="438">
        <f t="shared" si="36"/>
        <v>3779</v>
      </c>
      <c r="E52" s="438">
        <f t="shared" si="36"/>
        <v>4251</v>
      </c>
      <c r="F52" s="438">
        <f t="shared" si="36"/>
        <v>-16230</v>
      </c>
      <c r="G52" s="438">
        <f t="shared" si="36"/>
        <v>-8310</v>
      </c>
      <c r="H52" s="438">
        <f aca="true" t="shared" si="37" ref="H52:M52">SUM(H43:H51)</f>
        <v>23843</v>
      </c>
      <c r="I52" s="438">
        <f t="shared" si="37"/>
        <v>10567</v>
      </c>
      <c r="J52" s="438">
        <f t="shared" si="37"/>
        <v>3755</v>
      </c>
      <c r="K52" s="438">
        <f t="shared" si="37"/>
        <v>1525</v>
      </c>
      <c r="L52" s="438">
        <f t="shared" si="37"/>
        <v>-20088</v>
      </c>
      <c r="M52" s="438">
        <f t="shared" si="37"/>
        <v>-9042</v>
      </c>
      <c r="N52" s="438">
        <f aca="true" t="shared" si="38" ref="N52:S52">SUM(N43:N51)</f>
        <v>26761</v>
      </c>
      <c r="O52" s="438">
        <f t="shared" si="38"/>
        <v>11571</v>
      </c>
      <c r="P52" s="438">
        <f t="shared" si="38"/>
        <v>4306</v>
      </c>
      <c r="Q52" s="438">
        <f t="shared" si="38"/>
        <v>1595</v>
      </c>
      <c r="R52" s="438">
        <f t="shared" si="38"/>
        <v>-22455</v>
      </c>
      <c r="S52" s="438">
        <f t="shared" si="38"/>
        <v>-9976</v>
      </c>
    </row>
    <row r="53" spans="1:19" s="36" customFormat="1" ht="15.75" thickBot="1">
      <c r="A53" s="623" t="s">
        <v>82</v>
      </c>
      <c r="B53" s="623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3"/>
      <c r="S53" s="623"/>
    </row>
    <row r="54" spans="1:19" s="36" customFormat="1" ht="21" customHeight="1">
      <c r="A54" s="225" t="s">
        <v>83</v>
      </c>
      <c r="B54" s="439">
        <v>85</v>
      </c>
      <c r="C54" s="439">
        <v>57</v>
      </c>
      <c r="D54" s="439">
        <v>1</v>
      </c>
      <c r="E54" s="439">
        <v>3</v>
      </c>
      <c r="F54" s="452">
        <f aca="true" t="shared" si="39" ref="F54:G62">D54-B54</f>
        <v>-84</v>
      </c>
      <c r="G54" s="452">
        <f t="shared" si="39"/>
        <v>-54</v>
      </c>
      <c r="H54" s="637">
        <v>108</v>
      </c>
      <c r="I54" s="637">
        <v>113</v>
      </c>
      <c r="J54" s="637">
        <v>0</v>
      </c>
      <c r="K54" s="637">
        <v>0</v>
      </c>
      <c r="L54" s="452">
        <f aca="true" t="shared" si="40" ref="L54:L62">J54-H54</f>
        <v>-108</v>
      </c>
      <c r="M54" s="452">
        <f aca="true" t="shared" si="41" ref="M54:M62">K54-I54</f>
        <v>-113</v>
      </c>
      <c r="N54" s="439">
        <v>124</v>
      </c>
      <c r="O54" s="439">
        <v>108</v>
      </c>
      <c r="P54" s="439">
        <v>0</v>
      </c>
      <c r="Q54" s="439">
        <v>0</v>
      </c>
      <c r="R54" s="452">
        <f aca="true" t="shared" si="42" ref="R54:R62">P54-N54</f>
        <v>-124</v>
      </c>
      <c r="S54" s="452">
        <f aca="true" t="shared" si="43" ref="S54:S62">Q54-O54</f>
        <v>-108</v>
      </c>
    </row>
    <row r="55" spans="1:19" s="36" customFormat="1" ht="21" customHeight="1">
      <c r="A55" s="53" t="s">
        <v>84</v>
      </c>
      <c r="B55" s="435">
        <v>2431</v>
      </c>
      <c r="C55" s="435">
        <v>1183</v>
      </c>
      <c r="D55" s="435">
        <v>64</v>
      </c>
      <c r="E55" s="435">
        <v>75</v>
      </c>
      <c r="F55" s="436">
        <f t="shared" si="39"/>
        <v>-2367</v>
      </c>
      <c r="G55" s="436">
        <f t="shared" si="39"/>
        <v>-1108</v>
      </c>
      <c r="H55" s="635">
        <v>2892</v>
      </c>
      <c r="I55" s="635">
        <v>1378</v>
      </c>
      <c r="J55" s="635">
        <v>26</v>
      </c>
      <c r="K55" s="635">
        <v>35</v>
      </c>
      <c r="L55" s="436">
        <f t="shared" si="40"/>
        <v>-2866</v>
      </c>
      <c r="M55" s="436">
        <f t="shared" si="41"/>
        <v>-1343</v>
      </c>
      <c r="N55" s="435">
        <v>2686</v>
      </c>
      <c r="O55" s="435">
        <v>1397</v>
      </c>
      <c r="P55" s="435">
        <v>1</v>
      </c>
      <c r="Q55" s="435">
        <v>0</v>
      </c>
      <c r="R55" s="436">
        <f t="shared" si="42"/>
        <v>-2685</v>
      </c>
      <c r="S55" s="436">
        <f t="shared" si="43"/>
        <v>-1397</v>
      </c>
    </row>
    <row r="56" spans="1:19" s="36" customFormat="1" ht="21" customHeight="1">
      <c r="A56" s="53" t="s">
        <v>449</v>
      </c>
      <c r="B56" s="435"/>
      <c r="C56" s="435"/>
      <c r="D56" s="435"/>
      <c r="E56" s="435"/>
      <c r="F56" s="436"/>
      <c r="G56" s="436"/>
      <c r="H56" s="642"/>
      <c r="I56" s="635"/>
      <c r="J56" s="635"/>
      <c r="K56" s="635"/>
      <c r="L56" s="436"/>
      <c r="M56" s="436"/>
      <c r="N56" s="652"/>
      <c r="O56" s="652"/>
      <c r="P56" s="652"/>
      <c r="Q56" s="652"/>
      <c r="R56" s="660"/>
      <c r="S56" s="660"/>
    </row>
    <row r="57" spans="1:19" s="36" customFormat="1" ht="21" customHeight="1">
      <c r="A57" s="53" t="s">
        <v>85</v>
      </c>
      <c r="B57" s="435">
        <v>45233</v>
      </c>
      <c r="C57" s="435">
        <v>16030</v>
      </c>
      <c r="D57" s="435">
        <v>388</v>
      </c>
      <c r="E57" s="435">
        <v>134</v>
      </c>
      <c r="F57" s="436">
        <f t="shared" si="39"/>
        <v>-44845</v>
      </c>
      <c r="G57" s="436">
        <f t="shared" si="39"/>
        <v>-15896</v>
      </c>
      <c r="H57" s="635">
        <v>46792</v>
      </c>
      <c r="I57" s="635">
        <v>21731</v>
      </c>
      <c r="J57" s="635">
        <v>184</v>
      </c>
      <c r="K57" s="635">
        <v>52</v>
      </c>
      <c r="L57" s="436">
        <f t="shared" si="40"/>
        <v>-46608</v>
      </c>
      <c r="M57" s="436">
        <f t="shared" si="41"/>
        <v>-21679</v>
      </c>
      <c r="N57" s="435">
        <v>49777</v>
      </c>
      <c r="O57" s="435">
        <v>22340</v>
      </c>
      <c r="P57" s="435">
        <v>1527</v>
      </c>
      <c r="Q57" s="435">
        <v>422</v>
      </c>
      <c r="R57" s="436">
        <f t="shared" si="42"/>
        <v>-48250</v>
      </c>
      <c r="S57" s="436">
        <f t="shared" si="43"/>
        <v>-21918</v>
      </c>
    </row>
    <row r="58" spans="1:19" s="36" customFormat="1" ht="21" customHeight="1">
      <c r="A58" s="48" t="s">
        <v>86</v>
      </c>
      <c r="B58" s="435">
        <v>26017</v>
      </c>
      <c r="C58" s="435">
        <v>5939</v>
      </c>
      <c r="D58" s="435">
        <v>631</v>
      </c>
      <c r="E58" s="435">
        <v>189</v>
      </c>
      <c r="F58" s="436">
        <f t="shared" si="39"/>
        <v>-25386</v>
      </c>
      <c r="G58" s="436">
        <f t="shared" si="39"/>
        <v>-5750</v>
      </c>
      <c r="H58" s="635">
        <v>31165</v>
      </c>
      <c r="I58" s="635">
        <v>8070</v>
      </c>
      <c r="J58" s="635">
        <v>403</v>
      </c>
      <c r="K58" s="635">
        <v>112</v>
      </c>
      <c r="L58" s="436">
        <f t="shared" si="40"/>
        <v>-30762</v>
      </c>
      <c r="M58" s="436">
        <f t="shared" si="41"/>
        <v>-7958</v>
      </c>
      <c r="N58" s="435">
        <v>33934</v>
      </c>
      <c r="O58" s="435">
        <v>7130</v>
      </c>
      <c r="P58" s="435">
        <v>309</v>
      </c>
      <c r="Q58" s="435">
        <v>92</v>
      </c>
      <c r="R58" s="436">
        <f t="shared" si="42"/>
        <v>-33625</v>
      </c>
      <c r="S58" s="436">
        <f t="shared" si="43"/>
        <v>-7038</v>
      </c>
    </row>
    <row r="59" spans="1:19" s="36" customFormat="1" ht="45">
      <c r="A59" s="48" t="s">
        <v>87</v>
      </c>
      <c r="B59" s="443">
        <v>1220</v>
      </c>
      <c r="C59" s="444">
        <v>314</v>
      </c>
      <c r="D59" s="444">
        <v>487</v>
      </c>
      <c r="E59" s="435">
        <v>135</v>
      </c>
      <c r="F59" s="436">
        <f t="shared" si="39"/>
        <v>-733</v>
      </c>
      <c r="G59" s="436">
        <f t="shared" si="39"/>
        <v>-179</v>
      </c>
      <c r="H59" s="641">
        <v>1234</v>
      </c>
      <c r="I59" s="643">
        <v>340</v>
      </c>
      <c r="J59" s="643">
        <v>298</v>
      </c>
      <c r="K59" s="635">
        <v>378</v>
      </c>
      <c r="L59" s="436">
        <f t="shared" si="40"/>
        <v>-936</v>
      </c>
      <c r="M59" s="436">
        <f t="shared" si="41"/>
        <v>38</v>
      </c>
      <c r="N59" s="443">
        <v>1267</v>
      </c>
      <c r="O59" s="444">
        <v>262</v>
      </c>
      <c r="P59" s="444">
        <v>959</v>
      </c>
      <c r="Q59" s="435">
        <v>701</v>
      </c>
      <c r="R59" s="436">
        <f t="shared" si="42"/>
        <v>-308</v>
      </c>
      <c r="S59" s="436">
        <f t="shared" si="43"/>
        <v>439</v>
      </c>
    </row>
    <row r="60" spans="1:19" s="36" customFormat="1" ht="21" customHeight="1">
      <c r="A60" s="48" t="s">
        <v>88</v>
      </c>
      <c r="B60" s="435">
        <v>383</v>
      </c>
      <c r="C60" s="435">
        <v>37</v>
      </c>
      <c r="D60" s="435">
        <v>683</v>
      </c>
      <c r="E60" s="435">
        <v>536</v>
      </c>
      <c r="F60" s="437">
        <f t="shared" si="39"/>
        <v>300</v>
      </c>
      <c r="G60" s="437">
        <f t="shared" si="39"/>
        <v>499</v>
      </c>
      <c r="H60" s="635">
        <v>315</v>
      </c>
      <c r="I60" s="635">
        <v>99</v>
      </c>
      <c r="J60" s="635">
        <v>619</v>
      </c>
      <c r="K60" s="635">
        <v>485</v>
      </c>
      <c r="L60" s="437">
        <f t="shared" si="40"/>
        <v>304</v>
      </c>
      <c r="M60" s="437">
        <f t="shared" si="41"/>
        <v>386</v>
      </c>
      <c r="N60" s="435">
        <v>426</v>
      </c>
      <c r="O60" s="435">
        <v>72</v>
      </c>
      <c r="P60" s="435">
        <v>460</v>
      </c>
      <c r="Q60" s="435">
        <v>131</v>
      </c>
      <c r="R60" s="437">
        <f t="shared" si="42"/>
        <v>34</v>
      </c>
      <c r="S60" s="437">
        <f t="shared" si="43"/>
        <v>59</v>
      </c>
    </row>
    <row r="61" spans="1:19" s="36" customFormat="1" ht="21" customHeight="1">
      <c r="A61" s="48" t="s">
        <v>89</v>
      </c>
      <c r="B61" s="435">
        <v>22264</v>
      </c>
      <c r="C61" s="435">
        <v>8777</v>
      </c>
      <c r="D61" s="435">
        <v>521</v>
      </c>
      <c r="E61" s="435">
        <v>221</v>
      </c>
      <c r="F61" s="437">
        <f t="shared" si="39"/>
        <v>-21743</v>
      </c>
      <c r="G61" s="437">
        <f t="shared" si="39"/>
        <v>-8556</v>
      </c>
      <c r="H61" s="635">
        <v>20458</v>
      </c>
      <c r="I61" s="635">
        <v>10839</v>
      </c>
      <c r="J61" s="635">
        <v>121</v>
      </c>
      <c r="K61" s="635">
        <v>41</v>
      </c>
      <c r="L61" s="437">
        <f t="shared" si="40"/>
        <v>-20337</v>
      </c>
      <c r="M61" s="437">
        <f t="shared" si="41"/>
        <v>-10798</v>
      </c>
      <c r="N61" s="435">
        <v>26766</v>
      </c>
      <c r="O61" s="435">
        <v>11760</v>
      </c>
      <c r="P61" s="435">
        <v>314</v>
      </c>
      <c r="Q61" s="435">
        <v>134</v>
      </c>
      <c r="R61" s="437">
        <f t="shared" si="42"/>
        <v>-26452</v>
      </c>
      <c r="S61" s="437">
        <f t="shared" si="43"/>
        <v>-11626</v>
      </c>
    </row>
    <row r="62" spans="1:19" s="36" customFormat="1" ht="21" customHeight="1" thickBot="1">
      <c r="A62" s="49" t="s">
        <v>34</v>
      </c>
      <c r="B62" s="441">
        <v>2375</v>
      </c>
      <c r="C62" s="441">
        <v>5026</v>
      </c>
      <c r="D62" s="441">
        <v>1132</v>
      </c>
      <c r="E62" s="441">
        <v>10417</v>
      </c>
      <c r="F62" s="437">
        <f t="shared" si="39"/>
        <v>-1243</v>
      </c>
      <c r="G62" s="437">
        <f t="shared" si="39"/>
        <v>5391</v>
      </c>
      <c r="H62" s="639">
        <v>3396</v>
      </c>
      <c r="I62" s="639">
        <v>6588</v>
      </c>
      <c r="J62" s="639">
        <v>2431</v>
      </c>
      <c r="K62" s="639">
        <v>24036</v>
      </c>
      <c r="L62" s="437">
        <f t="shared" si="40"/>
        <v>-965</v>
      </c>
      <c r="M62" s="437">
        <f t="shared" si="41"/>
        <v>17448</v>
      </c>
      <c r="N62" s="441">
        <v>9251</v>
      </c>
      <c r="O62" s="441">
        <v>11699</v>
      </c>
      <c r="P62" s="441">
        <v>1396</v>
      </c>
      <c r="Q62" s="441">
        <v>12346</v>
      </c>
      <c r="R62" s="437">
        <f t="shared" si="42"/>
        <v>-7855</v>
      </c>
      <c r="S62" s="437">
        <f t="shared" si="43"/>
        <v>647</v>
      </c>
    </row>
    <row r="63" spans="1:19" s="36" customFormat="1" ht="21" customHeight="1" thickBot="1">
      <c r="A63" s="44" t="s">
        <v>5</v>
      </c>
      <c r="B63" s="438">
        <f aca="true" t="shared" si="44" ref="B63:G63">SUM(B54:B62)</f>
        <v>100008</v>
      </c>
      <c r="C63" s="438">
        <f t="shared" si="44"/>
        <v>37363</v>
      </c>
      <c r="D63" s="438">
        <f t="shared" si="44"/>
        <v>3907</v>
      </c>
      <c r="E63" s="438">
        <f t="shared" si="44"/>
        <v>11710</v>
      </c>
      <c r="F63" s="438">
        <f t="shared" si="44"/>
        <v>-96101</v>
      </c>
      <c r="G63" s="438">
        <f t="shared" si="44"/>
        <v>-25653</v>
      </c>
      <c r="H63" s="438">
        <f aca="true" t="shared" si="45" ref="H63:M63">SUM(H54:H62)</f>
        <v>106360</v>
      </c>
      <c r="I63" s="438">
        <f t="shared" si="45"/>
        <v>49158</v>
      </c>
      <c r="J63" s="438">
        <f t="shared" si="45"/>
        <v>4082</v>
      </c>
      <c r="K63" s="438">
        <f t="shared" si="45"/>
        <v>25139</v>
      </c>
      <c r="L63" s="438">
        <f t="shared" si="45"/>
        <v>-102278</v>
      </c>
      <c r="M63" s="438">
        <f t="shared" si="45"/>
        <v>-24019</v>
      </c>
      <c r="N63" s="438">
        <f aca="true" t="shared" si="46" ref="N63:S63">SUM(N54:N62)</f>
        <v>124231</v>
      </c>
      <c r="O63" s="438">
        <f t="shared" si="46"/>
        <v>54768</v>
      </c>
      <c r="P63" s="438">
        <f t="shared" si="46"/>
        <v>4966</v>
      </c>
      <c r="Q63" s="438">
        <f t="shared" si="46"/>
        <v>13826</v>
      </c>
      <c r="R63" s="438">
        <f t="shared" si="46"/>
        <v>-119265</v>
      </c>
      <c r="S63" s="438">
        <f t="shared" si="46"/>
        <v>-40942</v>
      </c>
    </row>
    <row r="64" spans="1:19" s="36" customFormat="1" ht="21" customHeight="1" thickBot="1">
      <c r="A64" s="623" t="s">
        <v>181</v>
      </c>
      <c r="B64" s="623"/>
      <c r="C64" s="623"/>
      <c r="D64" s="623"/>
      <c r="E64" s="623"/>
      <c r="F64" s="623"/>
      <c r="G64" s="623"/>
      <c r="H64" s="623"/>
      <c r="I64" s="623"/>
      <c r="J64" s="623"/>
      <c r="K64" s="623"/>
      <c r="L64" s="623"/>
      <c r="M64" s="623"/>
      <c r="N64" s="623"/>
      <c r="O64" s="623"/>
      <c r="P64" s="623"/>
      <c r="Q64" s="623"/>
      <c r="R64" s="623"/>
      <c r="S64" s="623"/>
    </row>
    <row r="65" spans="1:19" s="36" customFormat="1" ht="21" customHeight="1">
      <c r="A65" s="226" t="s">
        <v>90</v>
      </c>
      <c r="B65" s="439">
        <v>3670</v>
      </c>
      <c r="C65" s="439">
        <v>3597</v>
      </c>
      <c r="D65" s="439">
        <v>61</v>
      </c>
      <c r="E65" s="439">
        <v>23</v>
      </c>
      <c r="F65" s="452">
        <f aca="true" t="shared" si="47" ref="F65:F74">D65-B65</f>
        <v>-3609</v>
      </c>
      <c r="G65" s="452">
        <f aca="true" t="shared" si="48" ref="G65:G74">E65-C65</f>
        <v>-3574</v>
      </c>
      <c r="H65" s="637">
        <v>2942</v>
      </c>
      <c r="I65" s="637">
        <v>2955</v>
      </c>
      <c r="J65" s="637">
        <v>61</v>
      </c>
      <c r="K65" s="637">
        <v>71</v>
      </c>
      <c r="L65" s="452">
        <f aca="true" t="shared" si="49" ref="L65:L74">J65-H65</f>
        <v>-2881</v>
      </c>
      <c r="M65" s="452">
        <f aca="true" t="shared" si="50" ref="M65:M74">K65-I65</f>
        <v>-2884</v>
      </c>
      <c r="N65" s="439">
        <v>3936</v>
      </c>
      <c r="O65" s="439">
        <v>3947</v>
      </c>
      <c r="P65" s="439">
        <v>301</v>
      </c>
      <c r="Q65" s="439">
        <v>71</v>
      </c>
      <c r="R65" s="452">
        <f aca="true" t="shared" si="51" ref="R65:R74">P65-N65</f>
        <v>-3635</v>
      </c>
      <c r="S65" s="452">
        <f aca="true" t="shared" si="52" ref="S65:S74">Q65-O65</f>
        <v>-3876</v>
      </c>
    </row>
    <row r="66" spans="1:19" s="36" customFormat="1" ht="21" customHeight="1">
      <c r="A66" s="54" t="s">
        <v>91</v>
      </c>
      <c r="B66" s="435">
        <v>6868</v>
      </c>
      <c r="C66" s="435">
        <v>1156</v>
      </c>
      <c r="D66" s="435">
        <v>137</v>
      </c>
      <c r="E66" s="435">
        <v>14</v>
      </c>
      <c r="F66" s="436">
        <f t="shared" si="47"/>
        <v>-6731</v>
      </c>
      <c r="G66" s="436">
        <f t="shared" si="48"/>
        <v>-1142</v>
      </c>
      <c r="H66" s="642"/>
      <c r="I66" s="635">
        <v>1359</v>
      </c>
      <c r="J66" s="635">
        <v>76</v>
      </c>
      <c r="K66" s="635">
        <v>17</v>
      </c>
      <c r="L66" s="436">
        <f t="shared" si="49"/>
        <v>76</v>
      </c>
      <c r="M66" s="436">
        <f t="shared" si="50"/>
        <v>-1342</v>
      </c>
      <c r="N66" s="435">
        <v>9759</v>
      </c>
      <c r="O66" s="435">
        <v>1493</v>
      </c>
      <c r="P66" s="435">
        <v>1106</v>
      </c>
      <c r="Q66" s="435">
        <v>183</v>
      </c>
      <c r="R66" s="436">
        <f t="shared" si="51"/>
        <v>-8653</v>
      </c>
      <c r="S66" s="436">
        <f t="shared" si="52"/>
        <v>-1310</v>
      </c>
    </row>
    <row r="67" spans="1:19" s="36" customFormat="1" ht="21" customHeight="1">
      <c r="A67" s="54" t="s">
        <v>92</v>
      </c>
      <c r="B67" s="435">
        <v>0</v>
      </c>
      <c r="C67" s="435">
        <v>0</v>
      </c>
      <c r="D67" s="435">
        <v>2777</v>
      </c>
      <c r="E67" s="435">
        <v>71</v>
      </c>
      <c r="F67" s="436">
        <f t="shared" si="47"/>
        <v>2777</v>
      </c>
      <c r="G67" s="436">
        <f t="shared" si="48"/>
        <v>71</v>
      </c>
      <c r="H67" s="642"/>
      <c r="I67" s="635">
        <v>0</v>
      </c>
      <c r="J67" s="635">
        <v>2893</v>
      </c>
      <c r="K67" s="635">
        <v>201</v>
      </c>
      <c r="L67" s="436">
        <f t="shared" si="49"/>
        <v>2893</v>
      </c>
      <c r="M67" s="436">
        <f t="shared" si="50"/>
        <v>201</v>
      </c>
      <c r="N67" s="435">
        <v>1</v>
      </c>
      <c r="O67" s="435">
        <v>0</v>
      </c>
      <c r="P67" s="435">
        <v>11795</v>
      </c>
      <c r="Q67" s="435">
        <v>560</v>
      </c>
      <c r="R67" s="436">
        <f t="shared" si="51"/>
        <v>11794</v>
      </c>
      <c r="S67" s="436">
        <f t="shared" si="52"/>
        <v>560</v>
      </c>
    </row>
    <row r="68" spans="1:19" s="36" customFormat="1" ht="21" customHeight="1">
      <c r="A68" s="48" t="s">
        <v>38</v>
      </c>
      <c r="B68" s="435">
        <v>28449</v>
      </c>
      <c r="C68" s="435">
        <v>3504</v>
      </c>
      <c r="D68" s="435">
        <v>100</v>
      </c>
      <c r="E68" s="435">
        <v>31</v>
      </c>
      <c r="F68" s="436">
        <f t="shared" si="47"/>
        <v>-28349</v>
      </c>
      <c r="G68" s="436">
        <f t="shared" si="48"/>
        <v>-3473</v>
      </c>
      <c r="H68" s="642"/>
      <c r="I68" s="635">
        <v>3067</v>
      </c>
      <c r="J68" s="635">
        <v>98</v>
      </c>
      <c r="K68" s="635">
        <v>31</v>
      </c>
      <c r="L68" s="436">
        <f t="shared" si="49"/>
        <v>98</v>
      </c>
      <c r="M68" s="436">
        <f t="shared" si="50"/>
        <v>-3036</v>
      </c>
      <c r="N68" s="435">
        <v>35298</v>
      </c>
      <c r="O68" s="435">
        <v>3089</v>
      </c>
      <c r="P68" s="435">
        <v>118</v>
      </c>
      <c r="Q68" s="435">
        <v>17</v>
      </c>
      <c r="R68" s="436">
        <f t="shared" si="51"/>
        <v>-35180</v>
      </c>
      <c r="S68" s="436">
        <f t="shared" si="52"/>
        <v>-3072</v>
      </c>
    </row>
    <row r="69" spans="1:19" s="36" customFormat="1" ht="21" customHeight="1">
      <c r="A69" s="48" t="s">
        <v>93</v>
      </c>
      <c r="B69" s="435">
        <v>3263</v>
      </c>
      <c r="C69" s="435">
        <v>2365</v>
      </c>
      <c r="D69" s="435">
        <v>27</v>
      </c>
      <c r="E69" s="435">
        <v>6</v>
      </c>
      <c r="F69" s="436">
        <f t="shared" si="47"/>
        <v>-3236</v>
      </c>
      <c r="G69" s="436">
        <f t="shared" si="48"/>
        <v>-2359</v>
      </c>
      <c r="H69" s="642"/>
      <c r="I69" s="635">
        <v>3068</v>
      </c>
      <c r="J69" s="635">
        <v>23</v>
      </c>
      <c r="K69" s="635">
        <v>6</v>
      </c>
      <c r="L69" s="436">
        <f t="shared" si="49"/>
        <v>23</v>
      </c>
      <c r="M69" s="436">
        <f t="shared" si="50"/>
        <v>-3062</v>
      </c>
      <c r="N69" s="435">
        <v>2504</v>
      </c>
      <c r="O69" s="435">
        <v>1781</v>
      </c>
      <c r="P69" s="435">
        <v>50</v>
      </c>
      <c r="Q69" s="435">
        <v>16</v>
      </c>
      <c r="R69" s="436">
        <f t="shared" si="51"/>
        <v>-2454</v>
      </c>
      <c r="S69" s="436">
        <f t="shared" si="52"/>
        <v>-1765</v>
      </c>
    </row>
    <row r="70" spans="1:19" s="36" customFormat="1" ht="21" customHeight="1">
      <c r="A70" s="48" t="s">
        <v>94</v>
      </c>
      <c r="B70" s="435">
        <v>26316</v>
      </c>
      <c r="C70" s="435">
        <v>3094</v>
      </c>
      <c r="D70" s="435">
        <v>51</v>
      </c>
      <c r="E70" s="435">
        <v>3</v>
      </c>
      <c r="F70" s="437">
        <f t="shared" si="47"/>
        <v>-26265</v>
      </c>
      <c r="G70" s="437">
        <f t="shared" si="48"/>
        <v>-3091</v>
      </c>
      <c r="H70" s="642"/>
      <c r="I70" s="635">
        <v>3829</v>
      </c>
      <c r="J70" s="635">
        <v>229</v>
      </c>
      <c r="K70" s="635">
        <v>38</v>
      </c>
      <c r="L70" s="437">
        <f t="shared" si="49"/>
        <v>229</v>
      </c>
      <c r="M70" s="437">
        <f t="shared" si="50"/>
        <v>-3791</v>
      </c>
      <c r="N70" s="435">
        <v>32776</v>
      </c>
      <c r="O70" s="435">
        <v>4023</v>
      </c>
      <c r="P70" s="435">
        <v>169</v>
      </c>
      <c r="Q70" s="435">
        <v>22</v>
      </c>
      <c r="R70" s="437">
        <f t="shared" si="51"/>
        <v>-32607</v>
      </c>
      <c r="S70" s="437">
        <f t="shared" si="52"/>
        <v>-4001</v>
      </c>
    </row>
    <row r="71" spans="1:19" s="36" customFormat="1" ht="21" customHeight="1">
      <c r="A71" s="53" t="s">
        <v>95</v>
      </c>
      <c r="B71" s="435">
        <v>4809</v>
      </c>
      <c r="C71" s="435">
        <v>615</v>
      </c>
      <c r="D71" s="435">
        <v>3</v>
      </c>
      <c r="E71" s="435">
        <v>1</v>
      </c>
      <c r="F71" s="437">
        <f t="shared" si="47"/>
        <v>-4806</v>
      </c>
      <c r="G71" s="437">
        <f t="shared" si="48"/>
        <v>-614</v>
      </c>
      <c r="H71" s="642"/>
      <c r="I71" s="635">
        <v>706</v>
      </c>
      <c r="J71" s="635">
        <v>4</v>
      </c>
      <c r="K71" s="635">
        <v>1</v>
      </c>
      <c r="L71" s="437">
        <f t="shared" si="49"/>
        <v>4</v>
      </c>
      <c r="M71" s="437">
        <f t="shared" si="50"/>
        <v>-705</v>
      </c>
      <c r="N71" s="435">
        <v>6908</v>
      </c>
      <c r="O71" s="435">
        <v>827</v>
      </c>
      <c r="P71" s="435">
        <v>17</v>
      </c>
      <c r="Q71" s="435">
        <v>1</v>
      </c>
      <c r="R71" s="437">
        <f t="shared" si="51"/>
        <v>-6891</v>
      </c>
      <c r="S71" s="437">
        <f t="shared" si="52"/>
        <v>-826</v>
      </c>
    </row>
    <row r="72" spans="1:19" s="36" customFormat="1" ht="21" customHeight="1">
      <c r="A72" s="53" t="s">
        <v>96</v>
      </c>
      <c r="B72" s="435">
        <v>4593</v>
      </c>
      <c r="C72" s="435">
        <v>3212</v>
      </c>
      <c r="D72" s="435">
        <v>116</v>
      </c>
      <c r="E72" s="435">
        <v>113</v>
      </c>
      <c r="F72" s="437">
        <f t="shared" si="47"/>
        <v>-4477</v>
      </c>
      <c r="G72" s="437">
        <f t="shared" si="48"/>
        <v>-3099</v>
      </c>
      <c r="H72" s="642"/>
      <c r="I72" s="635">
        <v>4625</v>
      </c>
      <c r="J72" s="635">
        <v>95</v>
      </c>
      <c r="K72" s="635">
        <v>64</v>
      </c>
      <c r="L72" s="437">
        <f t="shared" si="49"/>
        <v>95</v>
      </c>
      <c r="M72" s="437">
        <f t="shared" si="50"/>
        <v>-4561</v>
      </c>
      <c r="N72" s="435">
        <v>4543</v>
      </c>
      <c r="O72" s="435">
        <v>2760</v>
      </c>
      <c r="P72" s="435">
        <v>36</v>
      </c>
      <c r="Q72" s="435">
        <v>6</v>
      </c>
      <c r="R72" s="437">
        <f t="shared" si="51"/>
        <v>-4507</v>
      </c>
      <c r="S72" s="437">
        <f t="shared" si="52"/>
        <v>-2754</v>
      </c>
    </row>
    <row r="73" spans="1:19" s="36" customFormat="1" ht="21" customHeight="1">
      <c r="A73" s="53" t="s">
        <v>35</v>
      </c>
      <c r="B73" s="435">
        <v>10595</v>
      </c>
      <c r="C73" s="435">
        <v>6014</v>
      </c>
      <c r="D73" s="435">
        <v>478</v>
      </c>
      <c r="E73" s="435">
        <v>121</v>
      </c>
      <c r="F73" s="437">
        <f t="shared" si="47"/>
        <v>-10117</v>
      </c>
      <c r="G73" s="437">
        <f t="shared" si="48"/>
        <v>-5893</v>
      </c>
      <c r="H73" s="642"/>
      <c r="I73" s="635">
        <v>6314</v>
      </c>
      <c r="J73" s="635">
        <v>529</v>
      </c>
      <c r="K73" s="635">
        <v>115</v>
      </c>
      <c r="L73" s="437">
        <f t="shared" si="49"/>
        <v>529</v>
      </c>
      <c r="M73" s="437">
        <f t="shared" si="50"/>
        <v>-6199</v>
      </c>
      <c r="N73" s="435">
        <v>14663</v>
      </c>
      <c r="O73" s="435">
        <v>6373</v>
      </c>
      <c r="P73" s="435">
        <v>904</v>
      </c>
      <c r="Q73" s="435">
        <v>187</v>
      </c>
      <c r="R73" s="437">
        <f t="shared" si="51"/>
        <v>-13759</v>
      </c>
      <c r="S73" s="437">
        <f t="shared" si="52"/>
        <v>-6186</v>
      </c>
    </row>
    <row r="74" spans="1:19" s="36" customFormat="1" ht="21" customHeight="1" thickBot="1">
      <c r="A74" s="49" t="s">
        <v>34</v>
      </c>
      <c r="B74" s="441">
        <v>1087</v>
      </c>
      <c r="C74" s="441">
        <v>67</v>
      </c>
      <c r="D74" s="441">
        <v>696</v>
      </c>
      <c r="E74" s="441">
        <v>85</v>
      </c>
      <c r="F74" s="437">
        <f t="shared" si="47"/>
        <v>-391</v>
      </c>
      <c r="G74" s="437">
        <f t="shared" si="48"/>
        <v>18</v>
      </c>
      <c r="H74" s="644"/>
      <c r="I74" s="639">
        <v>150</v>
      </c>
      <c r="J74" s="639">
        <v>409</v>
      </c>
      <c r="K74" s="639">
        <v>63</v>
      </c>
      <c r="L74" s="437">
        <f t="shared" si="49"/>
        <v>409</v>
      </c>
      <c r="M74" s="437">
        <f t="shared" si="50"/>
        <v>-87</v>
      </c>
      <c r="N74" s="441">
        <v>2316</v>
      </c>
      <c r="O74" s="441">
        <v>119</v>
      </c>
      <c r="P74" s="441">
        <v>419</v>
      </c>
      <c r="Q74" s="441">
        <v>22</v>
      </c>
      <c r="R74" s="437">
        <f t="shared" si="51"/>
        <v>-1897</v>
      </c>
      <c r="S74" s="437">
        <f t="shared" si="52"/>
        <v>-97</v>
      </c>
    </row>
    <row r="75" spans="1:19" s="36" customFormat="1" ht="21" customHeight="1" thickBot="1">
      <c r="A75" s="44" t="s">
        <v>5</v>
      </c>
      <c r="B75" s="438">
        <f aca="true" t="shared" si="53" ref="B75:G75">SUM(B65:B74)</f>
        <v>89650</v>
      </c>
      <c r="C75" s="438">
        <f t="shared" si="53"/>
        <v>23624</v>
      </c>
      <c r="D75" s="438">
        <f t="shared" si="53"/>
        <v>4446</v>
      </c>
      <c r="E75" s="438">
        <f t="shared" si="53"/>
        <v>468</v>
      </c>
      <c r="F75" s="438">
        <f t="shared" si="53"/>
        <v>-85204</v>
      </c>
      <c r="G75" s="438">
        <f t="shared" si="53"/>
        <v>-23156</v>
      </c>
      <c r="H75" s="438">
        <f aca="true" t="shared" si="54" ref="H75:M75">SUM(H65:H74)</f>
        <v>2942</v>
      </c>
      <c r="I75" s="438">
        <f t="shared" si="54"/>
        <v>26073</v>
      </c>
      <c r="J75" s="438">
        <f t="shared" si="54"/>
        <v>4417</v>
      </c>
      <c r="K75" s="438">
        <f t="shared" si="54"/>
        <v>607</v>
      </c>
      <c r="L75" s="438">
        <f t="shared" si="54"/>
        <v>1475</v>
      </c>
      <c r="M75" s="438">
        <f t="shared" si="54"/>
        <v>-25466</v>
      </c>
      <c r="N75" s="438">
        <f aca="true" t="shared" si="55" ref="N75:S75">SUM(N65:N74)</f>
        <v>112704</v>
      </c>
      <c r="O75" s="438">
        <f t="shared" si="55"/>
        <v>24412</v>
      </c>
      <c r="P75" s="438">
        <f t="shared" si="55"/>
        <v>14915</v>
      </c>
      <c r="Q75" s="438">
        <f t="shared" si="55"/>
        <v>1085</v>
      </c>
      <c r="R75" s="438">
        <f t="shared" si="55"/>
        <v>-97789</v>
      </c>
      <c r="S75" s="438">
        <f t="shared" si="55"/>
        <v>-23327</v>
      </c>
    </row>
    <row r="76" spans="1:19" s="36" customFormat="1" ht="21" customHeight="1" thickBot="1">
      <c r="A76" s="623" t="s">
        <v>97</v>
      </c>
      <c r="B76" s="623"/>
      <c r="C76" s="623"/>
      <c r="D76" s="623"/>
      <c r="E76" s="623"/>
      <c r="F76" s="623"/>
      <c r="G76" s="623"/>
      <c r="H76" s="623"/>
      <c r="I76" s="623"/>
      <c r="J76" s="623"/>
      <c r="K76" s="623"/>
      <c r="L76" s="623"/>
      <c r="M76" s="623"/>
      <c r="N76" s="633"/>
      <c r="O76" s="633"/>
      <c r="P76" s="633"/>
      <c r="Q76" s="633"/>
      <c r="R76" s="633"/>
      <c r="S76" s="633"/>
    </row>
    <row r="77" spans="1:19" s="36" customFormat="1" ht="21" customHeight="1">
      <c r="A77" s="226" t="s">
        <v>98</v>
      </c>
      <c r="B77" s="445">
        <v>38780</v>
      </c>
      <c r="C77" s="445">
        <v>26495</v>
      </c>
      <c r="D77" s="445">
        <v>1</v>
      </c>
      <c r="E77" s="445">
        <v>10</v>
      </c>
      <c r="F77" s="452">
        <f>D77-B77</f>
        <v>-38779</v>
      </c>
      <c r="G77" s="452">
        <f>E77-C77</f>
        <v>-26485</v>
      </c>
      <c r="H77" s="645"/>
      <c r="I77" s="645"/>
      <c r="J77" s="645"/>
      <c r="K77" s="445"/>
      <c r="L77" s="452">
        <f>J77-H77</f>
        <v>0</v>
      </c>
      <c r="M77" s="452">
        <f>K77-I77</f>
        <v>0</v>
      </c>
      <c r="N77" s="661">
        <v>38292</v>
      </c>
      <c r="O77" s="661">
        <v>33843</v>
      </c>
      <c r="P77" s="661">
        <v>2</v>
      </c>
      <c r="Q77" s="661">
        <v>5</v>
      </c>
      <c r="R77" s="452">
        <f>P77-N77</f>
        <v>-38290</v>
      </c>
      <c r="S77" s="452">
        <f>Q77-O77</f>
        <v>-33838</v>
      </c>
    </row>
    <row r="78" spans="1:19" s="36" customFormat="1" ht="21" customHeight="1">
      <c r="A78" s="54" t="s">
        <v>39</v>
      </c>
      <c r="B78" s="435">
        <v>37782</v>
      </c>
      <c r="C78" s="435">
        <v>67153</v>
      </c>
      <c r="D78" s="435">
        <v>22787</v>
      </c>
      <c r="E78" s="435">
        <v>151697</v>
      </c>
      <c r="F78" s="436">
        <f aca="true" t="shared" si="56" ref="F78:F83">D78-B78</f>
        <v>-14995</v>
      </c>
      <c r="G78" s="436">
        <f aca="true" t="shared" si="57" ref="G78:G83">E78-C78</f>
        <v>84544</v>
      </c>
      <c r="H78" s="637">
        <v>64695</v>
      </c>
      <c r="I78" s="637">
        <v>84011</v>
      </c>
      <c r="J78" s="637">
        <v>13762</v>
      </c>
      <c r="K78" s="635">
        <v>91853</v>
      </c>
      <c r="L78" s="436">
        <f aca="true" t="shared" si="58" ref="L78:L83">J78-H78</f>
        <v>-50933</v>
      </c>
      <c r="M78" s="436">
        <f aca="true" t="shared" si="59" ref="M78:M83">K78-I78</f>
        <v>7842</v>
      </c>
      <c r="N78" s="655">
        <v>36120</v>
      </c>
      <c r="O78" s="655">
        <v>80636</v>
      </c>
      <c r="P78" s="655">
        <v>21447</v>
      </c>
      <c r="Q78" s="655">
        <v>112508</v>
      </c>
      <c r="R78" s="436">
        <f aca="true" t="shared" si="60" ref="R78:R83">P78-N78</f>
        <v>-14673</v>
      </c>
      <c r="S78" s="436">
        <f aca="true" t="shared" si="61" ref="S78:S83">Q78-O78</f>
        <v>31872</v>
      </c>
    </row>
    <row r="79" spans="1:19" s="36" customFormat="1" ht="21" customHeight="1">
      <c r="A79" s="54" t="s">
        <v>50</v>
      </c>
      <c r="B79" s="435">
        <v>6363</v>
      </c>
      <c r="C79" s="435">
        <v>14005</v>
      </c>
      <c r="D79" s="435">
        <v>2928</v>
      </c>
      <c r="E79" s="435">
        <v>20037</v>
      </c>
      <c r="F79" s="436">
        <f t="shared" si="56"/>
        <v>-3435</v>
      </c>
      <c r="G79" s="436">
        <f t="shared" si="57"/>
        <v>6032</v>
      </c>
      <c r="H79" s="635">
        <v>6597</v>
      </c>
      <c r="I79" s="635">
        <v>10934</v>
      </c>
      <c r="J79" s="635">
        <v>2787</v>
      </c>
      <c r="K79" s="635">
        <v>19557</v>
      </c>
      <c r="L79" s="436">
        <f t="shared" si="58"/>
        <v>-3810</v>
      </c>
      <c r="M79" s="436">
        <f t="shared" si="59"/>
        <v>8623</v>
      </c>
      <c r="N79" s="655">
        <v>10951</v>
      </c>
      <c r="O79" s="655">
        <v>16336</v>
      </c>
      <c r="P79" s="655">
        <v>4315</v>
      </c>
      <c r="Q79" s="655">
        <v>18833</v>
      </c>
      <c r="R79" s="436">
        <f t="shared" si="60"/>
        <v>-6636</v>
      </c>
      <c r="S79" s="436">
        <f t="shared" si="61"/>
        <v>2497</v>
      </c>
    </row>
    <row r="80" spans="1:19" s="36" customFormat="1" ht="21" customHeight="1">
      <c r="A80" s="54" t="s">
        <v>47</v>
      </c>
      <c r="B80" s="435">
        <v>1085</v>
      </c>
      <c r="C80" s="435">
        <v>1385</v>
      </c>
      <c r="D80" s="435">
        <v>38</v>
      </c>
      <c r="E80" s="435">
        <v>62</v>
      </c>
      <c r="F80" s="436">
        <f t="shared" si="56"/>
        <v>-1047</v>
      </c>
      <c r="G80" s="436">
        <f t="shared" si="57"/>
        <v>-1323</v>
      </c>
      <c r="H80" s="635">
        <v>1705</v>
      </c>
      <c r="I80" s="635">
        <v>2197</v>
      </c>
      <c r="J80" s="635">
        <v>26</v>
      </c>
      <c r="K80" s="635">
        <v>25</v>
      </c>
      <c r="L80" s="436">
        <f t="shared" si="58"/>
        <v>-1679</v>
      </c>
      <c r="M80" s="436">
        <f t="shared" si="59"/>
        <v>-2172</v>
      </c>
      <c r="N80" s="655">
        <v>6330</v>
      </c>
      <c r="O80" s="655">
        <v>6285</v>
      </c>
      <c r="P80" s="655">
        <v>54</v>
      </c>
      <c r="Q80" s="655">
        <v>130</v>
      </c>
      <c r="R80" s="436">
        <f t="shared" si="60"/>
        <v>-6276</v>
      </c>
      <c r="S80" s="436">
        <f t="shared" si="61"/>
        <v>-6155</v>
      </c>
    </row>
    <row r="81" spans="1:19" s="36" customFormat="1" ht="21" customHeight="1">
      <c r="A81" s="53" t="s">
        <v>99</v>
      </c>
      <c r="B81" s="435">
        <v>6825</v>
      </c>
      <c r="C81" s="435">
        <v>12787</v>
      </c>
      <c r="D81" s="435">
        <v>27</v>
      </c>
      <c r="E81" s="435">
        <v>98</v>
      </c>
      <c r="F81" s="436">
        <f t="shared" si="56"/>
        <v>-6798</v>
      </c>
      <c r="G81" s="436">
        <f t="shared" si="57"/>
        <v>-12689</v>
      </c>
      <c r="H81" s="635">
        <v>6750</v>
      </c>
      <c r="I81" s="635">
        <v>15821</v>
      </c>
      <c r="J81" s="635">
        <v>29</v>
      </c>
      <c r="K81" s="635">
        <v>103</v>
      </c>
      <c r="L81" s="436">
        <f t="shared" si="58"/>
        <v>-6721</v>
      </c>
      <c r="M81" s="436">
        <f t="shared" si="59"/>
        <v>-15718</v>
      </c>
      <c r="N81" s="655">
        <v>9585</v>
      </c>
      <c r="O81" s="655">
        <v>19396</v>
      </c>
      <c r="P81" s="655">
        <v>40</v>
      </c>
      <c r="Q81" s="655">
        <v>102</v>
      </c>
      <c r="R81" s="436">
        <f t="shared" si="60"/>
        <v>-9545</v>
      </c>
      <c r="S81" s="436">
        <f t="shared" si="61"/>
        <v>-19294</v>
      </c>
    </row>
    <row r="82" spans="1:19" s="36" customFormat="1" ht="21" customHeight="1">
      <c r="A82" s="53" t="s">
        <v>100</v>
      </c>
      <c r="B82" s="435">
        <v>1324</v>
      </c>
      <c r="C82" s="435">
        <v>148</v>
      </c>
      <c r="D82" s="435">
        <v>11</v>
      </c>
      <c r="E82" s="435">
        <v>2</v>
      </c>
      <c r="F82" s="437">
        <f t="shared" si="56"/>
        <v>-1313</v>
      </c>
      <c r="G82" s="437">
        <f t="shared" si="57"/>
        <v>-146</v>
      </c>
      <c r="H82" s="635">
        <v>2210</v>
      </c>
      <c r="I82" s="635">
        <v>321</v>
      </c>
      <c r="J82" s="635">
        <v>12</v>
      </c>
      <c r="K82" s="635">
        <v>3</v>
      </c>
      <c r="L82" s="437">
        <f t="shared" si="58"/>
        <v>-2198</v>
      </c>
      <c r="M82" s="437">
        <f t="shared" si="59"/>
        <v>-318</v>
      </c>
      <c r="N82" s="655">
        <v>1466</v>
      </c>
      <c r="O82" s="655">
        <v>212</v>
      </c>
      <c r="P82" s="655">
        <v>10</v>
      </c>
      <c r="Q82" s="655">
        <v>4</v>
      </c>
      <c r="R82" s="437">
        <f t="shared" si="60"/>
        <v>-1456</v>
      </c>
      <c r="S82" s="437">
        <f t="shared" si="61"/>
        <v>-208</v>
      </c>
    </row>
    <row r="83" spans="1:19" s="36" customFormat="1" ht="21" customHeight="1" thickBot="1">
      <c r="A83" s="49" t="s">
        <v>34</v>
      </c>
      <c r="B83" s="441">
        <v>3477</v>
      </c>
      <c r="C83" s="441">
        <v>2500</v>
      </c>
      <c r="D83" s="441">
        <v>292</v>
      </c>
      <c r="E83" s="441">
        <v>109</v>
      </c>
      <c r="F83" s="437">
        <f t="shared" si="56"/>
        <v>-3185</v>
      </c>
      <c r="G83" s="437">
        <f t="shared" si="57"/>
        <v>-2391</v>
      </c>
      <c r="H83" s="634">
        <v>4637</v>
      </c>
      <c r="I83" s="634">
        <v>3277</v>
      </c>
      <c r="J83" s="634">
        <v>216</v>
      </c>
      <c r="K83" s="639">
        <v>58</v>
      </c>
      <c r="L83" s="437">
        <f t="shared" si="58"/>
        <v>-4421</v>
      </c>
      <c r="M83" s="437">
        <f t="shared" si="59"/>
        <v>-3219</v>
      </c>
      <c r="N83" s="656">
        <v>3722</v>
      </c>
      <c r="O83" s="656">
        <v>2829</v>
      </c>
      <c r="P83" s="656">
        <v>345</v>
      </c>
      <c r="Q83" s="656">
        <v>233</v>
      </c>
      <c r="R83" s="437">
        <f t="shared" si="60"/>
        <v>-3377</v>
      </c>
      <c r="S83" s="437">
        <f t="shared" si="61"/>
        <v>-2596</v>
      </c>
    </row>
    <row r="84" spans="1:19" s="36" customFormat="1" ht="21" customHeight="1" thickBot="1">
      <c r="A84" s="44" t="s">
        <v>5</v>
      </c>
      <c r="B84" s="438">
        <f aca="true" t="shared" si="62" ref="B84:J84">SUM(B77:B83)</f>
        <v>95636</v>
      </c>
      <c r="C84" s="438">
        <f t="shared" si="62"/>
        <v>124473</v>
      </c>
      <c r="D84" s="438">
        <f t="shared" si="62"/>
        <v>26084</v>
      </c>
      <c r="E84" s="438">
        <f t="shared" si="62"/>
        <v>172015</v>
      </c>
      <c r="F84" s="438">
        <f t="shared" si="62"/>
        <v>-69552</v>
      </c>
      <c r="G84" s="438">
        <f t="shared" si="62"/>
        <v>47542</v>
      </c>
      <c r="H84" s="438">
        <f aca="true" t="shared" si="63" ref="H84:M84">SUM(H77:H83)</f>
        <v>86594</v>
      </c>
      <c r="I84" s="438">
        <f t="shared" si="63"/>
        <v>116561</v>
      </c>
      <c r="J84" s="438">
        <f t="shared" si="63"/>
        <v>16832</v>
      </c>
      <c r="K84" s="438">
        <f t="shared" si="63"/>
        <v>111599</v>
      </c>
      <c r="L84" s="438">
        <f t="shared" si="63"/>
        <v>-69762</v>
      </c>
      <c r="M84" s="438">
        <f t="shared" si="63"/>
        <v>-4962</v>
      </c>
      <c r="N84" s="438">
        <f aca="true" t="shared" si="64" ref="N84:S84">SUM(N77:N83)</f>
        <v>106466</v>
      </c>
      <c r="O84" s="438">
        <f t="shared" si="64"/>
        <v>159537</v>
      </c>
      <c r="P84" s="438">
        <f t="shared" si="64"/>
        <v>26213</v>
      </c>
      <c r="Q84" s="438">
        <f t="shared" si="64"/>
        <v>131815</v>
      </c>
      <c r="R84" s="438">
        <f t="shared" si="64"/>
        <v>-80253</v>
      </c>
      <c r="S84" s="438">
        <f t="shared" si="64"/>
        <v>-27722</v>
      </c>
    </row>
    <row r="85" spans="1:19" s="36" customFormat="1" ht="15.75" thickBot="1">
      <c r="A85" s="623" t="s">
        <v>101</v>
      </c>
      <c r="B85" s="623"/>
      <c r="C85" s="623"/>
      <c r="D85" s="623"/>
      <c r="E85" s="623"/>
      <c r="F85" s="623"/>
      <c r="G85" s="623"/>
      <c r="H85" s="623"/>
      <c r="I85" s="623"/>
      <c r="J85" s="623"/>
      <c r="K85" s="623"/>
      <c r="L85" s="623"/>
      <c r="M85" s="623"/>
      <c r="N85" s="623"/>
      <c r="O85" s="623"/>
      <c r="P85" s="623"/>
      <c r="Q85" s="623"/>
      <c r="R85" s="623"/>
      <c r="S85" s="623"/>
    </row>
    <row r="86" spans="1:19" s="36" customFormat="1" ht="16.5" customHeight="1">
      <c r="A86" s="227" t="s">
        <v>20</v>
      </c>
      <c r="B86" s="446">
        <v>296</v>
      </c>
      <c r="C86" s="446">
        <v>480</v>
      </c>
      <c r="D86" s="446">
        <v>12996</v>
      </c>
      <c r="E86" s="446">
        <v>88168</v>
      </c>
      <c r="F86" s="631">
        <f>D86-B86</f>
        <v>12700</v>
      </c>
      <c r="G86" s="631">
        <f>E86-C86</f>
        <v>87688</v>
      </c>
      <c r="H86" s="646">
        <v>112</v>
      </c>
      <c r="I86" s="646">
        <v>250</v>
      </c>
      <c r="J86" s="646">
        <v>20982</v>
      </c>
      <c r="K86" s="646">
        <v>103412</v>
      </c>
      <c r="L86" s="631">
        <f>J86-H86</f>
        <v>20870</v>
      </c>
      <c r="M86" s="631">
        <f>K86-I86</f>
        <v>103162</v>
      </c>
      <c r="N86" s="662">
        <v>102</v>
      </c>
      <c r="O86" s="662">
        <v>174</v>
      </c>
      <c r="P86" s="662">
        <v>16956</v>
      </c>
      <c r="Q86" s="662">
        <v>81155</v>
      </c>
      <c r="R86" s="631">
        <f>P86-N86</f>
        <v>16854</v>
      </c>
      <c r="S86" s="631">
        <f>Q86-O86</f>
        <v>80981</v>
      </c>
    </row>
    <row r="87" spans="1:19" s="36" customFormat="1" ht="16.5" customHeight="1">
      <c r="A87" s="48" t="s">
        <v>21</v>
      </c>
      <c r="B87" s="447">
        <v>1077</v>
      </c>
      <c r="C87" s="447">
        <v>759</v>
      </c>
      <c r="D87" s="447">
        <v>7182</v>
      </c>
      <c r="E87" s="447">
        <v>39167</v>
      </c>
      <c r="F87" s="448">
        <f aca="true" t="shared" si="65" ref="F87:F92">D87-B87</f>
        <v>6105</v>
      </c>
      <c r="G87" s="448">
        <f aca="true" t="shared" si="66" ref="G87:G92">E87-C87</f>
        <v>38408</v>
      </c>
      <c r="H87" s="647">
        <v>374</v>
      </c>
      <c r="I87" s="647">
        <v>451</v>
      </c>
      <c r="J87" s="647">
        <v>4979</v>
      </c>
      <c r="K87" s="647">
        <v>39359</v>
      </c>
      <c r="L87" s="448">
        <f aca="true" t="shared" si="67" ref="L87:L108">J87-H87</f>
        <v>4605</v>
      </c>
      <c r="M87" s="448">
        <f aca="true" t="shared" si="68" ref="M87:M108">K87-I87</f>
        <v>38908</v>
      </c>
      <c r="N87" s="663">
        <v>975</v>
      </c>
      <c r="O87" s="663">
        <v>891</v>
      </c>
      <c r="P87" s="663">
        <v>4441</v>
      </c>
      <c r="Q87" s="663">
        <v>25020</v>
      </c>
      <c r="R87" s="448">
        <f aca="true" t="shared" si="69" ref="R87:R108">P87-N87</f>
        <v>3466</v>
      </c>
      <c r="S87" s="448">
        <f aca="true" t="shared" si="70" ref="S87:S108">Q87-O87</f>
        <v>24129</v>
      </c>
    </row>
    <row r="88" spans="1:19" s="36" customFormat="1" ht="16.5" customHeight="1">
      <c r="A88" s="55" t="s">
        <v>109</v>
      </c>
      <c r="B88" s="447">
        <v>60</v>
      </c>
      <c r="C88" s="447">
        <v>114</v>
      </c>
      <c r="D88" s="447">
        <v>4058</v>
      </c>
      <c r="E88" s="447">
        <v>20164</v>
      </c>
      <c r="F88" s="448">
        <f t="shared" si="65"/>
        <v>3998</v>
      </c>
      <c r="G88" s="448">
        <f t="shared" si="66"/>
        <v>20050</v>
      </c>
      <c r="H88" s="647">
        <v>52</v>
      </c>
      <c r="I88" s="647">
        <v>115</v>
      </c>
      <c r="J88" s="647">
        <v>3265</v>
      </c>
      <c r="K88" s="647">
        <v>19114</v>
      </c>
      <c r="L88" s="448">
        <f t="shared" si="67"/>
        <v>3213</v>
      </c>
      <c r="M88" s="448">
        <f t="shared" si="68"/>
        <v>18999</v>
      </c>
      <c r="N88" s="663">
        <v>35</v>
      </c>
      <c r="O88" s="663">
        <v>97</v>
      </c>
      <c r="P88" s="663">
        <v>4134</v>
      </c>
      <c r="Q88" s="663">
        <v>17307</v>
      </c>
      <c r="R88" s="448">
        <f t="shared" si="69"/>
        <v>4099</v>
      </c>
      <c r="S88" s="448">
        <f t="shared" si="70"/>
        <v>17210</v>
      </c>
    </row>
    <row r="89" spans="1:19" s="36" customFormat="1" ht="16.5" customHeight="1">
      <c r="A89" s="48" t="s">
        <v>29</v>
      </c>
      <c r="B89" s="447">
        <v>371</v>
      </c>
      <c r="C89" s="447">
        <v>383</v>
      </c>
      <c r="D89" s="447">
        <v>19771</v>
      </c>
      <c r="E89" s="447">
        <v>59419</v>
      </c>
      <c r="F89" s="448">
        <f t="shared" si="65"/>
        <v>19400</v>
      </c>
      <c r="G89" s="448">
        <f t="shared" si="66"/>
        <v>59036</v>
      </c>
      <c r="H89" s="647">
        <v>712</v>
      </c>
      <c r="I89" s="647">
        <v>735</v>
      </c>
      <c r="J89" s="647">
        <v>20832</v>
      </c>
      <c r="K89" s="647">
        <v>63091</v>
      </c>
      <c r="L89" s="448">
        <f t="shared" si="67"/>
        <v>20120</v>
      </c>
      <c r="M89" s="448">
        <f t="shared" si="68"/>
        <v>62356</v>
      </c>
      <c r="N89" s="663">
        <v>630</v>
      </c>
      <c r="O89" s="663">
        <v>462</v>
      </c>
      <c r="P89" s="663">
        <v>25724</v>
      </c>
      <c r="Q89" s="663">
        <v>79168</v>
      </c>
      <c r="R89" s="448">
        <f t="shared" si="69"/>
        <v>25094</v>
      </c>
      <c r="S89" s="448">
        <f t="shared" si="70"/>
        <v>78706</v>
      </c>
    </row>
    <row r="90" spans="1:19" s="36" customFormat="1" ht="16.5" customHeight="1">
      <c r="A90" s="23" t="s">
        <v>200</v>
      </c>
      <c r="B90" s="447">
        <v>126</v>
      </c>
      <c r="C90" s="447">
        <v>173</v>
      </c>
      <c r="D90" s="447">
        <v>2611</v>
      </c>
      <c r="E90" s="447">
        <v>12546</v>
      </c>
      <c r="F90" s="448">
        <f t="shared" si="65"/>
        <v>2485</v>
      </c>
      <c r="G90" s="448">
        <f t="shared" si="66"/>
        <v>12373</v>
      </c>
      <c r="H90" s="647">
        <v>153</v>
      </c>
      <c r="I90" s="647">
        <v>274</v>
      </c>
      <c r="J90" s="647">
        <v>3126</v>
      </c>
      <c r="K90" s="647">
        <v>12995</v>
      </c>
      <c r="L90" s="448">
        <f t="shared" si="67"/>
        <v>2973</v>
      </c>
      <c r="M90" s="448">
        <f t="shared" si="68"/>
        <v>12721</v>
      </c>
      <c r="N90" s="663">
        <v>336</v>
      </c>
      <c r="O90" s="663">
        <v>352</v>
      </c>
      <c r="P90" s="663">
        <v>3017</v>
      </c>
      <c r="Q90" s="663">
        <v>11014</v>
      </c>
      <c r="R90" s="448">
        <f t="shared" si="69"/>
        <v>2681</v>
      </c>
      <c r="S90" s="448">
        <f t="shared" si="70"/>
        <v>10662</v>
      </c>
    </row>
    <row r="91" spans="1:19" s="36" customFormat="1" ht="16.5" customHeight="1">
      <c r="A91" s="48" t="s">
        <v>102</v>
      </c>
      <c r="B91" s="447">
        <v>964</v>
      </c>
      <c r="C91" s="447">
        <v>612</v>
      </c>
      <c r="D91" s="447">
        <v>893</v>
      </c>
      <c r="E91" s="447">
        <v>2109</v>
      </c>
      <c r="F91" s="449">
        <f t="shared" si="65"/>
        <v>-71</v>
      </c>
      <c r="G91" s="449">
        <f t="shared" si="66"/>
        <v>1497</v>
      </c>
      <c r="H91" s="647">
        <v>1198</v>
      </c>
      <c r="I91" s="647">
        <v>749</v>
      </c>
      <c r="J91" s="647">
        <v>601</v>
      </c>
      <c r="K91" s="647">
        <v>1568</v>
      </c>
      <c r="L91" s="449">
        <f t="shared" si="67"/>
        <v>-597</v>
      </c>
      <c r="M91" s="449">
        <f t="shared" si="68"/>
        <v>819</v>
      </c>
      <c r="N91" s="663">
        <v>1013</v>
      </c>
      <c r="O91" s="663">
        <v>434</v>
      </c>
      <c r="P91" s="663">
        <v>654</v>
      </c>
      <c r="Q91" s="663">
        <v>1198</v>
      </c>
      <c r="R91" s="449">
        <f t="shared" si="69"/>
        <v>-359</v>
      </c>
      <c r="S91" s="449">
        <f t="shared" si="70"/>
        <v>764</v>
      </c>
    </row>
    <row r="92" spans="1:19" s="36" customFormat="1" ht="16.5" customHeight="1">
      <c r="A92" s="48" t="s">
        <v>27</v>
      </c>
      <c r="B92" s="447">
        <v>19</v>
      </c>
      <c r="C92" s="447">
        <v>6</v>
      </c>
      <c r="D92" s="447">
        <v>3155</v>
      </c>
      <c r="E92" s="447">
        <v>3647</v>
      </c>
      <c r="F92" s="449">
        <f t="shared" si="65"/>
        <v>3136</v>
      </c>
      <c r="G92" s="449">
        <f t="shared" si="66"/>
        <v>3641</v>
      </c>
      <c r="H92" s="647">
        <v>182</v>
      </c>
      <c r="I92" s="647">
        <v>107</v>
      </c>
      <c r="J92" s="647">
        <v>2586</v>
      </c>
      <c r="K92" s="647">
        <v>2151</v>
      </c>
      <c r="L92" s="449">
        <f t="shared" si="67"/>
        <v>2404</v>
      </c>
      <c r="M92" s="449">
        <f t="shared" si="68"/>
        <v>2044</v>
      </c>
      <c r="N92" s="663">
        <v>97</v>
      </c>
      <c r="O92" s="663">
        <v>52</v>
      </c>
      <c r="P92" s="663">
        <v>2207</v>
      </c>
      <c r="Q92" s="663">
        <v>3423</v>
      </c>
      <c r="R92" s="449">
        <f t="shared" si="69"/>
        <v>2110</v>
      </c>
      <c r="S92" s="449">
        <f t="shared" si="70"/>
        <v>3371</v>
      </c>
    </row>
    <row r="93" spans="1:19" s="36" customFormat="1" ht="16.5" customHeight="1">
      <c r="A93" s="48" t="s">
        <v>26</v>
      </c>
      <c r="B93" s="447">
        <v>1976</v>
      </c>
      <c r="C93" s="447">
        <v>1239</v>
      </c>
      <c r="D93" s="447">
        <v>10775</v>
      </c>
      <c r="E93" s="447">
        <v>25216</v>
      </c>
      <c r="F93" s="449">
        <f aca="true" t="shared" si="71" ref="F93:F108">D93-B93</f>
        <v>8799</v>
      </c>
      <c r="G93" s="449">
        <f aca="true" t="shared" si="72" ref="G93:G108">E93-C93</f>
        <v>23977</v>
      </c>
      <c r="H93" s="647">
        <v>68</v>
      </c>
      <c r="I93" s="647">
        <v>52</v>
      </c>
      <c r="J93" s="647">
        <v>1817</v>
      </c>
      <c r="K93" s="647">
        <v>9258</v>
      </c>
      <c r="L93" s="449">
        <f t="shared" si="67"/>
        <v>1749</v>
      </c>
      <c r="M93" s="449">
        <f t="shared" si="68"/>
        <v>9206</v>
      </c>
      <c r="N93" s="663">
        <v>35</v>
      </c>
      <c r="O93" s="663">
        <v>32</v>
      </c>
      <c r="P93" s="663">
        <v>3367</v>
      </c>
      <c r="Q93" s="663">
        <v>12066</v>
      </c>
      <c r="R93" s="449">
        <f t="shared" si="69"/>
        <v>3332</v>
      </c>
      <c r="S93" s="449">
        <f t="shared" si="70"/>
        <v>12034</v>
      </c>
    </row>
    <row r="94" spans="1:19" s="36" customFormat="1" ht="16.5" customHeight="1">
      <c r="A94" s="48" t="s">
        <v>24</v>
      </c>
      <c r="B94" s="447">
        <v>589</v>
      </c>
      <c r="C94" s="447">
        <v>330</v>
      </c>
      <c r="D94" s="447">
        <v>1057</v>
      </c>
      <c r="E94" s="447">
        <v>3382</v>
      </c>
      <c r="F94" s="449">
        <f t="shared" si="71"/>
        <v>468</v>
      </c>
      <c r="G94" s="449">
        <f t="shared" si="72"/>
        <v>3052</v>
      </c>
      <c r="H94" s="647">
        <v>595</v>
      </c>
      <c r="I94" s="647">
        <v>359</v>
      </c>
      <c r="J94" s="647">
        <v>1090</v>
      </c>
      <c r="K94" s="647">
        <v>3764</v>
      </c>
      <c r="L94" s="449">
        <f t="shared" si="67"/>
        <v>495</v>
      </c>
      <c r="M94" s="449">
        <f t="shared" si="68"/>
        <v>3405</v>
      </c>
      <c r="N94" s="663">
        <v>445</v>
      </c>
      <c r="O94" s="663">
        <v>155</v>
      </c>
      <c r="P94" s="663">
        <v>2014</v>
      </c>
      <c r="Q94" s="663">
        <v>5991</v>
      </c>
      <c r="R94" s="449">
        <f t="shared" si="69"/>
        <v>1569</v>
      </c>
      <c r="S94" s="449">
        <f t="shared" si="70"/>
        <v>5836</v>
      </c>
    </row>
    <row r="95" spans="1:19" s="36" customFormat="1" ht="16.5" customHeight="1">
      <c r="A95" s="54" t="s">
        <v>103</v>
      </c>
      <c r="B95" s="447">
        <v>24063</v>
      </c>
      <c r="C95" s="447">
        <v>3603</v>
      </c>
      <c r="D95" s="447">
        <v>555</v>
      </c>
      <c r="E95" s="447">
        <v>191</v>
      </c>
      <c r="F95" s="449">
        <f t="shared" si="71"/>
        <v>-23508</v>
      </c>
      <c r="G95" s="449">
        <f t="shared" si="72"/>
        <v>-3412</v>
      </c>
      <c r="H95" s="647">
        <v>38069</v>
      </c>
      <c r="I95" s="647">
        <v>6074</v>
      </c>
      <c r="J95" s="647">
        <v>370</v>
      </c>
      <c r="K95" s="647">
        <v>129</v>
      </c>
      <c r="L95" s="449">
        <f t="shared" si="67"/>
        <v>-37699</v>
      </c>
      <c r="M95" s="449">
        <f t="shared" si="68"/>
        <v>-5945</v>
      </c>
      <c r="N95" s="663">
        <v>32784</v>
      </c>
      <c r="O95" s="663">
        <v>4492</v>
      </c>
      <c r="P95" s="663">
        <v>1033</v>
      </c>
      <c r="Q95" s="663">
        <v>269</v>
      </c>
      <c r="R95" s="449">
        <f t="shared" si="69"/>
        <v>-31751</v>
      </c>
      <c r="S95" s="449">
        <f t="shared" si="70"/>
        <v>-4223</v>
      </c>
    </row>
    <row r="96" spans="1:19" s="36" customFormat="1" ht="16.5" customHeight="1">
      <c r="A96" s="48" t="s">
        <v>104</v>
      </c>
      <c r="B96" s="447">
        <v>683</v>
      </c>
      <c r="C96" s="447">
        <v>528</v>
      </c>
      <c r="D96" s="447">
        <v>7915</v>
      </c>
      <c r="E96" s="447">
        <v>23749</v>
      </c>
      <c r="F96" s="449">
        <f t="shared" si="71"/>
        <v>7232</v>
      </c>
      <c r="G96" s="449">
        <f t="shared" si="72"/>
        <v>23221</v>
      </c>
      <c r="H96" s="647">
        <v>715</v>
      </c>
      <c r="I96" s="647">
        <v>698</v>
      </c>
      <c r="J96" s="647">
        <v>7382</v>
      </c>
      <c r="K96" s="647">
        <v>25628</v>
      </c>
      <c r="L96" s="449">
        <f t="shared" si="67"/>
        <v>6667</v>
      </c>
      <c r="M96" s="449">
        <f t="shared" si="68"/>
        <v>24930</v>
      </c>
      <c r="N96" s="663">
        <v>1274</v>
      </c>
      <c r="O96" s="663">
        <v>977</v>
      </c>
      <c r="P96" s="663">
        <v>6936</v>
      </c>
      <c r="Q96" s="663">
        <v>19264</v>
      </c>
      <c r="R96" s="449">
        <f t="shared" si="69"/>
        <v>5662</v>
      </c>
      <c r="S96" s="449">
        <f t="shared" si="70"/>
        <v>18287</v>
      </c>
    </row>
    <row r="97" spans="1:19" s="36" customFormat="1" ht="16.5" customHeight="1">
      <c r="A97" s="48" t="s">
        <v>105</v>
      </c>
      <c r="B97" s="447">
        <v>1784</v>
      </c>
      <c r="C97" s="447">
        <v>724</v>
      </c>
      <c r="D97" s="447">
        <v>30</v>
      </c>
      <c r="E97" s="447">
        <v>12</v>
      </c>
      <c r="F97" s="449">
        <f t="shared" si="71"/>
        <v>-1754</v>
      </c>
      <c r="G97" s="449">
        <f t="shared" si="72"/>
        <v>-712</v>
      </c>
      <c r="H97" s="647">
        <v>2464</v>
      </c>
      <c r="I97" s="647">
        <v>856</v>
      </c>
      <c r="J97" s="647">
        <v>53</v>
      </c>
      <c r="K97" s="647">
        <v>12</v>
      </c>
      <c r="L97" s="449">
        <f t="shared" si="67"/>
        <v>-2411</v>
      </c>
      <c r="M97" s="449">
        <f t="shared" si="68"/>
        <v>-844</v>
      </c>
      <c r="N97" s="663">
        <v>2000</v>
      </c>
      <c r="O97" s="663">
        <v>694</v>
      </c>
      <c r="P97" s="663">
        <v>61</v>
      </c>
      <c r="Q97" s="663">
        <v>10</v>
      </c>
      <c r="R97" s="449">
        <f t="shared" si="69"/>
        <v>-1939</v>
      </c>
      <c r="S97" s="449">
        <f t="shared" si="70"/>
        <v>-684</v>
      </c>
    </row>
    <row r="98" spans="1:19" s="36" customFormat="1" ht="16.5" customHeight="1">
      <c r="A98" s="48" t="s">
        <v>31</v>
      </c>
      <c r="B98" s="447">
        <v>1352</v>
      </c>
      <c r="C98" s="447">
        <v>709</v>
      </c>
      <c r="D98" s="447">
        <v>25</v>
      </c>
      <c r="E98" s="447">
        <v>16</v>
      </c>
      <c r="F98" s="449">
        <f t="shared" si="71"/>
        <v>-1327</v>
      </c>
      <c r="G98" s="449">
        <f t="shared" si="72"/>
        <v>-693</v>
      </c>
      <c r="H98" s="647">
        <v>1619</v>
      </c>
      <c r="I98" s="647">
        <v>696</v>
      </c>
      <c r="J98" s="647">
        <v>114</v>
      </c>
      <c r="K98" s="647">
        <v>38</v>
      </c>
      <c r="L98" s="449">
        <f t="shared" si="67"/>
        <v>-1505</v>
      </c>
      <c r="M98" s="449">
        <f t="shared" si="68"/>
        <v>-658</v>
      </c>
      <c r="N98" s="663">
        <v>941</v>
      </c>
      <c r="O98" s="663">
        <v>534</v>
      </c>
      <c r="P98" s="663">
        <v>160</v>
      </c>
      <c r="Q98" s="663">
        <v>103</v>
      </c>
      <c r="R98" s="449">
        <f t="shared" si="69"/>
        <v>-781</v>
      </c>
      <c r="S98" s="449">
        <f t="shared" si="70"/>
        <v>-431</v>
      </c>
    </row>
    <row r="99" spans="1:19" s="36" customFormat="1" ht="16.5" customHeight="1">
      <c r="A99" s="48" t="s">
        <v>23</v>
      </c>
      <c r="B99" s="447">
        <v>571</v>
      </c>
      <c r="C99" s="447">
        <v>538</v>
      </c>
      <c r="D99" s="447">
        <v>8600</v>
      </c>
      <c r="E99" s="447">
        <v>59181</v>
      </c>
      <c r="F99" s="449">
        <f t="shared" si="71"/>
        <v>8029</v>
      </c>
      <c r="G99" s="449">
        <f t="shared" si="72"/>
        <v>58643</v>
      </c>
      <c r="H99" s="647">
        <v>95</v>
      </c>
      <c r="I99" s="647">
        <v>149</v>
      </c>
      <c r="J99" s="647">
        <v>7350</v>
      </c>
      <c r="K99" s="647">
        <v>53783</v>
      </c>
      <c r="L99" s="449">
        <f t="shared" si="67"/>
        <v>7255</v>
      </c>
      <c r="M99" s="449">
        <f t="shared" si="68"/>
        <v>53634</v>
      </c>
      <c r="N99" s="663">
        <v>75</v>
      </c>
      <c r="O99" s="663">
        <v>244</v>
      </c>
      <c r="P99" s="663">
        <v>26617</v>
      </c>
      <c r="Q99" s="663">
        <v>102460</v>
      </c>
      <c r="R99" s="449">
        <f t="shared" si="69"/>
        <v>26542</v>
      </c>
      <c r="S99" s="449">
        <f t="shared" si="70"/>
        <v>102216</v>
      </c>
    </row>
    <row r="100" spans="1:19" s="36" customFormat="1" ht="16.5" customHeight="1">
      <c r="A100" s="53" t="s">
        <v>37</v>
      </c>
      <c r="B100" s="447">
        <v>176</v>
      </c>
      <c r="C100" s="447">
        <v>66</v>
      </c>
      <c r="D100" s="447">
        <v>31</v>
      </c>
      <c r="E100" s="447">
        <v>45</v>
      </c>
      <c r="F100" s="449">
        <f t="shared" si="71"/>
        <v>-145</v>
      </c>
      <c r="G100" s="449">
        <f t="shared" si="72"/>
        <v>-21</v>
      </c>
      <c r="H100" s="647">
        <v>266</v>
      </c>
      <c r="I100" s="647">
        <v>125</v>
      </c>
      <c r="J100" s="647">
        <v>2</v>
      </c>
      <c r="K100" s="647">
        <v>0</v>
      </c>
      <c r="L100" s="449">
        <f t="shared" si="67"/>
        <v>-264</v>
      </c>
      <c r="M100" s="449">
        <f t="shared" si="68"/>
        <v>-125</v>
      </c>
      <c r="N100" s="663">
        <v>475</v>
      </c>
      <c r="O100" s="663">
        <v>279</v>
      </c>
      <c r="P100" s="663">
        <v>5</v>
      </c>
      <c r="Q100" s="663">
        <v>1</v>
      </c>
      <c r="R100" s="449">
        <f t="shared" si="69"/>
        <v>-470</v>
      </c>
      <c r="S100" s="449">
        <f t="shared" si="70"/>
        <v>-278</v>
      </c>
    </row>
    <row r="101" spans="1:19" s="36" customFormat="1" ht="16.5" customHeight="1">
      <c r="A101" s="29" t="s">
        <v>22</v>
      </c>
      <c r="B101" s="447">
        <v>155</v>
      </c>
      <c r="C101" s="447">
        <v>47</v>
      </c>
      <c r="D101" s="447">
        <v>292</v>
      </c>
      <c r="E101" s="447">
        <v>254</v>
      </c>
      <c r="F101" s="449">
        <f t="shared" si="71"/>
        <v>137</v>
      </c>
      <c r="G101" s="449">
        <f t="shared" si="72"/>
        <v>207</v>
      </c>
      <c r="H101" s="647">
        <v>131</v>
      </c>
      <c r="I101" s="647">
        <v>48</v>
      </c>
      <c r="J101" s="647">
        <v>303</v>
      </c>
      <c r="K101" s="647">
        <v>297</v>
      </c>
      <c r="L101" s="449">
        <f t="shared" si="67"/>
        <v>172</v>
      </c>
      <c r="M101" s="449">
        <f t="shared" si="68"/>
        <v>249</v>
      </c>
      <c r="N101" s="663">
        <v>182</v>
      </c>
      <c r="O101" s="663">
        <v>59</v>
      </c>
      <c r="P101" s="663">
        <v>446</v>
      </c>
      <c r="Q101" s="663">
        <v>593</v>
      </c>
      <c r="R101" s="449">
        <f t="shared" si="69"/>
        <v>264</v>
      </c>
      <c r="S101" s="449">
        <f t="shared" si="70"/>
        <v>534</v>
      </c>
    </row>
    <row r="102" spans="1:19" s="36" customFormat="1" ht="16.5" customHeight="1">
      <c r="A102" s="48" t="s">
        <v>106</v>
      </c>
      <c r="B102" s="447">
        <v>2162</v>
      </c>
      <c r="C102" s="447">
        <v>721</v>
      </c>
      <c r="D102" s="447">
        <v>71</v>
      </c>
      <c r="E102" s="447">
        <v>359</v>
      </c>
      <c r="F102" s="449">
        <f t="shared" si="71"/>
        <v>-2091</v>
      </c>
      <c r="G102" s="449">
        <f t="shared" si="72"/>
        <v>-362</v>
      </c>
      <c r="H102" s="647">
        <v>2834</v>
      </c>
      <c r="I102" s="647">
        <v>843</v>
      </c>
      <c r="J102" s="647">
        <v>128</v>
      </c>
      <c r="K102" s="647">
        <v>558</v>
      </c>
      <c r="L102" s="449">
        <f t="shared" si="67"/>
        <v>-2706</v>
      </c>
      <c r="M102" s="449">
        <f t="shared" si="68"/>
        <v>-285</v>
      </c>
      <c r="N102" s="663">
        <v>2648</v>
      </c>
      <c r="O102" s="663">
        <v>817</v>
      </c>
      <c r="P102" s="663">
        <v>177</v>
      </c>
      <c r="Q102" s="663">
        <v>379</v>
      </c>
      <c r="R102" s="449">
        <f t="shared" si="69"/>
        <v>-2471</v>
      </c>
      <c r="S102" s="449">
        <f t="shared" si="70"/>
        <v>-438</v>
      </c>
    </row>
    <row r="103" spans="1:19" s="36" customFormat="1" ht="16.5" customHeight="1">
      <c r="A103" s="48" t="s">
        <v>32</v>
      </c>
      <c r="B103" s="447">
        <v>601</v>
      </c>
      <c r="C103" s="447">
        <v>337</v>
      </c>
      <c r="D103" s="447">
        <v>53</v>
      </c>
      <c r="E103" s="447">
        <v>111</v>
      </c>
      <c r="F103" s="449">
        <f t="shared" si="71"/>
        <v>-548</v>
      </c>
      <c r="G103" s="449">
        <f t="shared" si="72"/>
        <v>-226</v>
      </c>
      <c r="H103" s="647">
        <v>1147</v>
      </c>
      <c r="I103" s="647">
        <v>455</v>
      </c>
      <c r="J103" s="647">
        <v>114</v>
      </c>
      <c r="K103" s="647">
        <v>104</v>
      </c>
      <c r="L103" s="449">
        <f t="shared" si="67"/>
        <v>-1033</v>
      </c>
      <c r="M103" s="449">
        <f t="shared" si="68"/>
        <v>-351</v>
      </c>
      <c r="N103" s="663">
        <v>1141</v>
      </c>
      <c r="O103" s="663">
        <v>452</v>
      </c>
      <c r="P103" s="663">
        <v>150</v>
      </c>
      <c r="Q103" s="663">
        <v>112</v>
      </c>
      <c r="R103" s="449">
        <f t="shared" si="69"/>
        <v>-991</v>
      </c>
      <c r="S103" s="449">
        <f t="shared" si="70"/>
        <v>-340</v>
      </c>
    </row>
    <row r="104" spans="1:19" s="36" customFormat="1" ht="16.5" customHeight="1">
      <c r="A104" s="53" t="s">
        <v>36</v>
      </c>
      <c r="B104" s="447">
        <v>693</v>
      </c>
      <c r="C104" s="447">
        <v>296</v>
      </c>
      <c r="D104" s="447">
        <v>0</v>
      </c>
      <c r="E104" s="447">
        <v>0</v>
      </c>
      <c r="F104" s="449">
        <f t="shared" si="71"/>
        <v>-693</v>
      </c>
      <c r="G104" s="449">
        <f t="shared" si="72"/>
        <v>-296</v>
      </c>
      <c r="H104" s="647">
        <v>1231</v>
      </c>
      <c r="I104" s="647">
        <v>670</v>
      </c>
      <c r="J104" s="647">
        <v>0</v>
      </c>
      <c r="K104" s="647">
        <v>0</v>
      </c>
      <c r="L104" s="449">
        <f t="shared" si="67"/>
        <v>-1231</v>
      </c>
      <c r="M104" s="449">
        <f t="shared" si="68"/>
        <v>-670</v>
      </c>
      <c r="N104" s="663">
        <v>2180</v>
      </c>
      <c r="O104" s="663">
        <v>1443</v>
      </c>
      <c r="P104" s="663">
        <v>5</v>
      </c>
      <c r="Q104" s="663">
        <v>2</v>
      </c>
      <c r="R104" s="449">
        <f t="shared" si="69"/>
        <v>-2175</v>
      </c>
      <c r="S104" s="449">
        <f t="shared" si="70"/>
        <v>-1441</v>
      </c>
    </row>
    <row r="105" spans="1:19" s="36" customFormat="1" ht="16.5" customHeight="1">
      <c r="A105" s="53" t="s">
        <v>107</v>
      </c>
      <c r="B105" s="447">
        <v>16</v>
      </c>
      <c r="C105" s="447">
        <v>5</v>
      </c>
      <c r="D105" s="447">
        <v>0</v>
      </c>
      <c r="E105" s="447">
        <v>0</v>
      </c>
      <c r="F105" s="449">
        <f t="shared" si="71"/>
        <v>-16</v>
      </c>
      <c r="G105" s="449">
        <f t="shared" si="72"/>
        <v>-5</v>
      </c>
      <c r="H105" s="647">
        <v>35</v>
      </c>
      <c r="I105" s="647">
        <v>14</v>
      </c>
      <c r="J105" s="647">
        <v>2</v>
      </c>
      <c r="K105" s="647">
        <v>1</v>
      </c>
      <c r="L105" s="449">
        <f t="shared" si="67"/>
        <v>-33</v>
      </c>
      <c r="M105" s="449">
        <f t="shared" si="68"/>
        <v>-13</v>
      </c>
      <c r="N105" s="663">
        <v>25</v>
      </c>
      <c r="O105" s="663">
        <v>4</v>
      </c>
      <c r="P105" s="663">
        <v>0</v>
      </c>
      <c r="Q105" s="663">
        <v>0</v>
      </c>
      <c r="R105" s="449">
        <f t="shared" si="69"/>
        <v>-25</v>
      </c>
      <c r="S105" s="449">
        <f t="shared" si="70"/>
        <v>-4</v>
      </c>
    </row>
    <row r="106" spans="1:19" s="36" customFormat="1" ht="22.5">
      <c r="A106" s="53" t="s">
        <v>108</v>
      </c>
      <c r="B106" s="447">
        <v>50</v>
      </c>
      <c r="C106" s="447">
        <v>42</v>
      </c>
      <c r="D106" s="447">
        <v>774</v>
      </c>
      <c r="E106" s="447">
        <v>2413</v>
      </c>
      <c r="F106" s="449">
        <f t="shared" si="71"/>
        <v>724</v>
      </c>
      <c r="G106" s="449">
        <f t="shared" si="72"/>
        <v>2371</v>
      </c>
      <c r="H106" s="647">
        <v>40</v>
      </c>
      <c r="I106" s="647">
        <v>22</v>
      </c>
      <c r="J106" s="647">
        <v>755</v>
      </c>
      <c r="K106" s="647">
        <v>2051</v>
      </c>
      <c r="L106" s="449">
        <f t="shared" si="67"/>
        <v>715</v>
      </c>
      <c r="M106" s="449">
        <f t="shared" si="68"/>
        <v>2029</v>
      </c>
      <c r="N106" s="663">
        <v>34</v>
      </c>
      <c r="O106" s="663">
        <v>4</v>
      </c>
      <c r="P106" s="663">
        <v>951</v>
      </c>
      <c r="Q106" s="663">
        <v>2323</v>
      </c>
      <c r="R106" s="449">
        <f t="shared" si="69"/>
        <v>917</v>
      </c>
      <c r="S106" s="449">
        <f t="shared" si="70"/>
        <v>2319</v>
      </c>
    </row>
    <row r="107" spans="1:19" s="36" customFormat="1" ht="16.5" customHeight="1">
      <c r="A107" s="48" t="s">
        <v>25</v>
      </c>
      <c r="B107" s="447">
        <v>51</v>
      </c>
      <c r="C107" s="447">
        <v>25</v>
      </c>
      <c r="D107" s="447">
        <v>437</v>
      </c>
      <c r="E107" s="447">
        <v>1512</v>
      </c>
      <c r="F107" s="449">
        <f t="shared" si="71"/>
        <v>386</v>
      </c>
      <c r="G107" s="449">
        <f t="shared" si="72"/>
        <v>1487</v>
      </c>
      <c r="H107" s="390">
        <v>37</v>
      </c>
      <c r="I107" s="390">
        <v>36</v>
      </c>
      <c r="J107" s="390">
        <v>616</v>
      </c>
      <c r="K107" s="390">
        <v>2185</v>
      </c>
      <c r="L107" s="449">
        <f>J107-H107</f>
        <v>579</v>
      </c>
      <c r="M107" s="449">
        <f>K107-I107</f>
        <v>2149</v>
      </c>
      <c r="N107" s="663">
        <v>5</v>
      </c>
      <c r="O107" s="663">
        <v>22</v>
      </c>
      <c r="P107" s="663">
        <v>790</v>
      </c>
      <c r="Q107" s="663">
        <v>3024</v>
      </c>
      <c r="R107" s="449">
        <f t="shared" si="69"/>
        <v>785</v>
      </c>
      <c r="S107" s="449">
        <f t="shared" si="70"/>
        <v>3002</v>
      </c>
    </row>
    <row r="108" spans="1:19" s="36" customFormat="1" ht="16.5" customHeight="1" thickBot="1">
      <c r="A108" s="49" t="s">
        <v>34</v>
      </c>
      <c r="B108" s="450">
        <v>4905</v>
      </c>
      <c r="C108" s="450">
        <v>2499</v>
      </c>
      <c r="D108" s="450">
        <v>6270</v>
      </c>
      <c r="E108" s="450">
        <v>10700</v>
      </c>
      <c r="F108" s="449">
        <f t="shared" si="71"/>
        <v>1365</v>
      </c>
      <c r="G108" s="449">
        <f t="shared" si="72"/>
        <v>8201</v>
      </c>
      <c r="H108" s="450">
        <v>2221</v>
      </c>
      <c r="I108" s="450">
        <v>769</v>
      </c>
      <c r="J108" s="450">
        <v>3681</v>
      </c>
      <c r="K108" s="450">
        <v>3854</v>
      </c>
      <c r="L108" s="449">
        <f t="shared" si="67"/>
        <v>1460</v>
      </c>
      <c r="M108" s="449">
        <f t="shared" si="68"/>
        <v>3085</v>
      </c>
      <c r="N108" s="664">
        <v>3675</v>
      </c>
      <c r="O108" s="664">
        <v>1796</v>
      </c>
      <c r="P108" s="664">
        <v>2544</v>
      </c>
      <c r="Q108" s="664">
        <v>1514</v>
      </c>
      <c r="R108" s="449">
        <f t="shared" si="69"/>
        <v>-1131</v>
      </c>
      <c r="S108" s="449">
        <f t="shared" si="70"/>
        <v>-282</v>
      </c>
    </row>
    <row r="109" spans="1:19" s="36" customFormat="1" ht="16.5" customHeight="1" thickBot="1">
      <c r="A109" s="44" t="s">
        <v>5</v>
      </c>
      <c r="B109" s="451">
        <f>SUM(B86:B108)</f>
        <v>42740</v>
      </c>
      <c r="C109" s="451">
        <f>SUM(C86:C108)</f>
        <v>14236</v>
      </c>
      <c r="D109" s="451">
        <f>SUM(D86:D108)</f>
        <v>87551</v>
      </c>
      <c r="E109" s="451">
        <f>SUM(E86:E108)</f>
        <v>352361</v>
      </c>
      <c r="F109" s="451">
        <f>SUM(F86:F108)</f>
        <v>44811</v>
      </c>
      <c r="G109" s="451">
        <f>SUM(G86:G108)</f>
        <v>338125</v>
      </c>
      <c r="H109" s="451">
        <f>SUM(H86:H108)</f>
        <v>54350</v>
      </c>
      <c r="I109" s="451">
        <f>SUM(I86:I108)</f>
        <v>14547</v>
      </c>
      <c r="J109" s="451">
        <f>SUM(J86:J108)</f>
        <v>80148</v>
      </c>
      <c r="K109" s="451">
        <f>SUM(K86:K108)</f>
        <v>343352</v>
      </c>
      <c r="L109" s="451">
        <f>SUM(L86:L108)</f>
        <v>25798</v>
      </c>
      <c r="M109" s="451">
        <f>SUM(M86:M108)</f>
        <v>328805</v>
      </c>
      <c r="N109" s="451">
        <f>SUM(N86:N108)</f>
        <v>51107</v>
      </c>
      <c r="O109" s="451">
        <f>SUM(O86:O108)</f>
        <v>14466</v>
      </c>
      <c r="P109" s="451">
        <f>SUM(P86:P108)</f>
        <v>102389</v>
      </c>
      <c r="Q109" s="451">
        <f>SUM(Q86:Q108)</f>
        <v>366396</v>
      </c>
      <c r="R109" s="451">
        <f>SUM(R86:R108)</f>
        <v>51282</v>
      </c>
      <c r="S109" s="451">
        <f>SUM(S86:S108)</f>
        <v>351930</v>
      </c>
    </row>
    <row r="110" spans="1:19" s="36" customFormat="1" ht="15.75" thickBot="1">
      <c r="A110" s="623" t="s">
        <v>451</v>
      </c>
      <c r="B110" s="623"/>
      <c r="C110" s="623"/>
      <c r="D110" s="623"/>
      <c r="E110" s="623"/>
      <c r="F110" s="623"/>
      <c r="G110" s="623"/>
      <c r="H110" s="623"/>
      <c r="I110" s="623"/>
      <c r="J110" s="623"/>
      <c r="K110" s="623"/>
      <c r="L110" s="623"/>
      <c r="M110" s="623"/>
      <c r="N110" s="623"/>
      <c r="O110" s="623"/>
      <c r="P110" s="623"/>
      <c r="Q110" s="623"/>
      <c r="R110" s="623"/>
      <c r="S110" s="623"/>
    </row>
    <row r="111" spans="1:19" s="36" customFormat="1" ht="16.5" customHeight="1">
      <c r="A111" s="227" t="s">
        <v>271</v>
      </c>
      <c r="B111" s="669"/>
      <c r="C111" s="669"/>
      <c r="D111" s="669"/>
      <c r="E111" s="669"/>
      <c r="F111" s="670"/>
      <c r="G111" s="670"/>
      <c r="H111" s="671"/>
      <c r="I111" s="671"/>
      <c r="J111" s="671"/>
      <c r="K111" s="671"/>
      <c r="L111" s="670"/>
      <c r="M111" s="670"/>
      <c r="N111" s="446">
        <v>3698</v>
      </c>
      <c r="O111" s="446">
        <v>321</v>
      </c>
      <c r="P111" s="446">
        <v>33233</v>
      </c>
      <c r="Q111" s="446">
        <v>6359</v>
      </c>
      <c r="R111" s="631">
        <f>P111-N111</f>
        <v>29535</v>
      </c>
      <c r="S111" s="631">
        <f>Q111-O111</f>
        <v>6038</v>
      </c>
    </row>
    <row r="112" spans="1:19" s="36" customFormat="1" ht="16.5" customHeight="1">
      <c r="A112" s="48" t="s">
        <v>272</v>
      </c>
      <c r="B112" s="672"/>
      <c r="C112" s="672"/>
      <c r="D112" s="672"/>
      <c r="E112" s="672"/>
      <c r="F112" s="673"/>
      <c r="G112" s="673"/>
      <c r="H112" s="648"/>
      <c r="I112" s="648"/>
      <c r="J112" s="648"/>
      <c r="K112" s="648"/>
      <c r="L112" s="673"/>
      <c r="M112" s="673"/>
      <c r="N112" s="447">
        <v>3820</v>
      </c>
      <c r="O112" s="447">
        <v>399</v>
      </c>
      <c r="P112" s="447">
        <v>0</v>
      </c>
      <c r="Q112" s="447">
        <v>0</v>
      </c>
      <c r="R112" s="448">
        <f aca="true" t="shared" si="73" ref="R112:R120">P112-N112</f>
        <v>-3820</v>
      </c>
      <c r="S112" s="448">
        <f aca="true" t="shared" si="74" ref="S112:S120">Q112-O112</f>
        <v>-399</v>
      </c>
    </row>
    <row r="113" spans="1:19" s="36" customFormat="1" ht="16.5" customHeight="1" thickBot="1">
      <c r="A113" s="55" t="s">
        <v>111</v>
      </c>
      <c r="B113" s="672"/>
      <c r="C113" s="672"/>
      <c r="D113" s="672"/>
      <c r="E113" s="672"/>
      <c r="F113" s="673"/>
      <c r="G113" s="673"/>
      <c r="H113" s="648"/>
      <c r="I113" s="648"/>
      <c r="J113" s="648"/>
      <c r="K113" s="648"/>
      <c r="L113" s="673"/>
      <c r="M113" s="673"/>
      <c r="N113" s="447">
        <v>0</v>
      </c>
      <c r="O113" s="447">
        <v>0</v>
      </c>
      <c r="P113" s="447">
        <v>31</v>
      </c>
      <c r="Q113" s="447">
        <v>39</v>
      </c>
      <c r="R113" s="448">
        <f t="shared" si="73"/>
        <v>31</v>
      </c>
      <c r="S113" s="448">
        <f t="shared" si="74"/>
        <v>39</v>
      </c>
    </row>
    <row r="114" spans="1:19" s="36" customFormat="1" ht="16.5" customHeight="1" thickBot="1">
      <c r="A114" s="44" t="s">
        <v>5</v>
      </c>
      <c r="B114" s="674"/>
      <c r="C114" s="674"/>
      <c r="D114" s="674"/>
      <c r="E114" s="674"/>
      <c r="F114" s="674"/>
      <c r="G114" s="674"/>
      <c r="H114" s="674"/>
      <c r="I114" s="674"/>
      <c r="J114" s="674"/>
      <c r="K114" s="674"/>
      <c r="L114" s="674"/>
      <c r="M114" s="674"/>
      <c r="N114" s="451">
        <f>SUM(N111:N113)</f>
        <v>7518</v>
      </c>
      <c r="O114" s="451">
        <f>SUM(O111:O113)</f>
        <v>720</v>
      </c>
      <c r="P114" s="451">
        <f>SUM(P111:P113)</f>
        <v>33264</v>
      </c>
      <c r="Q114" s="451">
        <f>SUM(Q111:Q113)</f>
        <v>6398</v>
      </c>
      <c r="R114" s="451">
        <f>SUM(R111:R113)</f>
        <v>25746</v>
      </c>
      <c r="S114" s="451">
        <f>SUM(S111:S113)</f>
        <v>5678</v>
      </c>
    </row>
    <row r="115" spans="1:19" s="36" customFormat="1" ht="22.5">
      <c r="A115" s="23" t="s">
        <v>273</v>
      </c>
      <c r="B115" s="672"/>
      <c r="C115" s="672"/>
      <c r="D115" s="672"/>
      <c r="E115" s="672"/>
      <c r="F115" s="673"/>
      <c r="G115" s="673"/>
      <c r="H115" s="648"/>
      <c r="I115" s="648"/>
      <c r="J115" s="648"/>
      <c r="K115" s="648"/>
      <c r="L115" s="673"/>
      <c r="M115" s="673"/>
      <c r="N115" s="447">
        <v>9441</v>
      </c>
      <c r="O115" s="447">
        <v>51</v>
      </c>
      <c r="P115" s="447">
        <v>0</v>
      </c>
      <c r="Q115" s="447">
        <v>0</v>
      </c>
      <c r="R115" s="448">
        <f t="shared" si="73"/>
        <v>-9441</v>
      </c>
      <c r="S115" s="448">
        <f t="shared" si="74"/>
        <v>-51</v>
      </c>
    </row>
    <row r="116" spans="1:19" s="36" customFormat="1" ht="15">
      <c r="A116" s="48" t="s">
        <v>113</v>
      </c>
      <c r="B116" s="672"/>
      <c r="C116" s="672"/>
      <c r="D116" s="672"/>
      <c r="E116" s="672"/>
      <c r="F116" s="675"/>
      <c r="G116" s="675"/>
      <c r="H116" s="648"/>
      <c r="I116" s="648"/>
      <c r="J116" s="648"/>
      <c r="K116" s="648"/>
      <c r="L116" s="675"/>
      <c r="M116" s="675"/>
      <c r="N116" s="447">
        <v>308546</v>
      </c>
      <c r="O116" s="447">
        <v>11040</v>
      </c>
      <c r="P116" s="447">
        <v>19</v>
      </c>
      <c r="Q116" s="447">
        <v>1</v>
      </c>
      <c r="R116" s="449">
        <f t="shared" si="73"/>
        <v>-308527</v>
      </c>
      <c r="S116" s="449">
        <f t="shared" si="74"/>
        <v>-11039</v>
      </c>
    </row>
    <row r="117" spans="1:19" s="36" customFormat="1" ht="15">
      <c r="A117" s="48" t="s">
        <v>274</v>
      </c>
      <c r="B117" s="672"/>
      <c r="C117" s="672"/>
      <c r="D117" s="672"/>
      <c r="E117" s="672"/>
      <c r="F117" s="675"/>
      <c r="G117" s="675"/>
      <c r="H117" s="648"/>
      <c r="I117" s="648"/>
      <c r="J117" s="648"/>
      <c r="K117" s="648"/>
      <c r="L117" s="675"/>
      <c r="M117" s="675"/>
      <c r="N117" s="447">
        <v>0</v>
      </c>
      <c r="O117" s="447">
        <v>0</v>
      </c>
      <c r="P117" s="447">
        <v>5</v>
      </c>
      <c r="Q117" s="447">
        <v>0</v>
      </c>
      <c r="R117" s="449">
        <f t="shared" si="73"/>
        <v>5</v>
      </c>
      <c r="S117" s="449">
        <f t="shared" si="74"/>
        <v>0</v>
      </c>
    </row>
    <row r="118" spans="1:19" s="36" customFormat="1" ht="45.75" thickBot="1">
      <c r="A118" s="665" t="s">
        <v>275</v>
      </c>
      <c r="B118" s="676"/>
      <c r="C118" s="676"/>
      <c r="D118" s="676"/>
      <c r="E118" s="676"/>
      <c r="F118" s="675"/>
      <c r="G118" s="675"/>
      <c r="H118" s="677"/>
      <c r="I118" s="677"/>
      <c r="J118" s="677"/>
      <c r="K118" s="677"/>
      <c r="L118" s="675"/>
      <c r="M118" s="675"/>
      <c r="N118" s="450">
        <v>18784</v>
      </c>
      <c r="O118" s="450">
        <v>1466</v>
      </c>
      <c r="P118" s="450">
        <v>3</v>
      </c>
      <c r="Q118" s="450">
        <v>0</v>
      </c>
      <c r="R118" s="449">
        <f t="shared" si="73"/>
        <v>-18781</v>
      </c>
      <c r="S118" s="449">
        <f t="shared" si="74"/>
        <v>-1466</v>
      </c>
    </row>
    <row r="119" spans="1:19" s="36" customFormat="1" ht="16.5" customHeight="1" thickBot="1">
      <c r="A119" s="666" t="s">
        <v>276</v>
      </c>
      <c r="B119" s="674"/>
      <c r="C119" s="674"/>
      <c r="D119" s="674"/>
      <c r="E119" s="674"/>
      <c r="F119" s="674"/>
      <c r="G119" s="674"/>
      <c r="H119" s="678"/>
      <c r="I119" s="678"/>
      <c r="J119" s="678"/>
      <c r="K119" s="678"/>
      <c r="L119" s="674"/>
      <c r="M119" s="674"/>
      <c r="N119" s="668">
        <f>SUM(N115:N118)</f>
        <v>336771</v>
      </c>
      <c r="O119" s="668">
        <f>SUM(O115:O118)</f>
        <v>12557</v>
      </c>
      <c r="P119" s="668">
        <f>SUM(P115:P118)</f>
        <v>27</v>
      </c>
      <c r="Q119" s="668">
        <f>SUM(Q115:Q118)</f>
        <v>1</v>
      </c>
      <c r="R119" s="667">
        <f>SUM(R115:R118)</f>
        <v>-336744</v>
      </c>
      <c r="S119" s="667">
        <f>SUM(S115:S118)</f>
        <v>-12556</v>
      </c>
    </row>
    <row r="120" spans="1:19" s="36" customFormat="1" ht="16.5" customHeight="1" thickBot="1">
      <c r="A120" s="632" t="s">
        <v>452</v>
      </c>
      <c r="B120" s="674"/>
      <c r="C120" s="674"/>
      <c r="D120" s="674"/>
      <c r="E120" s="674"/>
      <c r="F120" s="674"/>
      <c r="G120" s="674"/>
      <c r="H120" s="678"/>
      <c r="I120" s="678"/>
      <c r="J120" s="678"/>
      <c r="K120" s="678"/>
      <c r="L120" s="674"/>
      <c r="M120" s="674"/>
      <c r="N120" s="668">
        <f>N114+N119</f>
        <v>344289</v>
      </c>
      <c r="O120" s="668">
        <f>O114+O119</f>
        <v>13277</v>
      </c>
      <c r="P120" s="668">
        <f>P114+P119</f>
        <v>33291</v>
      </c>
      <c r="Q120" s="668">
        <f>Q114+Q119</f>
        <v>6399</v>
      </c>
      <c r="R120" s="451">
        <f t="shared" si="73"/>
        <v>-310998</v>
      </c>
      <c r="S120" s="451">
        <f t="shared" si="74"/>
        <v>-6878</v>
      </c>
    </row>
    <row r="121" spans="1:8" s="432" customFormat="1" ht="12.75">
      <c r="A121" s="7" t="s">
        <v>19</v>
      </c>
      <c r="B121" s="7"/>
      <c r="G121" s="11" t="s">
        <v>221</v>
      </c>
      <c r="H121" s="11"/>
    </row>
  </sheetData>
  <sheetProtection/>
  <mergeCells count="23">
    <mergeCell ref="N3:S3"/>
    <mergeCell ref="N4:O4"/>
    <mergeCell ref="P4:Q4"/>
    <mergeCell ref="R4:S4"/>
    <mergeCell ref="A6:S6"/>
    <mergeCell ref="A15:S15"/>
    <mergeCell ref="A25:S25"/>
    <mergeCell ref="A33:S33"/>
    <mergeCell ref="A42:M42"/>
    <mergeCell ref="A76:M76"/>
    <mergeCell ref="A53:S53"/>
    <mergeCell ref="A64:S64"/>
    <mergeCell ref="A85:S85"/>
    <mergeCell ref="A110:S110"/>
    <mergeCell ref="H3:M3"/>
    <mergeCell ref="H4:I4"/>
    <mergeCell ref="J4:K4"/>
    <mergeCell ref="L4:M4"/>
    <mergeCell ref="B4:C4"/>
    <mergeCell ref="F4:G4"/>
    <mergeCell ref="B3:G3"/>
    <mergeCell ref="A4:A5"/>
    <mergeCell ref="D4:E4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zoomScalePageLayoutView="0" workbookViewId="0" topLeftCell="A1">
      <selection activeCell="A33" sqref="A33:IV33"/>
    </sheetView>
  </sheetViews>
  <sheetFormatPr defaultColWidth="9.140625" defaultRowHeight="12.75"/>
  <cols>
    <col min="1" max="1" width="17.57421875" style="0" customWidth="1"/>
    <col min="2" max="7" width="15.8515625" style="0" customWidth="1"/>
  </cols>
  <sheetData>
    <row r="1" spans="1:7" s="7" customFormat="1" ht="19.5" customHeight="1">
      <c r="A1" s="431" t="s">
        <v>448</v>
      </c>
      <c r="B1" s="431"/>
      <c r="C1" s="431"/>
      <c r="D1" s="431"/>
      <c r="E1" s="431"/>
      <c r="F1" s="431"/>
      <c r="G1" s="431"/>
    </row>
    <row r="2" spans="1:7" s="7" customFormat="1" ht="6.75" customHeight="1" thickBot="1">
      <c r="A2" s="11"/>
      <c r="B2" s="35"/>
      <c r="C2" s="14"/>
      <c r="F2" s="13"/>
      <c r="G2" s="13"/>
    </row>
    <row r="3" spans="1:7" s="7" customFormat="1" ht="13.5" customHeight="1" thickBot="1">
      <c r="A3" s="11"/>
      <c r="B3" s="612">
        <v>2010</v>
      </c>
      <c r="C3" s="612"/>
      <c r="D3" s="612"/>
      <c r="E3" s="612"/>
      <c r="F3" s="612"/>
      <c r="G3" s="612"/>
    </row>
    <row r="4" spans="1:7" s="36" customFormat="1" ht="13.5" customHeight="1" thickBot="1">
      <c r="A4" s="619" t="s">
        <v>59</v>
      </c>
      <c r="B4" s="625" t="s">
        <v>53</v>
      </c>
      <c r="C4" s="625"/>
      <c r="D4" s="625" t="s">
        <v>54</v>
      </c>
      <c r="E4" s="625"/>
      <c r="F4" s="619" t="s">
        <v>301</v>
      </c>
      <c r="G4" s="619"/>
    </row>
    <row r="5" spans="1:7" s="36" customFormat="1" ht="26.25" thickBot="1">
      <c r="A5" s="619"/>
      <c r="B5" s="453" t="s">
        <v>270</v>
      </c>
      <c r="C5" s="453" t="s">
        <v>419</v>
      </c>
      <c r="D5" s="453" t="s">
        <v>270</v>
      </c>
      <c r="E5" s="453" t="s">
        <v>419</v>
      </c>
      <c r="F5" s="453" t="s">
        <v>270</v>
      </c>
      <c r="G5" s="453" t="s">
        <v>419</v>
      </c>
    </row>
    <row r="6" spans="1:7" s="36" customFormat="1" ht="15.75" thickBot="1">
      <c r="A6" s="623" t="s">
        <v>114</v>
      </c>
      <c r="B6" s="623"/>
      <c r="C6" s="623"/>
      <c r="D6" s="623"/>
      <c r="E6" s="623"/>
      <c r="F6" s="623"/>
      <c r="G6" s="623"/>
    </row>
    <row r="7" spans="1:7" s="36" customFormat="1" ht="24" customHeight="1">
      <c r="A7" s="57" t="s">
        <v>277</v>
      </c>
      <c r="B7" s="679">
        <v>413</v>
      </c>
      <c r="C7" s="679">
        <v>26</v>
      </c>
      <c r="D7" s="679">
        <v>75</v>
      </c>
      <c r="E7" s="679">
        <v>13</v>
      </c>
      <c r="F7" s="434">
        <f>D7-B7</f>
        <v>-338</v>
      </c>
      <c r="G7" s="434">
        <f>E7-C7</f>
        <v>-13</v>
      </c>
    </row>
    <row r="8" spans="1:7" s="36" customFormat="1" ht="24" customHeight="1">
      <c r="A8" s="23" t="s">
        <v>278</v>
      </c>
      <c r="B8" s="680">
        <v>415137</v>
      </c>
      <c r="C8" s="680">
        <v>100697</v>
      </c>
      <c r="D8" s="680">
        <v>0</v>
      </c>
      <c r="E8" s="680">
        <v>0</v>
      </c>
      <c r="F8" s="436">
        <f>D8-B8</f>
        <v>-415137</v>
      </c>
      <c r="G8" s="436">
        <f>E8-C8</f>
        <v>-100697</v>
      </c>
    </row>
    <row r="9" spans="1:7" s="36" customFormat="1" ht="24" customHeight="1">
      <c r="A9" s="205" t="s">
        <v>279</v>
      </c>
      <c r="B9" s="680">
        <v>67616</v>
      </c>
      <c r="C9" s="680">
        <v>13385</v>
      </c>
      <c r="D9" s="680">
        <v>2051</v>
      </c>
      <c r="E9" s="680">
        <v>323</v>
      </c>
      <c r="F9" s="436">
        <f>D9-B9</f>
        <v>-65565</v>
      </c>
      <c r="G9" s="436">
        <f>E9-C9</f>
        <v>-13062</v>
      </c>
    </row>
    <row r="10" spans="1:7" s="36" customFormat="1" ht="24" customHeight="1">
      <c r="A10" s="205" t="s">
        <v>280</v>
      </c>
      <c r="B10" s="680">
        <v>103</v>
      </c>
      <c r="C10" s="680">
        <v>46</v>
      </c>
      <c r="D10" s="680">
        <v>0</v>
      </c>
      <c r="E10" s="680">
        <v>0</v>
      </c>
      <c r="F10" s="436">
        <f>D10-B10</f>
        <v>-103</v>
      </c>
      <c r="G10" s="436">
        <f>E10-C10</f>
        <v>-46</v>
      </c>
    </row>
    <row r="11" spans="1:7" s="36" customFormat="1" ht="24" customHeight="1">
      <c r="A11" s="205" t="s">
        <v>453</v>
      </c>
      <c r="B11" s="680">
        <v>4964</v>
      </c>
      <c r="C11" s="680">
        <v>58</v>
      </c>
      <c r="D11" s="680">
        <v>1</v>
      </c>
      <c r="E11" s="680">
        <v>0</v>
      </c>
      <c r="F11" s="436">
        <f>D11-B11</f>
        <v>-4963</v>
      </c>
      <c r="G11" s="436">
        <f>E11-C11</f>
        <v>-58</v>
      </c>
    </row>
    <row r="12" spans="1:7" s="36" customFormat="1" ht="24" customHeight="1">
      <c r="A12" s="205" t="s">
        <v>282</v>
      </c>
      <c r="B12" s="680">
        <v>1479</v>
      </c>
      <c r="C12" s="680">
        <v>38</v>
      </c>
      <c r="D12" s="680">
        <v>490</v>
      </c>
      <c r="E12" s="680">
        <v>2</v>
      </c>
      <c r="F12" s="437">
        <f>D12-B12</f>
        <v>-989</v>
      </c>
      <c r="G12" s="437">
        <f>E12-C12</f>
        <v>-36</v>
      </c>
    </row>
    <row r="13" spans="1:7" s="36" customFormat="1" ht="24" customHeight="1">
      <c r="A13" s="205" t="s">
        <v>115</v>
      </c>
      <c r="B13" s="680">
        <v>189958</v>
      </c>
      <c r="C13" s="680">
        <v>22799</v>
      </c>
      <c r="D13" s="680">
        <v>220</v>
      </c>
      <c r="E13" s="680">
        <v>26</v>
      </c>
      <c r="F13" s="437">
        <f>D13-B13</f>
        <v>-189738</v>
      </c>
      <c r="G13" s="437">
        <f>E13-C13</f>
        <v>-22773</v>
      </c>
    </row>
    <row r="14" spans="1:7" s="36" customFormat="1" ht="24" customHeight="1">
      <c r="A14" s="205" t="s">
        <v>454</v>
      </c>
      <c r="B14" s="680">
        <v>56999</v>
      </c>
      <c r="C14" s="680">
        <v>11380</v>
      </c>
      <c r="D14" s="680">
        <v>137</v>
      </c>
      <c r="E14" s="680">
        <v>26</v>
      </c>
      <c r="F14" s="437">
        <f>D14-B14</f>
        <v>-56862</v>
      </c>
      <c r="G14" s="437">
        <f>E14-C14</f>
        <v>-11354</v>
      </c>
    </row>
    <row r="15" spans="1:7" s="36" customFormat="1" ht="24" customHeight="1">
      <c r="A15" s="205" t="s">
        <v>455</v>
      </c>
      <c r="B15" s="680">
        <v>268</v>
      </c>
      <c r="C15" s="680">
        <v>54</v>
      </c>
      <c r="D15" s="680">
        <v>8</v>
      </c>
      <c r="E15" s="680">
        <v>1</v>
      </c>
      <c r="F15" s="437">
        <f>D15-B15</f>
        <v>-260</v>
      </c>
      <c r="G15" s="437">
        <f>E15-C15</f>
        <v>-53</v>
      </c>
    </row>
    <row r="16" spans="1:7" s="36" customFormat="1" ht="24" customHeight="1">
      <c r="A16" s="205" t="s">
        <v>456</v>
      </c>
      <c r="B16" s="680">
        <v>924</v>
      </c>
      <c r="C16" s="680">
        <v>316</v>
      </c>
      <c r="D16" s="680">
        <v>19</v>
      </c>
      <c r="E16" s="680">
        <v>2</v>
      </c>
      <c r="F16" s="437">
        <f>D16-B16</f>
        <v>-905</v>
      </c>
      <c r="G16" s="437">
        <f>E16-C16</f>
        <v>-314</v>
      </c>
    </row>
    <row r="17" spans="1:7" s="36" customFormat="1" ht="24" customHeight="1">
      <c r="A17" s="205" t="s">
        <v>457</v>
      </c>
      <c r="B17" s="680">
        <v>3598</v>
      </c>
      <c r="C17" s="680">
        <v>441</v>
      </c>
      <c r="D17" s="680">
        <v>0</v>
      </c>
      <c r="E17" s="680">
        <v>0</v>
      </c>
      <c r="F17" s="437">
        <f>D17-B17</f>
        <v>-3598</v>
      </c>
      <c r="G17" s="437">
        <f>E17-C17</f>
        <v>-441</v>
      </c>
    </row>
    <row r="18" spans="1:7" s="36" customFormat="1" ht="24" customHeight="1">
      <c r="A18" s="205" t="s">
        <v>116</v>
      </c>
      <c r="B18" s="680">
        <v>1267</v>
      </c>
      <c r="C18" s="680">
        <v>489</v>
      </c>
      <c r="D18" s="680">
        <v>54</v>
      </c>
      <c r="E18" s="680">
        <v>10</v>
      </c>
      <c r="F18" s="436">
        <f>D18-B18</f>
        <v>-1213</v>
      </c>
      <c r="G18" s="436">
        <f>E18-C18</f>
        <v>-479</v>
      </c>
    </row>
    <row r="19" spans="1:7" s="36" customFormat="1" ht="24" customHeight="1">
      <c r="A19" s="205" t="s">
        <v>458</v>
      </c>
      <c r="B19" s="680">
        <v>124</v>
      </c>
      <c r="C19" s="680">
        <v>26</v>
      </c>
      <c r="D19" s="680">
        <v>1</v>
      </c>
      <c r="E19" s="680">
        <v>2</v>
      </c>
      <c r="F19" s="452">
        <f>D19-B19</f>
        <v>-123</v>
      </c>
      <c r="G19" s="452">
        <f>E19-C19</f>
        <v>-24</v>
      </c>
    </row>
    <row r="20" spans="1:7" s="36" customFormat="1" ht="24" customHeight="1">
      <c r="A20" s="205" t="s">
        <v>118</v>
      </c>
      <c r="B20" s="680">
        <v>36256</v>
      </c>
      <c r="C20" s="680">
        <v>9059</v>
      </c>
      <c r="D20" s="680">
        <v>760</v>
      </c>
      <c r="E20" s="680">
        <v>1477</v>
      </c>
      <c r="F20" s="436">
        <f>D20-B20</f>
        <v>-35496</v>
      </c>
      <c r="G20" s="436">
        <f>E20-C20</f>
        <v>-7582</v>
      </c>
    </row>
    <row r="21" spans="1:7" s="36" customFormat="1" ht="24" customHeight="1">
      <c r="A21" s="205" t="s">
        <v>119</v>
      </c>
      <c r="B21" s="680">
        <v>465</v>
      </c>
      <c r="C21" s="680">
        <v>75</v>
      </c>
      <c r="D21" s="680">
        <v>4</v>
      </c>
      <c r="E21" s="680">
        <v>0</v>
      </c>
      <c r="F21" s="436">
        <f>D21-B21</f>
        <v>-461</v>
      </c>
      <c r="G21" s="436">
        <f>E21-C21</f>
        <v>-75</v>
      </c>
    </row>
    <row r="22" spans="1:7" s="36" customFormat="1" ht="24" customHeight="1">
      <c r="A22" s="205" t="s">
        <v>120</v>
      </c>
      <c r="B22" s="680">
        <v>554</v>
      </c>
      <c r="C22" s="680">
        <v>33</v>
      </c>
      <c r="D22" s="680">
        <v>10</v>
      </c>
      <c r="E22" s="680">
        <v>2</v>
      </c>
      <c r="F22" s="437">
        <f>D22-B22</f>
        <v>-544</v>
      </c>
      <c r="G22" s="437">
        <f>E22-C22</f>
        <v>-31</v>
      </c>
    </row>
    <row r="23" spans="1:7" s="36" customFormat="1" ht="24" customHeight="1" thickBot="1">
      <c r="A23" s="206" t="s">
        <v>286</v>
      </c>
      <c r="B23" s="681">
        <v>664</v>
      </c>
      <c r="C23" s="681">
        <v>31</v>
      </c>
      <c r="D23" s="681">
        <v>9</v>
      </c>
      <c r="E23" s="681">
        <v>1</v>
      </c>
      <c r="F23" s="437">
        <f>D23-B23</f>
        <v>-655</v>
      </c>
      <c r="G23" s="437">
        <f>E23-C23</f>
        <v>-30</v>
      </c>
    </row>
    <row r="24" spans="1:7" s="36" customFormat="1" ht="24" customHeight="1" thickBot="1">
      <c r="A24" s="44" t="s">
        <v>5</v>
      </c>
      <c r="B24" s="438">
        <f>SUM(B7:B23)</f>
        <v>780789</v>
      </c>
      <c r="C24" s="438">
        <f>SUM(C7:C23)</f>
        <v>158953</v>
      </c>
      <c r="D24" s="438">
        <f>SUM(D7:D23)</f>
        <v>3839</v>
      </c>
      <c r="E24" s="438">
        <f>SUM(E7:E23)</f>
        <v>1885</v>
      </c>
      <c r="F24" s="438">
        <f>SUM(F7:F23)</f>
        <v>-776950</v>
      </c>
      <c r="G24" s="438">
        <f>SUM(G7:G23)</f>
        <v>-157068</v>
      </c>
    </row>
    <row r="25" spans="1:7" s="36" customFormat="1" ht="24" customHeight="1" thickBot="1">
      <c r="A25" s="623" t="s">
        <v>121</v>
      </c>
      <c r="B25" s="623"/>
      <c r="C25" s="623"/>
      <c r="D25" s="623"/>
      <c r="E25" s="623"/>
      <c r="F25" s="623"/>
      <c r="G25" s="623"/>
    </row>
    <row r="26" spans="1:7" s="36" customFormat="1" ht="24" customHeight="1">
      <c r="A26" s="228" t="s">
        <v>136</v>
      </c>
      <c r="B26" s="439">
        <v>0</v>
      </c>
      <c r="C26" s="439">
        <v>0</v>
      </c>
      <c r="D26" s="439">
        <v>52</v>
      </c>
      <c r="E26" s="439">
        <v>3434</v>
      </c>
      <c r="F26" s="434">
        <f>D26-B26</f>
        <v>52</v>
      </c>
      <c r="G26" s="434">
        <f>E26-C26</f>
        <v>3434</v>
      </c>
    </row>
    <row r="27" spans="1:7" s="36" customFormat="1" ht="24" customHeight="1">
      <c r="A27" s="56" t="s">
        <v>122</v>
      </c>
      <c r="B27" s="435">
        <v>7</v>
      </c>
      <c r="C27" s="435">
        <v>2</v>
      </c>
      <c r="D27" s="435">
        <v>1023</v>
      </c>
      <c r="E27" s="435">
        <v>7627</v>
      </c>
      <c r="F27" s="436">
        <f>D27-B27</f>
        <v>1016</v>
      </c>
      <c r="G27" s="436">
        <f>E27-C27</f>
        <v>7625</v>
      </c>
    </row>
    <row r="28" spans="1:7" s="36" customFormat="1" ht="24" customHeight="1">
      <c r="A28" s="56" t="s">
        <v>420</v>
      </c>
      <c r="B28" s="435">
        <v>87220</v>
      </c>
      <c r="C28" s="435">
        <v>145808</v>
      </c>
      <c r="D28" s="435">
        <v>120</v>
      </c>
      <c r="E28" s="435">
        <v>246</v>
      </c>
      <c r="F28" s="436">
        <f>D28-B28</f>
        <v>-87100</v>
      </c>
      <c r="G28" s="436">
        <f>E28-C28</f>
        <v>-145562</v>
      </c>
    </row>
    <row r="29" spans="1:7" s="36" customFormat="1" ht="24" customHeight="1">
      <c r="A29" s="56" t="s">
        <v>123</v>
      </c>
      <c r="B29" s="435">
        <v>799</v>
      </c>
      <c r="C29" s="435">
        <v>2794</v>
      </c>
      <c r="D29" s="435">
        <v>0</v>
      </c>
      <c r="E29" s="435">
        <v>0</v>
      </c>
      <c r="F29" s="436">
        <f>D29-B29</f>
        <v>-799</v>
      </c>
      <c r="G29" s="436">
        <f>E29-C29</f>
        <v>-2794</v>
      </c>
    </row>
    <row r="30" spans="1:7" s="36" customFormat="1" ht="24" customHeight="1">
      <c r="A30" s="56" t="s">
        <v>124</v>
      </c>
      <c r="B30" s="435">
        <v>1266</v>
      </c>
      <c r="C30" s="435">
        <v>4715</v>
      </c>
      <c r="D30" s="435">
        <v>0</v>
      </c>
      <c r="E30" s="435">
        <v>0</v>
      </c>
      <c r="F30" s="436">
        <f>D30-B30</f>
        <v>-1266</v>
      </c>
      <c r="G30" s="436">
        <f>E30-C30</f>
        <v>-4715</v>
      </c>
    </row>
    <row r="31" spans="1:7" s="36" customFormat="1" ht="24" customHeight="1" thickBot="1">
      <c r="A31" s="49" t="s">
        <v>34</v>
      </c>
      <c r="B31" s="441">
        <v>1708</v>
      </c>
      <c r="C31" s="441">
        <v>8539</v>
      </c>
      <c r="D31" s="441">
        <v>170</v>
      </c>
      <c r="E31" s="441">
        <v>10195</v>
      </c>
      <c r="F31" s="437">
        <f>D31-B31</f>
        <v>-1538</v>
      </c>
      <c r="G31" s="437">
        <f>E31-C31</f>
        <v>1656</v>
      </c>
    </row>
    <row r="32" spans="1:7" s="36" customFormat="1" ht="24" customHeight="1" thickBot="1">
      <c r="A32" s="44" t="s">
        <v>5</v>
      </c>
      <c r="B32" s="438">
        <f>SUM(B26:B31)</f>
        <v>91000</v>
      </c>
      <c r="C32" s="438">
        <f>SUM(C26:C31)</f>
        <v>161858</v>
      </c>
      <c r="D32" s="438">
        <f>SUM(D26:D31)</f>
        <v>1365</v>
      </c>
      <c r="E32" s="438">
        <f>SUM(E26:E31)</f>
        <v>21502</v>
      </c>
      <c r="F32" s="438">
        <f>SUM(F26:F31)</f>
        <v>-89635</v>
      </c>
      <c r="G32" s="438">
        <f>SUM(G26:G31)</f>
        <v>-140356</v>
      </c>
    </row>
    <row r="33" spans="1:8" s="432" customFormat="1" ht="12.75">
      <c r="A33" s="417" t="s">
        <v>19</v>
      </c>
      <c r="B33" s="417"/>
      <c r="H33" s="11"/>
    </row>
    <row r="34" spans="1:7" s="36" customFormat="1" ht="15">
      <c r="A34" s="50"/>
      <c r="B34" s="43"/>
      <c r="C34" s="43"/>
      <c r="D34" s="43"/>
      <c r="E34" s="43"/>
      <c r="F34" s="94"/>
      <c r="G34" s="94"/>
    </row>
    <row r="35" spans="1:7" s="36" customFormat="1" ht="15">
      <c r="A35" s="50"/>
      <c r="B35" s="43"/>
      <c r="C35" s="43"/>
      <c r="D35" s="43"/>
      <c r="E35" s="43"/>
      <c r="F35" s="94"/>
      <c r="G35" s="94"/>
    </row>
    <row r="36" spans="1:7" s="36" customFormat="1" ht="15">
      <c r="A36" s="50"/>
      <c r="B36" s="43"/>
      <c r="C36" s="43"/>
      <c r="D36" s="43"/>
      <c r="E36" s="43"/>
      <c r="F36" s="94"/>
      <c r="G36" s="94"/>
    </row>
    <row r="37" spans="1:7" s="36" customFormat="1" ht="15">
      <c r="A37" s="50"/>
      <c r="B37" s="43"/>
      <c r="C37" s="43"/>
      <c r="D37" s="43"/>
      <c r="E37" s="43"/>
      <c r="F37" s="94"/>
      <c r="G37" s="94"/>
    </row>
    <row r="38" spans="1:7" s="36" customFormat="1" ht="15">
      <c r="A38" s="50"/>
      <c r="B38" s="43"/>
      <c r="C38" s="43"/>
      <c r="D38" s="43"/>
      <c r="E38" s="43"/>
      <c r="F38" s="94"/>
      <c r="G38" s="94"/>
    </row>
    <row r="39" spans="1:7" s="36" customFormat="1" ht="15">
      <c r="A39" s="50"/>
      <c r="B39" s="43"/>
      <c r="C39" s="43"/>
      <c r="D39" s="43"/>
      <c r="E39" s="43"/>
      <c r="F39" s="94"/>
      <c r="G39" s="94"/>
    </row>
  </sheetData>
  <sheetProtection/>
  <mergeCells count="7">
    <mergeCell ref="A25:G25"/>
    <mergeCell ref="B3:G3"/>
    <mergeCell ref="A4:A5"/>
    <mergeCell ref="B4:C4"/>
    <mergeCell ref="D4:E4"/>
    <mergeCell ref="F4:G4"/>
    <mergeCell ref="A6:G6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11" width="9.140625" style="727" customWidth="1"/>
    <col min="12" max="13" width="9.140625" style="0" customWidth="1"/>
    <col min="14" max="14" width="9.140625" style="702" customWidth="1"/>
    <col min="15" max="15" width="31.421875" style="0" customWidth="1"/>
  </cols>
  <sheetData>
    <row r="1" spans="1:11" s="7" customFormat="1" ht="18.75">
      <c r="A1" s="431" t="s">
        <v>463</v>
      </c>
      <c r="B1" s="8"/>
      <c r="C1" s="711"/>
      <c r="D1" s="6"/>
      <c r="E1" s="6"/>
      <c r="F1" s="6"/>
      <c r="G1" s="6"/>
      <c r="H1" s="6"/>
      <c r="I1" s="6"/>
      <c r="J1" s="6"/>
      <c r="K1" s="6"/>
    </row>
    <row r="2" spans="1:27" s="36" customFormat="1" ht="15.75" thickBot="1">
      <c r="A2" s="682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</row>
    <row r="3" spans="1:27" s="36" customFormat="1" ht="15.75" thickBot="1">
      <c r="A3" s="706" t="s">
        <v>287</v>
      </c>
      <c r="B3" s="707" t="s">
        <v>270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</row>
    <row r="4" spans="1:24" s="36" customFormat="1" ht="15.75" thickBot="1">
      <c r="A4" s="706"/>
      <c r="B4" s="618" t="s">
        <v>53</v>
      </c>
      <c r="C4" s="618"/>
      <c r="D4" s="618"/>
      <c r="E4" s="618"/>
      <c r="F4" s="618"/>
      <c r="G4" s="101"/>
      <c r="H4" s="618" t="s">
        <v>54</v>
      </c>
      <c r="I4" s="618"/>
      <c r="J4" s="618"/>
      <c r="K4" s="618"/>
      <c r="L4" s="618"/>
      <c r="M4" s="618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</row>
    <row r="5" spans="1:24" s="36" customFormat="1" ht="15.75" thickBot="1">
      <c r="A5" s="706"/>
      <c r="B5" s="412">
        <v>2005</v>
      </c>
      <c r="C5" s="412">
        <v>2006</v>
      </c>
      <c r="D5" s="412">
        <v>2007</v>
      </c>
      <c r="E5" s="412">
        <v>2008</v>
      </c>
      <c r="F5" s="412">
        <v>2009</v>
      </c>
      <c r="G5" s="412">
        <v>2010</v>
      </c>
      <c r="H5" s="412">
        <v>2005</v>
      </c>
      <c r="I5" s="412">
        <v>2006</v>
      </c>
      <c r="J5" s="412">
        <v>2007</v>
      </c>
      <c r="K5" s="412">
        <v>2008</v>
      </c>
      <c r="L5" s="101">
        <v>2009</v>
      </c>
      <c r="M5" s="101">
        <v>2010</v>
      </c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</row>
    <row r="6" spans="1:24" s="36" customFormat="1" ht="33.75">
      <c r="A6" s="52" t="s">
        <v>288</v>
      </c>
      <c r="B6" s="714">
        <v>137</v>
      </c>
      <c r="C6" s="714">
        <v>449</v>
      </c>
      <c r="D6" s="714">
        <v>1103</v>
      </c>
      <c r="E6" s="714">
        <v>1015</v>
      </c>
      <c r="F6" s="714">
        <v>1840</v>
      </c>
      <c r="G6" s="714">
        <v>2812</v>
      </c>
      <c r="H6" s="714">
        <v>36</v>
      </c>
      <c r="I6" s="714">
        <v>7</v>
      </c>
      <c r="J6" s="714">
        <v>42</v>
      </c>
      <c r="K6" s="714">
        <v>1</v>
      </c>
      <c r="L6" s="686">
        <v>115</v>
      </c>
      <c r="M6" s="686">
        <v>9</v>
      </c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</row>
    <row r="7" spans="1:24" s="36" customFormat="1" ht="33.75">
      <c r="A7" s="227" t="s">
        <v>289</v>
      </c>
      <c r="B7" s="715">
        <v>180</v>
      </c>
      <c r="C7" s="715">
        <v>1193</v>
      </c>
      <c r="D7" s="715">
        <v>3431</v>
      </c>
      <c r="E7" s="715">
        <v>3767</v>
      </c>
      <c r="F7" s="715">
        <v>4568</v>
      </c>
      <c r="G7" s="715">
        <v>6214</v>
      </c>
      <c r="H7" s="715">
        <v>8</v>
      </c>
      <c r="I7" s="715">
        <v>3</v>
      </c>
      <c r="J7" s="715">
        <v>15</v>
      </c>
      <c r="K7" s="715">
        <v>0</v>
      </c>
      <c r="L7" s="687">
        <v>82</v>
      </c>
      <c r="M7" s="687">
        <v>5</v>
      </c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</row>
    <row r="8" spans="1:24" s="36" customFormat="1" ht="33.75">
      <c r="A8" s="48" t="s">
        <v>296</v>
      </c>
      <c r="B8" s="716">
        <v>7273</v>
      </c>
      <c r="C8" s="716">
        <v>8202</v>
      </c>
      <c r="D8" s="716">
        <v>8380</v>
      </c>
      <c r="E8" s="717"/>
      <c r="F8" s="717"/>
      <c r="G8" s="717"/>
      <c r="H8" s="716">
        <v>52</v>
      </c>
      <c r="I8" s="716">
        <v>629</v>
      </c>
      <c r="J8" s="716">
        <v>2</v>
      </c>
      <c r="K8" s="718"/>
      <c r="L8" s="703"/>
      <c r="M8" s="70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</row>
    <row r="9" spans="1:24" s="36" customFormat="1" ht="33.75">
      <c r="A9" s="48" t="s">
        <v>290</v>
      </c>
      <c r="B9" s="716">
        <v>13080</v>
      </c>
      <c r="C9" s="716">
        <v>13507</v>
      </c>
      <c r="D9" s="716">
        <v>13085</v>
      </c>
      <c r="E9" s="716">
        <v>9264</v>
      </c>
      <c r="F9" s="716">
        <v>11762</v>
      </c>
      <c r="G9" s="716">
        <v>11970</v>
      </c>
      <c r="H9" s="716">
        <v>366</v>
      </c>
      <c r="I9" s="716">
        <v>146</v>
      </c>
      <c r="J9" s="716">
        <v>160</v>
      </c>
      <c r="K9" s="716">
        <v>89</v>
      </c>
      <c r="L9" s="688">
        <v>17</v>
      </c>
      <c r="M9" s="688">
        <v>129</v>
      </c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</row>
    <row r="10" spans="1:24" s="36" customFormat="1" ht="22.5">
      <c r="A10" s="48" t="s">
        <v>291</v>
      </c>
      <c r="B10" s="716">
        <v>73032</v>
      </c>
      <c r="C10" s="716">
        <v>63747</v>
      </c>
      <c r="D10" s="716">
        <v>82010</v>
      </c>
      <c r="E10" s="716">
        <v>14588</v>
      </c>
      <c r="F10" s="716">
        <v>16401</v>
      </c>
      <c r="G10" s="716">
        <v>15191</v>
      </c>
      <c r="H10" s="716">
        <v>121</v>
      </c>
      <c r="I10" s="716">
        <v>172</v>
      </c>
      <c r="J10" s="716">
        <v>229</v>
      </c>
      <c r="K10" s="716">
        <v>316</v>
      </c>
      <c r="L10" s="688">
        <v>521</v>
      </c>
      <c r="M10" s="688">
        <v>411</v>
      </c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</row>
    <row r="11" spans="1:24" s="36" customFormat="1" ht="33.75">
      <c r="A11" s="48" t="s">
        <v>125</v>
      </c>
      <c r="B11" s="716">
        <v>764</v>
      </c>
      <c r="C11" s="716">
        <v>455</v>
      </c>
      <c r="D11" s="716">
        <v>434</v>
      </c>
      <c r="E11" s="716">
        <v>104282</v>
      </c>
      <c r="F11" s="716">
        <v>101086</v>
      </c>
      <c r="G11" s="716">
        <v>101945</v>
      </c>
      <c r="H11" s="716">
        <v>218</v>
      </c>
      <c r="I11" s="716">
        <v>75</v>
      </c>
      <c r="J11" s="716">
        <v>17</v>
      </c>
      <c r="K11" s="716">
        <v>1189</v>
      </c>
      <c r="L11" s="688">
        <v>728</v>
      </c>
      <c r="M11" s="688">
        <v>637</v>
      </c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</row>
    <row r="12" spans="1:24" s="36" customFormat="1" ht="15">
      <c r="A12" s="48" t="s">
        <v>126</v>
      </c>
      <c r="B12" s="716">
        <v>4890</v>
      </c>
      <c r="C12" s="716">
        <v>11003</v>
      </c>
      <c r="D12" s="716">
        <v>11231</v>
      </c>
      <c r="E12" s="718"/>
      <c r="F12" s="718"/>
      <c r="G12" s="718"/>
      <c r="H12" s="716">
        <v>5</v>
      </c>
      <c r="I12" s="716">
        <v>3</v>
      </c>
      <c r="J12" s="716">
        <v>17</v>
      </c>
      <c r="K12" s="718"/>
      <c r="L12" s="703"/>
      <c r="M12" s="70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</row>
    <row r="13" spans="1:24" s="36" customFormat="1" ht="22.5">
      <c r="A13" s="48" t="s">
        <v>127</v>
      </c>
      <c r="B13" s="716">
        <v>4462</v>
      </c>
      <c r="C13" s="716">
        <v>3699</v>
      </c>
      <c r="D13" s="716">
        <v>4749</v>
      </c>
      <c r="E13" s="718"/>
      <c r="F13" s="718"/>
      <c r="G13" s="718"/>
      <c r="H13" s="716">
        <v>61</v>
      </c>
      <c r="I13" s="716">
        <v>165</v>
      </c>
      <c r="J13" s="716">
        <v>134</v>
      </c>
      <c r="K13" s="718"/>
      <c r="L13" s="703"/>
      <c r="M13" s="70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</row>
    <row r="14" spans="1:24" s="36" customFormat="1" ht="15">
      <c r="A14" s="689" t="s">
        <v>184</v>
      </c>
      <c r="B14" s="716">
        <v>103</v>
      </c>
      <c r="C14" s="716">
        <v>111</v>
      </c>
      <c r="D14" s="716">
        <v>106</v>
      </c>
      <c r="E14" s="718"/>
      <c r="F14" s="718"/>
      <c r="G14" s="718"/>
      <c r="H14" s="716">
        <v>32</v>
      </c>
      <c r="I14" s="716">
        <v>12</v>
      </c>
      <c r="J14" s="716">
        <v>35</v>
      </c>
      <c r="K14" s="718"/>
      <c r="L14" s="703"/>
      <c r="M14" s="70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</row>
    <row r="15" spans="1:24" s="36" customFormat="1" ht="15">
      <c r="A15" s="689" t="s">
        <v>292</v>
      </c>
      <c r="B15" s="716">
        <v>50</v>
      </c>
      <c r="C15" s="716">
        <v>65</v>
      </c>
      <c r="D15" s="716">
        <v>99</v>
      </c>
      <c r="E15" s="716">
        <v>107</v>
      </c>
      <c r="F15" s="716">
        <v>1102</v>
      </c>
      <c r="G15" s="716">
        <v>3758</v>
      </c>
      <c r="H15" s="716">
        <v>260</v>
      </c>
      <c r="I15" s="716">
        <v>301</v>
      </c>
      <c r="J15" s="716">
        <v>402</v>
      </c>
      <c r="K15" s="716">
        <v>6</v>
      </c>
      <c r="L15" s="688">
        <v>17</v>
      </c>
      <c r="M15" s="688">
        <v>1138</v>
      </c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</row>
    <row r="16" spans="1:24" s="36" customFormat="1" ht="15">
      <c r="A16" s="689" t="s">
        <v>462</v>
      </c>
      <c r="B16" s="716">
        <v>839</v>
      </c>
      <c r="C16" s="716">
        <v>611</v>
      </c>
      <c r="D16" s="716">
        <v>1443</v>
      </c>
      <c r="E16" s="716">
        <v>156</v>
      </c>
      <c r="F16" s="716">
        <v>170</v>
      </c>
      <c r="G16" s="716">
        <v>181</v>
      </c>
      <c r="H16" s="716">
        <v>0</v>
      </c>
      <c r="I16" s="716">
        <v>0</v>
      </c>
      <c r="J16" s="716">
        <v>1</v>
      </c>
      <c r="K16" s="716">
        <v>588</v>
      </c>
      <c r="L16" s="688">
        <v>788</v>
      </c>
      <c r="M16" s="688">
        <v>740</v>
      </c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</row>
    <row r="17" spans="1:24" s="36" customFormat="1" ht="22.5">
      <c r="A17" s="48" t="s">
        <v>293</v>
      </c>
      <c r="B17" s="716">
        <v>90</v>
      </c>
      <c r="C17" s="716">
        <v>94</v>
      </c>
      <c r="D17" s="716">
        <v>160</v>
      </c>
      <c r="E17" s="716">
        <v>726</v>
      </c>
      <c r="F17" s="716">
        <v>327</v>
      </c>
      <c r="G17" s="716">
        <v>1136</v>
      </c>
      <c r="H17" s="716">
        <v>43</v>
      </c>
      <c r="I17" s="716">
        <v>3</v>
      </c>
      <c r="J17" s="716">
        <v>46</v>
      </c>
      <c r="K17" s="716">
        <v>3</v>
      </c>
      <c r="L17" s="688">
        <v>0</v>
      </c>
      <c r="M17" s="688">
        <v>108</v>
      </c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</row>
    <row r="18" spans="1:24" s="36" customFormat="1" ht="22.5">
      <c r="A18" s="48" t="s">
        <v>460</v>
      </c>
      <c r="B18" s="718"/>
      <c r="C18" s="718"/>
      <c r="D18" s="718"/>
      <c r="E18" s="716">
        <v>391</v>
      </c>
      <c r="F18" s="716">
        <v>188</v>
      </c>
      <c r="G18" s="716">
        <v>290</v>
      </c>
      <c r="H18" s="718"/>
      <c r="I18" s="718"/>
      <c r="J18" s="718"/>
      <c r="K18" s="716">
        <v>7</v>
      </c>
      <c r="L18" s="688">
        <v>9</v>
      </c>
      <c r="M18" s="688">
        <v>1015</v>
      </c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</row>
    <row r="19" spans="1:24" s="36" customFormat="1" ht="15">
      <c r="A19" s="689" t="s">
        <v>128</v>
      </c>
      <c r="B19" s="716">
        <v>20388</v>
      </c>
      <c r="C19" s="716">
        <v>17831</v>
      </c>
      <c r="D19" s="716">
        <v>25789</v>
      </c>
      <c r="E19" s="716">
        <v>23733</v>
      </c>
      <c r="F19" s="716">
        <v>27722</v>
      </c>
      <c r="G19" s="716">
        <v>33268</v>
      </c>
      <c r="H19" s="716">
        <v>69</v>
      </c>
      <c r="I19" s="716">
        <v>81</v>
      </c>
      <c r="J19" s="716">
        <v>88</v>
      </c>
      <c r="K19" s="716">
        <v>52</v>
      </c>
      <c r="L19" s="688">
        <v>384</v>
      </c>
      <c r="M19" s="688">
        <v>177</v>
      </c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</row>
    <row r="20" spans="1:24" s="36" customFormat="1" ht="22.5">
      <c r="A20" s="48" t="s">
        <v>461</v>
      </c>
      <c r="B20" s="716">
        <v>59</v>
      </c>
      <c r="C20" s="716">
        <v>198</v>
      </c>
      <c r="D20" s="716">
        <v>304</v>
      </c>
      <c r="E20" s="716">
        <v>411</v>
      </c>
      <c r="F20" s="716">
        <v>336</v>
      </c>
      <c r="G20" s="716">
        <v>312</v>
      </c>
      <c r="H20" s="716">
        <v>26</v>
      </c>
      <c r="I20" s="716">
        <v>85</v>
      </c>
      <c r="J20" s="716">
        <v>7</v>
      </c>
      <c r="K20" s="716">
        <v>24</v>
      </c>
      <c r="L20" s="688">
        <v>53</v>
      </c>
      <c r="M20" s="688">
        <v>17</v>
      </c>
      <c r="N20" s="683"/>
      <c r="O20" s="683"/>
      <c r="P20" s="683"/>
      <c r="Q20" s="683"/>
      <c r="R20" s="683"/>
      <c r="S20" s="683"/>
      <c r="T20" s="683"/>
      <c r="U20" s="683"/>
      <c r="V20" s="683"/>
      <c r="W20" s="683"/>
      <c r="X20" s="683"/>
    </row>
    <row r="21" spans="1:24" s="36" customFormat="1" ht="22.5">
      <c r="A21" s="48" t="s">
        <v>129</v>
      </c>
      <c r="B21" s="716">
        <v>9561</v>
      </c>
      <c r="C21" s="716">
        <v>8471</v>
      </c>
      <c r="D21" s="716">
        <v>11566</v>
      </c>
      <c r="E21" s="716">
        <v>12868</v>
      </c>
      <c r="F21" s="716">
        <v>12007</v>
      </c>
      <c r="G21" s="716">
        <v>15668</v>
      </c>
      <c r="H21" s="716">
        <v>280</v>
      </c>
      <c r="I21" s="716">
        <v>105</v>
      </c>
      <c r="J21" s="716">
        <v>30</v>
      </c>
      <c r="K21" s="716">
        <v>85</v>
      </c>
      <c r="L21" s="688">
        <v>99</v>
      </c>
      <c r="M21" s="688">
        <v>161</v>
      </c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</row>
    <row r="22" spans="1:24" s="36" customFormat="1" ht="15">
      <c r="A22" s="48" t="s">
        <v>294</v>
      </c>
      <c r="B22" s="716">
        <v>434</v>
      </c>
      <c r="C22" s="716">
        <v>361</v>
      </c>
      <c r="D22" s="716">
        <v>418</v>
      </c>
      <c r="E22" s="716">
        <v>406</v>
      </c>
      <c r="F22" s="716">
        <v>573</v>
      </c>
      <c r="G22" s="716">
        <v>890</v>
      </c>
      <c r="H22" s="716">
        <v>95</v>
      </c>
      <c r="I22" s="716">
        <v>27</v>
      </c>
      <c r="J22" s="716">
        <v>79</v>
      </c>
      <c r="K22" s="716">
        <v>4</v>
      </c>
      <c r="L22" s="688">
        <v>31</v>
      </c>
      <c r="M22" s="688">
        <v>57</v>
      </c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683"/>
    </row>
    <row r="23" spans="1:24" s="36" customFormat="1" ht="15">
      <c r="A23" s="48" t="s">
        <v>130</v>
      </c>
      <c r="B23" s="716">
        <v>4726</v>
      </c>
      <c r="C23" s="716">
        <v>6631</v>
      </c>
      <c r="D23" s="716">
        <v>12179</v>
      </c>
      <c r="E23" s="716">
        <v>17084</v>
      </c>
      <c r="F23" s="716">
        <v>23894</v>
      </c>
      <c r="G23" s="716">
        <v>27799</v>
      </c>
      <c r="H23" s="716">
        <v>8</v>
      </c>
      <c r="I23" s="716">
        <v>98</v>
      </c>
      <c r="J23" s="716">
        <v>2</v>
      </c>
      <c r="K23" s="716">
        <v>0</v>
      </c>
      <c r="L23" s="688">
        <v>17</v>
      </c>
      <c r="M23" s="688">
        <v>49</v>
      </c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</row>
    <row r="24" spans="1:24" s="36" customFormat="1" ht="15">
      <c r="A24" s="48" t="s">
        <v>295</v>
      </c>
      <c r="B24" s="716">
        <v>53055</v>
      </c>
      <c r="C24" s="716">
        <v>58324</v>
      </c>
      <c r="D24" s="716">
        <v>66754</v>
      </c>
      <c r="E24" s="716">
        <v>74434</v>
      </c>
      <c r="F24" s="716">
        <v>84584</v>
      </c>
      <c r="G24" s="716">
        <v>84981</v>
      </c>
      <c r="H24" s="716">
        <v>169</v>
      </c>
      <c r="I24" s="716">
        <v>219</v>
      </c>
      <c r="J24" s="716">
        <v>635</v>
      </c>
      <c r="K24" s="716">
        <v>547</v>
      </c>
      <c r="L24" s="688">
        <v>337</v>
      </c>
      <c r="M24" s="688">
        <v>578</v>
      </c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3"/>
    </row>
    <row r="25" spans="1:24" s="36" customFormat="1" ht="15">
      <c r="A25" s="48" t="s">
        <v>131</v>
      </c>
      <c r="B25" s="716">
        <v>948</v>
      </c>
      <c r="C25" s="716">
        <v>1104</v>
      </c>
      <c r="D25" s="716">
        <v>1291</v>
      </c>
      <c r="E25" s="716">
        <v>1188</v>
      </c>
      <c r="F25" s="716">
        <v>1680</v>
      </c>
      <c r="G25" s="716">
        <v>1671</v>
      </c>
      <c r="H25" s="716">
        <v>0</v>
      </c>
      <c r="I25" s="716">
        <v>0.1</v>
      </c>
      <c r="J25" s="716">
        <v>0</v>
      </c>
      <c r="K25" s="716">
        <v>1</v>
      </c>
      <c r="L25" s="688">
        <v>0</v>
      </c>
      <c r="M25" s="688">
        <v>143</v>
      </c>
      <c r="N25" s="683"/>
      <c r="O25" s="683"/>
      <c r="P25" s="683"/>
      <c r="Q25" s="683"/>
      <c r="R25" s="683"/>
      <c r="S25" s="683"/>
      <c r="T25" s="683"/>
      <c r="U25" s="683"/>
      <c r="V25" s="683"/>
      <c r="W25" s="683"/>
      <c r="X25" s="683"/>
    </row>
    <row r="26" spans="1:27" s="36" customFormat="1" ht="15.75" thickBot="1">
      <c r="A26" s="690" t="s">
        <v>132</v>
      </c>
      <c r="B26" s="719">
        <v>74535</v>
      </c>
      <c r="C26" s="719">
        <v>65495</v>
      </c>
      <c r="D26" s="719">
        <v>74978</v>
      </c>
      <c r="E26" s="719">
        <v>74503</v>
      </c>
      <c r="F26" s="719">
        <v>91600</v>
      </c>
      <c r="G26" s="716">
        <v>99599</v>
      </c>
      <c r="H26" s="719">
        <v>3022</v>
      </c>
      <c r="I26" s="719">
        <v>3032</v>
      </c>
      <c r="J26" s="719">
        <v>3794</v>
      </c>
      <c r="K26" s="719">
        <v>5625</v>
      </c>
      <c r="L26" s="691">
        <v>4356</v>
      </c>
      <c r="M26" s="688">
        <v>2727</v>
      </c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3"/>
    </row>
    <row r="27" spans="1:27" s="36" customFormat="1" ht="15.75" thickBot="1">
      <c r="A27" s="692" t="s">
        <v>5</v>
      </c>
      <c r="B27" s="720">
        <f>SUM(B6:B26)</f>
        <v>268606</v>
      </c>
      <c r="C27" s="720">
        <f>SUM(C6:C26)</f>
        <v>261551</v>
      </c>
      <c r="D27" s="720">
        <f>SUM(D6:D26)</f>
        <v>319510</v>
      </c>
      <c r="E27" s="720">
        <f>SUM(E6:E26)</f>
        <v>338923</v>
      </c>
      <c r="F27" s="720">
        <f>SUM(F6:F26)</f>
        <v>379840</v>
      </c>
      <c r="G27" s="720">
        <f aca="true" t="shared" si="0" ref="G27:M27">SUM(G6:G26)</f>
        <v>407685</v>
      </c>
      <c r="H27" s="720">
        <f t="shared" si="0"/>
        <v>4871</v>
      </c>
      <c r="I27" s="720">
        <f t="shared" si="0"/>
        <v>5163.1</v>
      </c>
      <c r="J27" s="720">
        <f t="shared" si="0"/>
        <v>5735</v>
      </c>
      <c r="K27" s="720">
        <f t="shared" si="0"/>
        <v>8537</v>
      </c>
      <c r="L27" s="693">
        <f t="shared" si="0"/>
        <v>7554</v>
      </c>
      <c r="M27" s="693">
        <f t="shared" si="0"/>
        <v>8101</v>
      </c>
      <c r="N27" s="683"/>
      <c r="O27" s="683"/>
      <c r="P27" s="683"/>
      <c r="Q27" s="683"/>
      <c r="R27" s="683"/>
      <c r="S27" s="683"/>
      <c r="T27" s="683"/>
      <c r="U27" s="683"/>
      <c r="V27" s="683"/>
      <c r="W27" s="683"/>
      <c r="X27" s="683"/>
      <c r="Y27" s="683"/>
      <c r="Z27" s="683"/>
      <c r="AA27" s="683"/>
    </row>
    <row r="28" spans="1:11" s="432" customFormat="1" ht="12.75">
      <c r="A28" s="417" t="s">
        <v>19</v>
      </c>
      <c r="B28" s="721"/>
      <c r="C28" s="722"/>
      <c r="D28" s="722"/>
      <c r="E28" s="722"/>
      <c r="F28" s="722"/>
      <c r="G28" s="6" t="s">
        <v>221</v>
      </c>
      <c r="H28" s="6"/>
      <c r="I28" s="722"/>
      <c r="J28" s="722"/>
      <c r="K28" s="722"/>
    </row>
    <row r="29" spans="1:27" s="36" customFormat="1" ht="15">
      <c r="A29" s="694"/>
      <c r="B29" s="712"/>
      <c r="C29" s="712"/>
      <c r="D29" s="712"/>
      <c r="E29" s="712"/>
      <c r="F29" s="712"/>
      <c r="G29" s="712"/>
      <c r="H29" s="712"/>
      <c r="I29" s="712"/>
      <c r="J29" s="712"/>
      <c r="K29" s="712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</row>
    <row r="30" spans="1:27" s="702" customFormat="1" ht="18.75">
      <c r="A30" s="431" t="s">
        <v>464</v>
      </c>
      <c r="B30" s="8"/>
      <c r="C30" s="711"/>
      <c r="D30" s="6"/>
      <c r="E30" s="6"/>
      <c r="F30" s="6"/>
      <c r="G30" s="6"/>
      <c r="H30" s="6"/>
      <c r="I30" s="712"/>
      <c r="J30" s="712"/>
      <c r="K30" s="712"/>
      <c r="L30" s="683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683"/>
      <c r="AA30" s="683"/>
    </row>
    <row r="31" spans="1:20" s="702" customFormat="1" ht="6.75" customHeight="1" thickBot="1">
      <c r="A31" s="682"/>
      <c r="B31" s="712"/>
      <c r="C31" s="712"/>
      <c r="D31" s="712"/>
      <c r="E31" s="712"/>
      <c r="F31" s="712"/>
      <c r="G31" s="712"/>
      <c r="H31" s="712"/>
      <c r="I31" s="712"/>
      <c r="J31" s="712"/>
      <c r="K31" s="712"/>
      <c r="L31" s="683"/>
      <c r="M31" s="683"/>
      <c r="N31" s="683"/>
      <c r="O31" s="683"/>
      <c r="P31" s="683"/>
      <c r="Q31" s="683"/>
      <c r="R31" s="683"/>
      <c r="S31" s="683"/>
      <c r="T31" s="683"/>
    </row>
    <row r="32" spans="1:20" s="702" customFormat="1" ht="15.75" customHeight="1" thickBot="1">
      <c r="A32" s="684" t="s">
        <v>287</v>
      </c>
      <c r="B32" s="707" t="s">
        <v>306</v>
      </c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683"/>
      <c r="O32" s="683"/>
      <c r="P32" s="683"/>
      <c r="Q32" s="683"/>
      <c r="R32" s="683"/>
      <c r="S32" s="683"/>
      <c r="T32" s="683"/>
    </row>
    <row r="33" spans="1:17" s="702" customFormat="1" ht="15.75" thickBot="1">
      <c r="A33" s="705"/>
      <c r="B33" s="618" t="s">
        <v>53</v>
      </c>
      <c r="C33" s="618"/>
      <c r="D33" s="618"/>
      <c r="E33" s="618"/>
      <c r="F33" s="618"/>
      <c r="G33" s="618"/>
      <c r="H33" s="618" t="s">
        <v>54</v>
      </c>
      <c r="I33" s="618"/>
      <c r="J33" s="618"/>
      <c r="K33" s="618"/>
      <c r="L33" s="618"/>
      <c r="M33" s="618"/>
      <c r="N33" s="683"/>
      <c r="O33" s="683"/>
      <c r="P33" s="683"/>
      <c r="Q33" s="683"/>
    </row>
    <row r="34" spans="1:17" s="702" customFormat="1" ht="15.75" thickBot="1">
      <c r="A34" s="685"/>
      <c r="B34" s="454">
        <v>2005</v>
      </c>
      <c r="C34" s="454">
        <v>2006</v>
      </c>
      <c r="D34" s="454">
        <v>2007</v>
      </c>
      <c r="E34" s="454">
        <v>2008</v>
      </c>
      <c r="F34" s="454">
        <v>2009</v>
      </c>
      <c r="G34" s="454">
        <v>2010</v>
      </c>
      <c r="H34" s="454">
        <v>2005</v>
      </c>
      <c r="I34" s="454">
        <v>2006</v>
      </c>
      <c r="J34" s="454">
        <v>2007</v>
      </c>
      <c r="K34" s="454">
        <v>2008</v>
      </c>
      <c r="L34" s="568">
        <v>2009</v>
      </c>
      <c r="M34" s="101">
        <v>2010</v>
      </c>
      <c r="N34" s="683"/>
      <c r="O34" s="683"/>
      <c r="P34" s="683"/>
      <c r="Q34" s="683"/>
    </row>
    <row r="35" spans="1:17" s="702" customFormat="1" ht="33.75">
      <c r="A35" s="52" t="s">
        <v>288</v>
      </c>
      <c r="B35" s="714">
        <v>121</v>
      </c>
      <c r="C35" s="714">
        <v>448</v>
      </c>
      <c r="D35" s="714">
        <v>1101</v>
      </c>
      <c r="E35" s="714">
        <v>948</v>
      </c>
      <c r="F35" s="714">
        <v>1549</v>
      </c>
      <c r="G35" s="714">
        <v>2364</v>
      </c>
      <c r="H35" s="714">
        <v>6</v>
      </c>
      <c r="I35" s="714">
        <v>1</v>
      </c>
      <c r="J35" s="714">
        <v>5</v>
      </c>
      <c r="K35" s="714">
        <v>1</v>
      </c>
      <c r="L35" s="686">
        <v>48</v>
      </c>
      <c r="M35" s="686">
        <v>2</v>
      </c>
      <c r="N35" s="683"/>
      <c r="O35" s="683"/>
      <c r="P35" s="683"/>
      <c r="Q35" s="683"/>
    </row>
    <row r="36" spans="1:17" s="702" customFormat="1" ht="33.75">
      <c r="A36" s="227" t="s">
        <v>289</v>
      </c>
      <c r="B36" s="715">
        <v>71</v>
      </c>
      <c r="C36" s="715">
        <v>1069</v>
      </c>
      <c r="D36" s="715">
        <v>3308</v>
      </c>
      <c r="E36" s="715">
        <v>3198</v>
      </c>
      <c r="F36" s="715">
        <v>3974</v>
      </c>
      <c r="G36" s="715">
        <v>5247</v>
      </c>
      <c r="H36" s="715">
        <v>3</v>
      </c>
      <c r="I36" s="715">
        <v>0.4</v>
      </c>
      <c r="J36" s="715">
        <v>4</v>
      </c>
      <c r="K36" s="715">
        <v>0</v>
      </c>
      <c r="L36" s="687">
        <v>95</v>
      </c>
      <c r="M36" s="687">
        <v>1</v>
      </c>
      <c r="N36" s="683"/>
      <c r="O36" s="683"/>
      <c r="P36" s="683"/>
      <c r="Q36" s="683"/>
    </row>
    <row r="37" spans="1:17" s="702" customFormat="1" ht="33.75">
      <c r="A37" s="48" t="s">
        <v>296</v>
      </c>
      <c r="B37" s="716">
        <v>2024</v>
      </c>
      <c r="C37" s="716">
        <v>2457</v>
      </c>
      <c r="D37" s="716">
        <v>2460</v>
      </c>
      <c r="E37" s="718"/>
      <c r="F37" s="718"/>
      <c r="G37" s="718"/>
      <c r="H37" s="716">
        <v>41</v>
      </c>
      <c r="I37" s="716">
        <v>157</v>
      </c>
      <c r="J37" s="716">
        <v>0.2</v>
      </c>
      <c r="K37" s="718"/>
      <c r="L37" s="703"/>
      <c r="M37" s="704"/>
      <c r="N37" s="683"/>
      <c r="O37" s="683"/>
      <c r="P37" s="683"/>
      <c r="Q37" s="683"/>
    </row>
    <row r="38" spans="1:17" s="702" customFormat="1" ht="33.75">
      <c r="A38" s="48" t="s">
        <v>290</v>
      </c>
      <c r="B38" s="716">
        <v>2961</v>
      </c>
      <c r="C38" s="716">
        <v>2991</v>
      </c>
      <c r="D38" s="716">
        <v>2002</v>
      </c>
      <c r="E38" s="716">
        <v>2300</v>
      </c>
      <c r="F38" s="716">
        <v>2923</v>
      </c>
      <c r="G38" s="716">
        <v>3015</v>
      </c>
      <c r="H38" s="716">
        <v>67</v>
      </c>
      <c r="I38" s="716">
        <v>27</v>
      </c>
      <c r="J38" s="716">
        <v>19</v>
      </c>
      <c r="K38" s="716">
        <v>89</v>
      </c>
      <c r="L38" s="688">
        <v>2</v>
      </c>
      <c r="M38" s="688">
        <v>44</v>
      </c>
      <c r="N38" s="683"/>
      <c r="O38" s="683"/>
      <c r="P38" s="683"/>
      <c r="Q38" s="683"/>
    </row>
    <row r="39" spans="1:17" s="702" customFormat="1" ht="22.5">
      <c r="A39" s="48" t="s">
        <v>291</v>
      </c>
      <c r="B39" s="716">
        <v>15572</v>
      </c>
      <c r="C39" s="716">
        <v>13525</v>
      </c>
      <c r="D39" s="716">
        <v>13176</v>
      </c>
      <c r="E39" s="716">
        <v>2057</v>
      </c>
      <c r="F39" s="716">
        <v>3499</v>
      </c>
      <c r="G39" s="716">
        <v>2420</v>
      </c>
      <c r="H39" s="716">
        <v>15</v>
      </c>
      <c r="I39" s="716">
        <v>40</v>
      </c>
      <c r="J39" s="716">
        <v>28</v>
      </c>
      <c r="K39" s="716">
        <v>316</v>
      </c>
      <c r="L39" s="688">
        <v>63</v>
      </c>
      <c r="M39" s="688">
        <v>45</v>
      </c>
      <c r="N39" s="683"/>
      <c r="O39" s="683"/>
      <c r="P39" s="683"/>
      <c r="Q39" s="683"/>
    </row>
    <row r="40" spans="1:17" s="702" customFormat="1" ht="33.75">
      <c r="A40" s="48" t="s">
        <v>125</v>
      </c>
      <c r="B40" s="716">
        <v>231</v>
      </c>
      <c r="C40" s="716">
        <v>123</v>
      </c>
      <c r="D40" s="716">
        <v>109</v>
      </c>
      <c r="E40" s="716">
        <v>13216</v>
      </c>
      <c r="F40" s="716">
        <v>17713</v>
      </c>
      <c r="G40" s="716">
        <v>175</v>
      </c>
      <c r="H40" s="716">
        <v>33</v>
      </c>
      <c r="I40" s="716">
        <v>17</v>
      </c>
      <c r="J40" s="716">
        <v>2</v>
      </c>
      <c r="K40" s="716">
        <v>1189</v>
      </c>
      <c r="L40" s="688">
        <v>112</v>
      </c>
      <c r="M40" s="688">
        <v>110</v>
      </c>
      <c r="N40" s="683"/>
      <c r="O40" s="683"/>
      <c r="P40" s="683"/>
      <c r="Q40" s="683"/>
    </row>
    <row r="41" spans="1:17" s="702" customFormat="1" ht="15">
      <c r="A41" s="48" t="s">
        <v>126</v>
      </c>
      <c r="B41" s="716">
        <v>1009</v>
      </c>
      <c r="C41" s="716">
        <v>2219</v>
      </c>
      <c r="D41" s="716">
        <v>1944</v>
      </c>
      <c r="E41" s="718"/>
      <c r="F41" s="718"/>
      <c r="G41" s="718"/>
      <c r="H41" s="716">
        <v>1</v>
      </c>
      <c r="I41" s="716">
        <v>1</v>
      </c>
      <c r="J41" s="716">
        <v>4</v>
      </c>
      <c r="K41" s="718"/>
      <c r="L41" s="703"/>
      <c r="M41" s="703"/>
      <c r="N41" s="683"/>
      <c r="O41" s="683"/>
      <c r="P41" s="683"/>
      <c r="Q41" s="683"/>
    </row>
    <row r="42" spans="1:17" s="702" customFormat="1" ht="22.5">
      <c r="A42" s="48" t="s">
        <v>127</v>
      </c>
      <c r="B42" s="716">
        <v>1793</v>
      </c>
      <c r="C42" s="716">
        <v>1709</v>
      </c>
      <c r="D42" s="716">
        <v>1770</v>
      </c>
      <c r="E42" s="718"/>
      <c r="F42" s="718"/>
      <c r="G42" s="718"/>
      <c r="H42" s="716">
        <v>19</v>
      </c>
      <c r="I42" s="716">
        <v>45</v>
      </c>
      <c r="J42" s="716">
        <v>45</v>
      </c>
      <c r="K42" s="718"/>
      <c r="L42" s="703"/>
      <c r="M42" s="703"/>
      <c r="N42" s="683"/>
      <c r="O42" s="683"/>
      <c r="P42" s="683"/>
      <c r="Q42" s="683"/>
    </row>
    <row r="43" spans="1:17" s="702" customFormat="1" ht="15">
      <c r="A43" s="689" t="s">
        <v>184</v>
      </c>
      <c r="B43" s="716">
        <v>15</v>
      </c>
      <c r="C43" s="716">
        <v>20</v>
      </c>
      <c r="D43" s="716">
        <v>20</v>
      </c>
      <c r="E43" s="718"/>
      <c r="F43" s="718"/>
      <c r="G43" s="718"/>
      <c r="H43" s="716">
        <v>16</v>
      </c>
      <c r="I43" s="716">
        <v>2</v>
      </c>
      <c r="J43" s="716">
        <v>206</v>
      </c>
      <c r="K43" s="718"/>
      <c r="L43" s="703"/>
      <c r="M43" s="703"/>
      <c r="N43" s="683"/>
      <c r="O43" s="683"/>
      <c r="P43" s="683"/>
      <c r="Q43" s="683"/>
    </row>
    <row r="44" spans="1:17" s="702" customFormat="1" ht="15">
      <c r="A44" s="689" t="s">
        <v>292</v>
      </c>
      <c r="B44" s="716">
        <v>8</v>
      </c>
      <c r="C44" s="716">
        <v>21</v>
      </c>
      <c r="D44" s="716">
        <v>13</v>
      </c>
      <c r="E44" s="716">
        <v>13</v>
      </c>
      <c r="F44" s="716">
        <v>294</v>
      </c>
      <c r="G44" s="716">
        <v>1236</v>
      </c>
      <c r="H44" s="716">
        <v>62</v>
      </c>
      <c r="I44" s="716">
        <v>50</v>
      </c>
      <c r="J44" s="716">
        <v>82</v>
      </c>
      <c r="K44" s="716">
        <v>6</v>
      </c>
      <c r="L44" s="688">
        <v>9</v>
      </c>
      <c r="M44" s="688">
        <v>907</v>
      </c>
      <c r="N44" s="683"/>
      <c r="O44" s="683"/>
      <c r="P44" s="683"/>
      <c r="Q44" s="683"/>
    </row>
    <row r="45" spans="1:17" s="702" customFormat="1" ht="15">
      <c r="A45" s="689" t="s">
        <v>462</v>
      </c>
      <c r="B45" s="716">
        <v>651</v>
      </c>
      <c r="C45" s="716">
        <v>433</v>
      </c>
      <c r="D45" s="716">
        <v>662</v>
      </c>
      <c r="E45" s="716">
        <v>15</v>
      </c>
      <c r="F45" s="716">
        <v>18</v>
      </c>
      <c r="G45" s="716">
        <v>43</v>
      </c>
      <c r="H45" s="716">
        <v>0</v>
      </c>
      <c r="I45" s="716">
        <v>0</v>
      </c>
      <c r="J45" s="716">
        <v>0.4</v>
      </c>
      <c r="K45" s="716">
        <v>588</v>
      </c>
      <c r="L45" s="688">
        <v>121</v>
      </c>
      <c r="M45" s="688">
        <v>186</v>
      </c>
      <c r="N45" s="683"/>
      <c r="O45" s="683"/>
      <c r="P45" s="683"/>
      <c r="Q45" s="683"/>
    </row>
    <row r="46" spans="1:17" s="702" customFormat="1" ht="22.5">
      <c r="A46" s="48" t="s">
        <v>293</v>
      </c>
      <c r="B46" s="716">
        <v>12</v>
      </c>
      <c r="C46" s="716">
        <v>13</v>
      </c>
      <c r="D46" s="716">
        <v>22</v>
      </c>
      <c r="E46" s="716">
        <v>388</v>
      </c>
      <c r="F46" s="716">
        <v>286</v>
      </c>
      <c r="G46" s="716">
        <v>624</v>
      </c>
      <c r="H46" s="716">
        <v>32</v>
      </c>
      <c r="I46" s="716">
        <v>0.4</v>
      </c>
      <c r="J46" s="716">
        <v>30</v>
      </c>
      <c r="K46" s="716">
        <v>3</v>
      </c>
      <c r="L46" s="688">
        <v>0</v>
      </c>
      <c r="M46" s="688">
        <v>83</v>
      </c>
      <c r="N46" s="683"/>
      <c r="O46" s="683"/>
      <c r="P46" s="683"/>
      <c r="Q46" s="683"/>
    </row>
    <row r="47" spans="1:17" s="702" customFormat="1" ht="22.5">
      <c r="A47" s="48" t="s">
        <v>460</v>
      </c>
      <c r="B47" s="716"/>
      <c r="C47" s="716"/>
      <c r="D47" s="716"/>
      <c r="E47" s="716">
        <v>31</v>
      </c>
      <c r="F47" s="716">
        <v>19</v>
      </c>
      <c r="G47" s="716">
        <v>74</v>
      </c>
      <c r="H47" s="716"/>
      <c r="I47" s="716"/>
      <c r="J47" s="716"/>
      <c r="K47" s="716">
        <v>7</v>
      </c>
      <c r="L47" s="688">
        <v>1</v>
      </c>
      <c r="M47" s="688">
        <v>740</v>
      </c>
      <c r="N47" s="683"/>
      <c r="O47" s="683"/>
      <c r="P47" s="683"/>
      <c r="Q47" s="683"/>
    </row>
    <row r="48" spans="1:17" s="702" customFormat="1" ht="15">
      <c r="A48" s="689" t="s">
        <v>128</v>
      </c>
      <c r="B48" s="716">
        <v>4970</v>
      </c>
      <c r="C48" s="716">
        <v>4399</v>
      </c>
      <c r="D48" s="716">
        <v>5046</v>
      </c>
      <c r="E48" s="716">
        <v>2953</v>
      </c>
      <c r="F48" s="716">
        <v>4755</v>
      </c>
      <c r="G48" s="716">
        <v>4130</v>
      </c>
      <c r="H48" s="716">
        <v>27</v>
      </c>
      <c r="I48" s="716">
        <v>24</v>
      </c>
      <c r="J48" s="716">
        <v>17</v>
      </c>
      <c r="K48" s="716">
        <v>52</v>
      </c>
      <c r="L48" s="688">
        <v>136</v>
      </c>
      <c r="M48" s="688">
        <v>45</v>
      </c>
      <c r="N48" s="683"/>
      <c r="O48" s="683"/>
      <c r="P48" s="683"/>
      <c r="Q48" s="683"/>
    </row>
    <row r="49" spans="1:17" s="702" customFormat="1" ht="22.5">
      <c r="A49" s="48" t="s">
        <v>461</v>
      </c>
      <c r="B49" s="716">
        <v>9</v>
      </c>
      <c r="C49" s="716">
        <v>28</v>
      </c>
      <c r="D49" s="716">
        <v>48</v>
      </c>
      <c r="E49" s="716">
        <v>57</v>
      </c>
      <c r="F49" s="716">
        <v>51</v>
      </c>
      <c r="G49" s="716">
        <v>39</v>
      </c>
      <c r="H49" s="716">
        <v>4</v>
      </c>
      <c r="I49" s="716">
        <v>23</v>
      </c>
      <c r="J49" s="716">
        <v>2</v>
      </c>
      <c r="K49" s="716">
        <v>24</v>
      </c>
      <c r="L49" s="688">
        <v>7</v>
      </c>
      <c r="M49" s="688">
        <v>3</v>
      </c>
      <c r="N49" s="683"/>
      <c r="O49" s="683"/>
      <c r="P49" s="683"/>
      <c r="Q49" s="683"/>
    </row>
    <row r="50" spans="1:17" s="702" customFormat="1" ht="22.5">
      <c r="A50" s="48" t="s">
        <v>129</v>
      </c>
      <c r="B50" s="716">
        <v>2075</v>
      </c>
      <c r="C50" s="716">
        <v>1870</v>
      </c>
      <c r="D50" s="716">
        <v>2160</v>
      </c>
      <c r="E50" s="716">
        <v>1538</v>
      </c>
      <c r="F50" s="716">
        <v>2260</v>
      </c>
      <c r="G50" s="716">
        <v>1711</v>
      </c>
      <c r="H50" s="716">
        <v>49</v>
      </c>
      <c r="I50" s="716">
        <v>15</v>
      </c>
      <c r="J50" s="716">
        <v>6</v>
      </c>
      <c r="K50" s="716">
        <v>85</v>
      </c>
      <c r="L50" s="688">
        <v>18</v>
      </c>
      <c r="M50" s="688">
        <v>26</v>
      </c>
      <c r="N50" s="683"/>
      <c r="O50" s="683"/>
      <c r="P50" s="683"/>
      <c r="Q50" s="683"/>
    </row>
    <row r="51" spans="1:17" s="702" customFormat="1" ht="15">
      <c r="A51" s="48" t="s">
        <v>294</v>
      </c>
      <c r="B51" s="716">
        <v>49</v>
      </c>
      <c r="C51" s="716">
        <v>39</v>
      </c>
      <c r="D51" s="716">
        <v>44</v>
      </c>
      <c r="E51" s="716">
        <v>35</v>
      </c>
      <c r="F51" s="716">
        <v>40</v>
      </c>
      <c r="G51" s="716">
        <v>88</v>
      </c>
      <c r="H51" s="716">
        <v>14</v>
      </c>
      <c r="I51" s="716">
        <v>3</v>
      </c>
      <c r="J51" s="716">
        <v>21</v>
      </c>
      <c r="K51" s="716">
        <v>4</v>
      </c>
      <c r="L51" s="688">
        <v>4</v>
      </c>
      <c r="M51" s="688">
        <v>7</v>
      </c>
      <c r="N51" s="683"/>
      <c r="O51" s="683"/>
      <c r="P51" s="683"/>
      <c r="Q51" s="683"/>
    </row>
    <row r="52" spans="1:17" s="702" customFormat="1" ht="15">
      <c r="A52" s="48" t="s">
        <v>130</v>
      </c>
      <c r="B52" s="716">
        <v>891</v>
      </c>
      <c r="C52" s="716">
        <v>1218</v>
      </c>
      <c r="D52" s="716">
        <v>1862</v>
      </c>
      <c r="E52" s="716">
        <v>2063</v>
      </c>
      <c r="F52" s="716">
        <v>3628</v>
      </c>
      <c r="G52" s="716">
        <v>4224</v>
      </c>
      <c r="H52" s="716">
        <v>1</v>
      </c>
      <c r="I52" s="716">
        <v>25</v>
      </c>
      <c r="J52" s="716">
        <v>0.5</v>
      </c>
      <c r="K52" s="716">
        <v>0</v>
      </c>
      <c r="L52" s="688">
        <v>3</v>
      </c>
      <c r="M52" s="688">
        <v>6</v>
      </c>
      <c r="N52" s="683"/>
      <c r="O52" s="683"/>
      <c r="P52" s="683"/>
      <c r="Q52" s="683"/>
    </row>
    <row r="53" spans="1:17" s="702" customFormat="1" ht="15">
      <c r="A53" s="48" t="s">
        <v>295</v>
      </c>
      <c r="B53" s="716">
        <v>10683</v>
      </c>
      <c r="C53" s="716">
        <v>11701</v>
      </c>
      <c r="D53" s="716">
        <v>11621</v>
      </c>
      <c r="E53" s="716">
        <v>10887</v>
      </c>
      <c r="F53" s="716">
        <v>12200</v>
      </c>
      <c r="G53" s="716">
        <v>11621</v>
      </c>
      <c r="H53" s="716">
        <v>43</v>
      </c>
      <c r="I53" s="716">
        <v>49</v>
      </c>
      <c r="J53" s="716">
        <v>155</v>
      </c>
      <c r="K53" s="716">
        <v>547</v>
      </c>
      <c r="L53" s="688">
        <v>47</v>
      </c>
      <c r="M53" s="688">
        <v>80</v>
      </c>
      <c r="N53" s="683"/>
      <c r="O53" s="683"/>
      <c r="P53" s="683"/>
      <c r="Q53" s="683"/>
    </row>
    <row r="54" spans="1:27" s="702" customFormat="1" ht="15">
      <c r="A54" s="48" t="s">
        <v>131</v>
      </c>
      <c r="B54" s="716">
        <v>70</v>
      </c>
      <c r="C54" s="716">
        <v>87</v>
      </c>
      <c r="D54" s="716">
        <v>91</v>
      </c>
      <c r="E54" s="716">
        <v>63</v>
      </c>
      <c r="F54" s="716">
        <v>108</v>
      </c>
      <c r="G54" s="716">
        <v>104</v>
      </c>
      <c r="H54" s="716">
        <v>0</v>
      </c>
      <c r="I54" s="716">
        <v>0.02</v>
      </c>
      <c r="J54" s="716">
        <v>0</v>
      </c>
      <c r="K54" s="716">
        <v>1</v>
      </c>
      <c r="L54" s="688">
        <v>0</v>
      </c>
      <c r="M54" s="688">
        <v>25</v>
      </c>
      <c r="N54" s="683"/>
      <c r="O54" s="683"/>
      <c r="P54" s="683"/>
      <c r="Q54" s="683"/>
      <c r="R54" s="683"/>
      <c r="S54" s="683"/>
      <c r="T54" s="683"/>
      <c r="U54" s="683"/>
      <c r="V54" s="683"/>
      <c r="W54" s="683"/>
      <c r="X54" s="683"/>
      <c r="Y54" s="683"/>
      <c r="Z54" s="683"/>
      <c r="AA54" s="683"/>
    </row>
    <row r="55" spans="1:27" s="702" customFormat="1" ht="15.75" thickBot="1">
      <c r="A55" s="690" t="s">
        <v>132</v>
      </c>
      <c r="B55" s="719">
        <v>17935</v>
      </c>
      <c r="C55" s="719">
        <v>16652</v>
      </c>
      <c r="D55" s="719">
        <v>16131</v>
      </c>
      <c r="E55" s="719">
        <v>13613</v>
      </c>
      <c r="F55" s="719">
        <v>16463</v>
      </c>
      <c r="G55" s="716">
        <v>16534</v>
      </c>
      <c r="H55" s="719">
        <v>612</v>
      </c>
      <c r="I55" s="719">
        <v>436</v>
      </c>
      <c r="J55" s="719">
        <v>758</v>
      </c>
      <c r="K55" s="719">
        <v>5625</v>
      </c>
      <c r="L55" s="691">
        <v>789</v>
      </c>
      <c r="M55" s="688">
        <v>447</v>
      </c>
      <c r="N55" s="683"/>
      <c r="O55" s="683"/>
      <c r="P55" s="683"/>
      <c r="Q55" s="683"/>
      <c r="R55" s="683"/>
      <c r="S55" s="683"/>
      <c r="T55" s="683"/>
      <c r="U55" s="683"/>
      <c r="V55" s="683"/>
      <c r="W55" s="683"/>
      <c r="X55" s="683"/>
      <c r="Y55" s="683"/>
      <c r="Z55" s="683"/>
      <c r="AA55" s="683"/>
    </row>
    <row r="56" spans="1:27" s="702" customFormat="1" ht="15.75" thickBot="1">
      <c r="A56" s="692" t="s">
        <v>5</v>
      </c>
      <c r="B56" s="720">
        <f>SUM(B35:B55)</f>
        <v>61150</v>
      </c>
      <c r="C56" s="720">
        <f>SUM(C35:C55)</f>
        <v>61022</v>
      </c>
      <c r="D56" s="720">
        <f>SUM(D35:D55)</f>
        <v>63590</v>
      </c>
      <c r="E56" s="720">
        <f>SUM(E35:E55)</f>
        <v>53375</v>
      </c>
      <c r="F56" s="720">
        <f>SUM(F35:F55)</f>
        <v>69780</v>
      </c>
      <c r="G56" s="720">
        <f>SUM(G35:G55)</f>
        <v>53649</v>
      </c>
      <c r="H56" s="720">
        <f>SUM(H35:H55)</f>
        <v>1045</v>
      </c>
      <c r="I56" s="720">
        <f>SUM(I35:I55)</f>
        <v>915.8199999999999</v>
      </c>
      <c r="J56" s="720">
        <f>SUM(J35:J55)</f>
        <v>1385.1</v>
      </c>
      <c r="K56" s="720">
        <f>SUM(K35:K55)</f>
        <v>8537</v>
      </c>
      <c r="L56" s="693">
        <f>SUM(L35:L55)</f>
        <v>1455</v>
      </c>
      <c r="M56" s="693">
        <f>SUM(M35:M55)</f>
        <v>2757</v>
      </c>
      <c r="N56" s="683"/>
      <c r="O56" s="683"/>
      <c r="P56" s="683"/>
      <c r="Q56" s="683"/>
      <c r="R56" s="683"/>
      <c r="S56" s="683"/>
      <c r="T56" s="683"/>
      <c r="U56" s="683"/>
      <c r="V56" s="683"/>
      <c r="W56" s="683"/>
      <c r="X56" s="683"/>
      <c r="Y56" s="683"/>
      <c r="Z56" s="683"/>
      <c r="AA56" s="683"/>
    </row>
    <row r="57" spans="1:11" s="432" customFormat="1" ht="12.75">
      <c r="A57" s="417" t="s">
        <v>19</v>
      </c>
      <c r="B57" s="721"/>
      <c r="C57" s="722"/>
      <c r="D57" s="722"/>
      <c r="E57" s="722"/>
      <c r="F57" s="722"/>
      <c r="G57" s="6" t="s">
        <v>221</v>
      </c>
      <c r="H57" s="6"/>
      <c r="I57" s="722"/>
      <c r="J57" s="722"/>
      <c r="K57" s="722"/>
    </row>
    <row r="58" spans="1:27" ht="15">
      <c r="A58" s="682"/>
      <c r="B58" s="712"/>
      <c r="C58" s="712"/>
      <c r="D58" s="712"/>
      <c r="E58" s="712"/>
      <c r="F58" s="712"/>
      <c r="G58" s="712"/>
      <c r="H58" s="712"/>
      <c r="I58" s="712"/>
      <c r="J58" s="712"/>
      <c r="K58" s="712"/>
      <c r="L58" s="683"/>
      <c r="M58" s="683"/>
      <c r="N58" s="683"/>
      <c r="O58" s="683"/>
      <c r="P58" s="683"/>
      <c r="Q58" s="683"/>
      <c r="R58" s="683"/>
      <c r="S58" s="683"/>
      <c r="T58" s="683"/>
      <c r="U58" s="683"/>
      <c r="V58" s="683"/>
      <c r="W58" s="683"/>
      <c r="X58" s="683"/>
      <c r="Y58" s="683"/>
      <c r="Z58" s="683"/>
      <c r="AA58" s="683"/>
    </row>
    <row r="59" spans="1:27" s="702" customFormat="1" ht="18.75">
      <c r="A59" s="431" t="s">
        <v>465</v>
      </c>
      <c r="B59" s="8"/>
      <c r="C59" s="711"/>
      <c r="D59" s="6"/>
      <c r="E59" s="6"/>
      <c r="F59" s="6"/>
      <c r="G59" s="6"/>
      <c r="H59" s="6"/>
      <c r="I59" s="712"/>
      <c r="J59" s="712"/>
      <c r="K59" s="712"/>
      <c r="L59" s="683"/>
      <c r="M59" s="683"/>
      <c r="N59" s="683"/>
      <c r="O59" s="683"/>
      <c r="P59" s="683"/>
      <c r="Q59" s="683"/>
      <c r="R59" s="683"/>
      <c r="S59" s="683"/>
      <c r="T59" s="683"/>
      <c r="U59" s="683"/>
      <c r="V59" s="683"/>
      <c r="W59" s="683"/>
      <c r="X59" s="683"/>
      <c r="Y59" s="683"/>
      <c r="Z59" s="683"/>
      <c r="AA59" s="683"/>
    </row>
    <row r="60" spans="1:27" ht="6.75" customHeight="1" thickBot="1">
      <c r="A60" s="682"/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683"/>
      <c r="M60" s="683"/>
      <c r="N60" s="683"/>
      <c r="O60" s="683"/>
      <c r="P60" s="683"/>
      <c r="Q60" s="683"/>
      <c r="R60" s="683"/>
      <c r="S60" s="683"/>
      <c r="T60" s="683"/>
      <c r="U60" s="683"/>
      <c r="V60" s="683"/>
      <c r="W60" s="683"/>
      <c r="X60" s="683"/>
      <c r="Y60" s="683"/>
      <c r="Z60" s="683"/>
      <c r="AA60" s="683"/>
    </row>
    <row r="61" spans="1:25" ht="15.75" customHeight="1" thickBot="1">
      <c r="A61" s="684" t="s">
        <v>114</v>
      </c>
      <c r="B61" s="707" t="s">
        <v>270</v>
      </c>
      <c r="C61" s="707"/>
      <c r="D61" s="707"/>
      <c r="E61" s="707"/>
      <c r="F61" s="707"/>
      <c r="G61" s="707"/>
      <c r="H61" s="707"/>
      <c r="I61" s="707"/>
      <c r="J61" s="707"/>
      <c r="K61" s="707"/>
      <c r="L61" s="683"/>
      <c r="M61" s="683"/>
      <c r="N61" s="683"/>
      <c r="O61" s="683"/>
      <c r="P61" s="683"/>
      <c r="Q61" s="683"/>
      <c r="R61" s="683"/>
      <c r="S61" s="683"/>
      <c r="T61" s="683"/>
      <c r="U61" s="683"/>
      <c r="V61" s="683"/>
      <c r="W61" s="683"/>
      <c r="X61" s="683"/>
      <c r="Y61" s="683"/>
    </row>
    <row r="62" spans="1:26" ht="15.75" customHeight="1" thickBot="1">
      <c r="A62" s="705"/>
      <c r="B62" s="618" t="s">
        <v>459</v>
      </c>
      <c r="C62" s="618"/>
      <c r="D62" s="618"/>
      <c r="E62" s="618"/>
      <c r="F62" s="618"/>
      <c r="G62" s="618" t="s">
        <v>466</v>
      </c>
      <c r="H62" s="618"/>
      <c r="I62" s="618"/>
      <c r="J62" s="618"/>
      <c r="K62" s="618"/>
      <c r="L62" s="701"/>
      <c r="M62" s="683"/>
      <c r="N62" s="683"/>
      <c r="O62" s="683"/>
      <c r="P62" s="683"/>
      <c r="Q62" s="683"/>
      <c r="R62" s="683"/>
      <c r="S62" s="683"/>
      <c r="T62" s="683"/>
      <c r="U62" s="683"/>
      <c r="V62" s="683"/>
      <c r="W62" s="683"/>
      <c r="X62" s="683"/>
      <c r="Y62" s="683"/>
      <c r="Z62" s="683"/>
    </row>
    <row r="63" spans="1:25" ht="15.75" thickBot="1">
      <c r="A63" s="685"/>
      <c r="B63" s="412">
        <v>2005</v>
      </c>
      <c r="C63" s="412">
        <v>2006</v>
      </c>
      <c r="D63" s="412">
        <v>2007</v>
      </c>
      <c r="E63" s="412">
        <v>2008</v>
      </c>
      <c r="F63" s="412">
        <v>2009</v>
      </c>
      <c r="G63" s="412">
        <v>2005</v>
      </c>
      <c r="H63" s="412">
        <v>2006</v>
      </c>
      <c r="I63" s="412">
        <v>2007</v>
      </c>
      <c r="J63" s="412">
        <v>2008</v>
      </c>
      <c r="K63" s="412">
        <v>2009</v>
      </c>
      <c r="L63" s="683"/>
      <c r="M63" s="683"/>
      <c r="N63" s="683"/>
      <c r="O63" s="683"/>
      <c r="P63" s="683"/>
      <c r="Q63" s="683"/>
      <c r="R63" s="683"/>
      <c r="S63" s="683"/>
      <c r="T63" s="683"/>
      <c r="U63" s="683"/>
      <c r="V63" s="683"/>
      <c r="W63" s="683"/>
      <c r="X63" s="683"/>
      <c r="Y63" s="683"/>
    </row>
    <row r="64" spans="1:25" ht="15">
      <c r="A64" s="52" t="s">
        <v>278</v>
      </c>
      <c r="B64" s="714">
        <v>195144</v>
      </c>
      <c r="C64" s="714">
        <v>206586</v>
      </c>
      <c r="D64" s="714">
        <v>206150</v>
      </c>
      <c r="E64" s="714">
        <v>227344</v>
      </c>
      <c r="F64" s="714">
        <v>313459</v>
      </c>
      <c r="G64" s="714">
        <v>0</v>
      </c>
      <c r="H64" s="714">
        <v>0</v>
      </c>
      <c r="I64" s="714">
        <v>0</v>
      </c>
      <c r="J64" s="714">
        <v>0</v>
      </c>
      <c r="K64" s="714">
        <v>0</v>
      </c>
      <c r="L64" s="683"/>
      <c r="M64" s="683"/>
      <c r="N64" s="683"/>
      <c r="O64" s="683"/>
      <c r="P64" s="683"/>
      <c r="Q64" s="683"/>
      <c r="R64" s="683"/>
      <c r="S64" s="683"/>
      <c r="T64" s="683"/>
      <c r="U64" s="683"/>
      <c r="V64" s="683"/>
      <c r="W64" s="683"/>
      <c r="X64" s="683"/>
      <c r="Y64" s="683"/>
    </row>
    <row r="65" spans="1:25" ht="15">
      <c r="A65" s="227" t="s">
        <v>279</v>
      </c>
      <c r="B65" s="715">
        <v>23809</v>
      </c>
      <c r="C65" s="715">
        <v>26264</v>
      </c>
      <c r="D65" s="715">
        <v>21860</v>
      </c>
      <c r="E65" s="715">
        <v>23105</v>
      </c>
      <c r="F65" s="715">
        <v>69444</v>
      </c>
      <c r="G65" s="715">
        <v>0</v>
      </c>
      <c r="H65" s="715">
        <v>0</v>
      </c>
      <c r="I65" s="715">
        <v>0</v>
      </c>
      <c r="J65" s="715">
        <v>0</v>
      </c>
      <c r="K65" s="715">
        <v>1774</v>
      </c>
      <c r="L65" s="683"/>
      <c r="M65" s="683"/>
      <c r="N65" s="683"/>
      <c r="O65" s="683"/>
      <c r="P65" s="683"/>
      <c r="Q65" s="683"/>
      <c r="R65" s="683"/>
      <c r="S65" s="683"/>
      <c r="T65" s="683"/>
      <c r="U65" s="683"/>
      <c r="V65" s="683"/>
      <c r="W65" s="683"/>
      <c r="X65" s="683"/>
      <c r="Y65" s="683"/>
    </row>
    <row r="66" spans="1:25" ht="15">
      <c r="A66" s="48" t="s">
        <v>280</v>
      </c>
      <c r="B66" s="716">
        <v>303</v>
      </c>
      <c r="C66" s="716">
        <v>226</v>
      </c>
      <c r="D66" s="716">
        <v>229</v>
      </c>
      <c r="E66" s="716">
        <v>172</v>
      </c>
      <c r="F66" s="716">
        <v>120</v>
      </c>
      <c r="G66" s="716">
        <v>3</v>
      </c>
      <c r="H66" s="716">
        <v>2584</v>
      </c>
      <c r="I66" s="716">
        <v>0</v>
      </c>
      <c r="J66" s="716">
        <v>0</v>
      </c>
      <c r="K66" s="716">
        <v>0</v>
      </c>
      <c r="L66" s="683"/>
      <c r="M66" s="683"/>
      <c r="N66" s="683"/>
      <c r="O66" s="683"/>
      <c r="P66" s="683"/>
      <c r="Q66" s="683"/>
      <c r="R66" s="683"/>
      <c r="S66" s="683"/>
      <c r="T66" s="683"/>
      <c r="U66" s="683"/>
      <c r="V66" s="683"/>
      <c r="W66" s="683"/>
      <c r="X66" s="683"/>
      <c r="Y66" s="683"/>
    </row>
    <row r="67" spans="1:25" ht="15">
      <c r="A67" s="48" t="s">
        <v>281</v>
      </c>
      <c r="B67" s="716">
        <v>2808</v>
      </c>
      <c r="C67" s="716">
        <v>2431</v>
      </c>
      <c r="D67" s="716">
        <v>3652</v>
      </c>
      <c r="E67" s="716">
        <v>3894</v>
      </c>
      <c r="F67" s="716">
        <v>4047</v>
      </c>
      <c r="G67" s="716">
        <v>1</v>
      </c>
      <c r="H67" s="716">
        <v>0</v>
      </c>
      <c r="I67" s="716">
        <v>38</v>
      </c>
      <c r="J67" s="716">
        <v>7</v>
      </c>
      <c r="K67" s="716">
        <v>0</v>
      </c>
      <c r="L67" s="683"/>
      <c r="M67" s="683"/>
      <c r="N67" s="683"/>
      <c r="O67" s="683"/>
      <c r="P67" s="683"/>
      <c r="Q67" s="683"/>
      <c r="R67" s="683"/>
      <c r="S67" s="683"/>
      <c r="T67" s="683"/>
      <c r="U67" s="683"/>
      <c r="V67" s="683"/>
      <c r="W67" s="683"/>
      <c r="X67" s="683"/>
      <c r="Y67" s="683"/>
    </row>
    <row r="68" spans="1:25" ht="15">
      <c r="A68" s="48" t="s">
        <v>282</v>
      </c>
      <c r="B68" s="716">
        <v>956</v>
      </c>
      <c r="C68" s="716">
        <v>208</v>
      </c>
      <c r="D68" s="716">
        <v>436</v>
      </c>
      <c r="E68" s="716">
        <v>760</v>
      </c>
      <c r="F68" s="716">
        <v>1560</v>
      </c>
      <c r="G68" s="716">
        <v>244</v>
      </c>
      <c r="H68" s="716">
        <v>913</v>
      </c>
      <c r="I68" s="716">
        <v>292</v>
      </c>
      <c r="J68" s="716">
        <v>356</v>
      </c>
      <c r="K68" s="716">
        <v>385</v>
      </c>
      <c r="L68" s="683"/>
      <c r="M68" s="683"/>
      <c r="N68" s="683"/>
      <c r="O68" s="683"/>
      <c r="P68" s="683"/>
      <c r="Q68" s="683"/>
      <c r="R68" s="683"/>
      <c r="S68" s="683"/>
      <c r="T68" s="683"/>
      <c r="U68" s="683"/>
      <c r="V68" s="683"/>
      <c r="W68" s="683"/>
      <c r="X68" s="683"/>
      <c r="Y68" s="683"/>
    </row>
    <row r="69" spans="1:25" ht="15">
      <c r="A69" s="48" t="s">
        <v>115</v>
      </c>
      <c r="B69" s="716">
        <v>69335</v>
      </c>
      <c r="C69" s="716">
        <v>82998</v>
      </c>
      <c r="D69" s="716">
        <v>92686</v>
      </c>
      <c r="E69" s="716">
        <v>136251</v>
      </c>
      <c r="F69" s="716">
        <v>171516</v>
      </c>
      <c r="G69" s="716">
        <v>17</v>
      </c>
      <c r="H69" s="716">
        <v>36</v>
      </c>
      <c r="I69" s="716">
        <v>0</v>
      </c>
      <c r="J69" s="716">
        <v>86</v>
      </c>
      <c r="K69" s="716">
        <v>228</v>
      </c>
      <c r="L69" s="683"/>
      <c r="M69" s="683"/>
      <c r="N69" s="683"/>
      <c r="O69" s="683"/>
      <c r="P69" s="683"/>
      <c r="Q69" s="683"/>
      <c r="R69" s="683"/>
      <c r="S69" s="683"/>
      <c r="T69" s="683"/>
      <c r="U69" s="683"/>
      <c r="V69" s="683"/>
      <c r="W69" s="683"/>
      <c r="X69" s="683"/>
      <c r="Y69" s="683"/>
    </row>
    <row r="70" spans="1:25" ht="15">
      <c r="A70" s="48" t="s">
        <v>283</v>
      </c>
      <c r="B70" s="716">
        <v>15781</v>
      </c>
      <c r="C70" s="716">
        <v>22088</v>
      </c>
      <c r="D70" s="716">
        <v>26963</v>
      </c>
      <c r="E70" s="716">
        <v>50861</v>
      </c>
      <c r="F70" s="716">
        <v>59561</v>
      </c>
      <c r="G70" s="716">
        <v>92</v>
      </c>
      <c r="H70" s="716">
        <v>173</v>
      </c>
      <c r="I70" s="716">
        <v>230</v>
      </c>
      <c r="J70" s="716">
        <v>248</v>
      </c>
      <c r="K70" s="716">
        <v>164</v>
      </c>
      <c r="L70" s="683"/>
      <c r="M70" s="683"/>
      <c r="N70" s="683"/>
      <c r="O70" s="683"/>
      <c r="P70" s="683"/>
      <c r="Q70" s="683"/>
      <c r="R70" s="683"/>
      <c r="S70" s="683"/>
      <c r="T70" s="683"/>
      <c r="U70" s="683"/>
      <c r="V70" s="683"/>
      <c r="W70" s="683"/>
      <c r="X70" s="683"/>
      <c r="Y70" s="683"/>
    </row>
    <row r="71" spans="1:25" ht="15">
      <c r="A71" s="48" t="s">
        <v>284</v>
      </c>
      <c r="B71" s="716">
        <v>41</v>
      </c>
      <c r="C71" s="716">
        <v>234</v>
      </c>
      <c r="D71" s="716">
        <v>463</v>
      </c>
      <c r="E71" s="716">
        <v>382</v>
      </c>
      <c r="F71" s="716">
        <v>155</v>
      </c>
      <c r="G71" s="716">
        <v>0</v>
      </c>
      <c r="H71" s="716">
        <v>17</v>
      </c>
      <c r="I71" s="716">
        <v>5</v>
      </c>
      <c r="J71" s="716">
        <v>24</v>
      </c>
      <c r="K71" s="716">
        <v>40</v>
      </c>
      <c r="L71" s="683"/>
      <c r="M71" s="683"/>
      <c r="N71" s="683"/>
      <c r="O71" s="683"/>
      <c r="P71" s="683"/>
      <c r="Q71" s="683"/>
      <c r="R71" s="683"/>
      <c r="S71" s="683"/>
      <c r="T71" s="683"/>
      <c r="U71" s="683"/>
      <c r="V71" s="683"/>
      <c r="W71" s="683"/>
      <c r="X71" s="683"/>
      <c r="Y71" s="683"/>
    </row>
    <row r="72" spans="1:25" ht="15">
      <c r="A72" s="48" t="s">
        <v>285</v>
      </c>
      <c r="B72" s="716">
        <v>2859</v>
      </c>
      <c r="C72" s="716">
        <v>1604</v>
      </c>
      <c r="D72" s="716">
        <v>2479</v>
      </c>
      <c r="E72" s="716">
        <v>1683</v>
      </c>
      <c r="F72" s="716">
        <v>3204</v>
      </c>
      <c r="G72" s="716">
        <v>18</v>
      </c>
      <c r="H72" s="716">
        <v>21</v>
      </c>
      <c r="I72" s="716">
        <v>20</v>
      </c>
      <c r="J72" s="716">
        <v>65</v>
      </c>
      <c r="K72" s="716">
        <v>43</v>
      </c>
      <c r="L72" s="683"/>
      <c r="M72" s="683"/>
      <c r="N72" s="683"/>
      <c r="O72" s="683"/>
      <c r="P72" s="683"/>
      <c r="Q72" s="683"/>
      <c r="R72" s="683"/>
      <c r="S72" s="683"/>
      <c r="T72" s="683"/>
      <c r="U72" s="683"/>
      <c r="V72" s="683"/>
      <c r="W72" s="683"/>
      <c r="X72" s="683"/>
      <c r="Y72" s="683"/>
    </row>
    <row r="73" spans="1:25" ht="15">
      <c r="A73" s="689" t="s">
        <v>116</v>
      </c>
      <c r="B73" s="716">
        <v>718</v>
      </c>
      <c r="C73" s="716">
        <v>825</v>
      </c>
      <c r="D73" s="716">
        <v>1253</v>
      </c>
      <c r="E73" s="716">
        <v>2173</v>
      </c>
      <c r="F73" s="716">
        <v>2011</v>
      </c>
      <c r="G73" s="716">
        <v>22</v>
      </c>
      <c r="H73" s="716">
        <v>77</v>
      </c>
      <c r="I73" s="716">
        <v>38</v>
      </c>
      <c r="J73" s="716">
        <v>42</v>
      </c>
      <c r="K73" s="716">
        <v>0</v>
      </c>
      <c r="L73" s="683"/>
      <c r="M73" s="683"/>
      <c r="N73" s="683"/>
      <c r="O73" s="683"/>
      <c r="P73" s="683"/>
      <c r="Q73" s="683"/>
      <c r="R73" s="683"/>
      <c r="S73" s="683"/>
      <c r="T73" s="683"/>
      <c r="U73" s="683"/>
      <c r="V73" s="683"/>
      <c r="W73" s="683"/>
      <c r="X73" s="683"/>
      <c r="Y73" s="683"/>
    </row>
    <row r="74" spans="1:25" ht="15">
      <c r="A74" s="48" t="s">
        <v>117</v>
      </c>
      <c r="B74" s="716">
        <v>123</v>
      </c>
      <c r="C74" s="716">
        <v>119</v>
      </c>
      <c r="D74" s="716">
        <v>340</v>
      </c>
      <c r="E74" s="716">
        <v>312</v>
      </c>
      <c r="F74" s="716">
        <v>239</v>
      </c>
      <c r="G74" s="716">
        <v>923</v>
      </c>
      <c r="H74" s="716">
        <v>899</v>
      </c>
      <c r="I74" s="716">
        <v>154</v>
      </c>
      <c r="J74" s="716">
        <v>145</v>
      </c>
      <c r="K74" s="716">
        <v>12</v>
      </c>
      <c r="L74" s="683"/>
      <c r="M74" s="683"/>
      <c r="N74" s="683"/>
      <c r="O74" s="683"/>
      <c r="P74" s="683"/>
      <c r="Q74" s="683"/>
      <c r="R74" s="683"/>
      <c r="S74" s="683"/>
      <c r="T74" s="683"/>
      <c r="U74" s="683"/>
      <c r="V74" s="683"/>
      <c r="W74" s="683"/>
      <c r="X74" s="683"/>
      <c r="Y74" s="683"/>
    </row>
    <row r="75" spans="1:25" ht="15">
      <c r="A75" s="48" t="s">
        <v>118</v>
      </c>
      <c r="B75" s="716">
        <v>931</v>
      </c>
      <c r="C75" s="716">
        <v>993</v>
      </c>
      <c r="D75" s="716">
        <v>1836</v>
      </c>
      <c r="E75" s="716">
        <v>10120</v>
      </c>
      <c r="F75" s="716">
        <v>23360</v>
      </c>
      <c r="G75" s="716">
        <v>628</v>
      </c>
      <c r="H75" s="716">
        <v>211</v>
      </c>
      <c r="I75" s="716">
        <v>474</v>
      </c>
      <c r="J75" s="716">
        <v>424</v>
      </c>
      <c r="K75" s="716">
        <v>575</v>
      </c>
      <c r="L75" s="683"/>
      <c r="M75" s="683"/>
      <c r="N75" s="683"/>
      <c r="O75" s="683"/>
      <c r="P75" s="683"/>
      <c r="Q75" s="683"/>
      <c r="R75" s="683"/>
      <c r="S75" s="683"/>
      <c r="T75" s="683"/>
      <c r="U75" s="683"/>
      <c r="V75" s="683"/>
      <c r="W75" s="683"/>
      <c r="X75" s="683"/>
      <c r="Y75" s="683"/>
    </row>
    <row r="76" spans="1:25" ht="22.5">
      <c r="A76" s="48" t="s">
        <v>119</v>
      </c>
      <c r="B76" s="716">
        <v>115</v>
      </c>
      <c r="C76" s="716">
        <v>41</v>
      </c>
      <c r="D76" s="716">
        <v>275</v>
      </c>
      <c r="E76" s="716">
        <v>155</v>
      </c>
      <c r="F76" s="716">
        <v>468</v>
      </c>
      <c r="G76" s="716">
        <v>20</v>
      </c>
      <c r="H76" s="716">
        <v>0</v>
      </c>
      <c r="I76" s="716">
        <v>1</v>
      </c>
      <c r="J76" s="716">
        <v>5</v>
      </c>
      <c r="K76" s="716">
        <v>0</v>
      </c>
      <c r="L76" s="683"/>
      <c r="M76" s="683"/>
      <c r="N76" s="683"/>
      <c r="O76" s="683"/>
      <c r="P76" s="683"/>
      <c r="Q76" s="683"/>
      <c r="R76" s="683"/>
      <c r="S76" s="683"/>
      <c r="T76" s="683"/>
      <c r="U76" s="683"/>
      <c r="V76" s="683"/>
      <c r="W76" s="683"/>
      <c r="X76" s="683"/>
      <c r="Y76" s="683"/>
    </row>
    <row r="77" spans="1:25" ht="15">
      <c r="A77" s="48" t="s">
        <v>120</v>
      </c>
      <c r="B77" s="716">
        <v>651</v>
      </c>
      <c r="C77" s="716">
        <v>834</v>
      </c>
      <c r="D77" s="716">
        <v>540</v>
      </c>
      <c r="E77" s="716">
        <v>812</v>
      </c>
      <c r="F77" s="716">
        <v>1023</v>
      </c>
      <c r="G77" s="716">
        <v>2</v>
      </c>
      <c r="H77" s="716">
        <v>5</v>
      </c>
      <c r="I77" s="716">
        <v>8</v>
      </c>
      <c r="J77" s="716">
        <v>2</v>
      </c>
      <c r="K77" s="716">
        <v>38</v>
      </c>
      <c r="L77" s="683"/>
      <c r="M77" s="683"/>
      <c r="N77" s="683"/>
      <c r="O77" s="683"/>
      <c r="P77" s="683"/>
      <c r="Q77" s="683"/>
      <c r="R77" s="683"/>
      <c r="S77" s="683"/>
      <c r="T77" s="683"/>
      <c r="U77" s="683"/>
      <c r="V77" s="683"/>
      <c r="W77" s="683"/>
      <c r="X77" s="683"/>
      <c r="Y77" s="683"/>
    </row>
    <row r="78" spans="1:25" ht="15.75" thickBot="1">
      <c r="A78" s="48" t="s">
        <v>286</v>
      </c>
      <c r="B78" s="716">
        <v>544</v>
      </c>
      <c r="C78" s="716">
        <v>0</v>
      </c>
      <c r="D78" s="716">
        <v>476</v>
      </c>
      <c r="E78" s="716">
        <v>998</v>
      </c>
      <c r="F78" s="716">
        <v>1257</v>
      </c>
      <c r="G78" s="716">
        <v>42</v>
      </c>
      <c r="H78" s="716">
        <v>0</v>
      </c>
      <c r="I78" s="716">
        <v>1</v>
      </c>
      <c r="J78" s="716">
        <v>51</v>
      </c>
      <c r="K78" s="716">
        <v>20</v>
      </c>
      <c r="L78" s="683"/>
      <c r="M78" s="683"/>
      <c r="N78" s="683"/>
      <c r="O78" s="683"/>
      <c r="P78" s="683"/>
      <c r="Q78" s="683"/>
      <c r="R78" s="683"/>
      <c r="S78" s="683"/>
      <c r="T78" s="683"/>
      <c r="U78" s="683"/>
      <c r="V78" s="683"/>
      <c r="W78" s="683"/>
      <c r="X78" s="683"/>
      <c r="Y78" s="683"/>
    </row>
    <row r="79" spans="1:25" ht="15.75" thickBot="1">
      <c r="A79" s="692" t="s">
        <v>5</v>
      </c>
      <c r="B79" s="720">
        <f>SUM(B64:B78)</f>
        <v>314118</v>
      </c>
      <c r="C79" s="720">
        <f>SUM(C64:C78)</f>
        <v>345451</v>
      </c>
      <c r="D79" s="720">
        <f>SUM(D64:D78)</f>
        <v>359638</v>
      </c>
      <c r="E79" s="720">
        <f>SUM(E64:E78)</f>
        <v>459022</v>
      </c>
      <c r="F79" s="720">
        <f>SUM(F64:F78)</f>
        <v>651424</v>
      </c>
      <c r="G79" s="720">
        <f>SUM(G64:G78)</f>
        <v>2012</v>
      </c>
      <c r="H79" s="720">
        <f>SUM(H64:H78)</f>
        <v>4936</v>
      </c>
      <c r="I79" s="720">
        <f>SUM(I64:I78)</f>
        <v>1261</v>
      </c>
      <c r="J79" s="720">
        <f>SUM(J64:J78)</f>
        <v>1455</v>
      </c>
      <c r="K79" s="720">
        <f>SUM(K64:K78)</f>
        <v>3279</v>
      </c>
      <c r="L79" s="683"/>
      <c r="M79" s="683"/>
      <c r="N79" s="683"/>
      <c r="O79" s="683"/>
      <c r="P79" s="683"/>
      <c r="Q79" s="683"/>
      <c r="R79" s="683"/>
      <c r="S79" s="683"/>
      <c r="T79" s="683"/>
      <c r="U79" s="683"/>
      <c r="V79" s="683"/>
      <c r="W79" s="683"/>
      <c r="X79" s="683"/>
      <c r="Y79" s="683"/>
    </row>
    <row r="80" spans="1:11" s="432" customFormat="1" ht="12.75">
      <c r="A80" s="417" t="s">
        <v>19</v>
      </c>
      <c r="B80" s="721"/>
      <c r="C80" s="722"/>
      <c r="D80" s="722"/>
      <c r="E80" s="722"/>
      <c r="F80" s="722"/>
      <c r="G80" s="6" t="s">
        <v>221</v>
      </c>
      <c r="H80" s="6"/>
      <c r="I80" s="722"/>
      <c r="J80" s="722"/>
      <c r="K80" s="722"/>
    </row>
    <row r="81" spans="1:27" ht="15">
      <c r="A81" s="694"/>
      <c r="B81" s="712"/>
      <c r="C81" s="712"/>
      <c r="D81" s="712"/>
      <c r="E81" s="712"/>
      <c r="F81" s="712"/>
      <c r="G81" s="712"/>
      <c r="H81" s="712"/>
      <c r="I81" s="712"/>
      <c r="J81" s="712"/>
      <c r="K81" s="712"/>
      <c r="L81" s="683"/>
      <c r="M81" s="683"/>
      <c r="N81" s="683"/>
      <c r="O81" s="683"/>
      <c r="P81" s="683"/>
      <c r="Q81" s="683"/>
      <c r="R81" s="683"/>
      <c r="S81" s="683"/>
      <c r="T81" s="683"/>
      <c r="U81" s="683"/>
      <c r="V81" s="683"/>
      <c r="W81" s="683"/>
      <c r="X81" s="683"/>
      <c r="Y81" s="683"/>
      <c r="Z81" s="683"/>
      <c r="AA81" s="683"/>
    </row>
    <row r="82" spans="1:27" s="702" customFormat="1" ht="18.75">
      <c r="A82" s="431" t="s">
        <v>467</v>
      </c>
      <c r="B82" s="8"/>
      <c r="C82" s="711"/>
      <c r="D82" s="6"/>
      <c r="E82" s="6"/>
      <c r="F82" s="6"/>
      <c r="G82" s="6"/>
      <c r="H82" s="6"/>
      <c r="I82" s="712"/>
      <c r="J82" s="712"/>
      <c r="K82" s="712"/>
      <c r="L82" s="683"/>
      <c r="M82" s="683"/>
      <c r="N82" s="683"/>
      <c r="O82" s="683"/>
      <c r="P82" s="683"/>
      <c r="Q82" s="683"/>
      <c r="R82" s="683"/>
      <c r="S82" s="683"/>
      <c r="T82" s="683"/>
      <c r="U82" s="683"/>
      <c r="V82" s="683"/>
      <c r="W82" s="683"/>
      <c r="X82" s="683"/>
      <c r="Y82" s="683"/>
      <c r="Z82" s="683"/>
      <c r="AA82" s="683"/>
    </row>
    <row r="83" spans="1:27" s="709" customFormat="1" ht="15.75" thickBot="1">
      <c r="A83" s="11"/>
      <c r="B83" s="723"/>
      <c r="C83" s="723"/>
      <c r="D83" s="723"/>
      <c r="E83" s="723"/>
      <c r="F83" s="723"/>
      <c r="G83" s="723"/>
      <c r="H83" s="723"/>
      <c r="I83" s="723"/>
      <c r="J83" s="723"/>
      <c r="K83" s="723"/>
      <c r="L83" s="701"/>
      <c r="M83" s="701"/>
      <c r="N83" s="708"/>
      <c r="O83" s="708"/>
      <c r="P83" s="708"/>
      <c r="Q83" s="708"/>
      <c r="R83" s="708"/>
      <c r="S83" s="708"/>
      <c r="T83" s="708"/>
      <c r="U83" s="708"/>
      <c r="V83" s="708"/>
      <c r="W83" s="708"/>
      <c r="X83" s="708"/>
      <c r="Y83" s="708"/>
      <c r="Z83" s="708"/>
      <c r="AA83" s="708"/>
    </row>
    <row r="84" spans="1:26" ht="15.75" thickBot="1">
      <c r="A84" s="684" t="s">
        <v>114</v>
      </c>
      <c r="B84" s="710" t="s">
        <v>306</v>
      </c>
      <c r="C84" s="710"/>
      <c r="D84" s="710"/>
      <c r="E84" s="710"/>
      <c r="F84" s="710"/>
      <c r="G84" s="710"/>
      <c r="H84" s="710"/>
      <c r="I84" s="710"/>
      <c r="J84" s="710"/>
      <c r="K84" s="710"/>
      <c r="L84" s="683"/>
      <c r="M84" s="683"/>
      <c r="N84" s="683"/>
      <c r="O84" s="683"/>
      <c r="P84" s="683"/>
      <c r="Q84" s="683"/>
      <c r="R84" s="683"/>
      <c r="S84" s="683"/>
      <c r="T84" s="683"/>
      <c r="U84" s="683"/>
      <c r="V84" s="683"/>
      <c r="W84" s="683"/>
      <c r="X84" s="683"/>
      <c r="Y84" s="683"/>
      <c r="Z84" s="683"/>
    </row>
    <row r="85" spans="1:26" ht="15.75" thickBot="1">
      <c r="A85" s="705"/>
      <c r="B85" s="618" t="s">
        <v>53</v>
      </c>
      <c r="C85" s="618"/>
      <c r="D85" s="618"/>
      <c r="E85" s="618"/>
      <c r="F85" s="618"/>
      <c r="G85" s="618" t="s">
        <v>54</v>
      </c>
      <c r="H85" s="618"/>
      <c r="I85" s="618"/>
      <c r="J85" s="618"/>
      <c r="K85" s="618"/>
      <c r="L85" s="701"/>
      <c r="M85" s="683"/>
      <c r="N85" s="683"/>
      <c r="O85" s="683"/>
      <c r="P85" s="683"/>
      <c r="Q85" s="683"/>
      <c r="R85" s="683"/>
      <c r="S85" s="683"/>
      <c r="T85" s="683"/>
      <c r="U85" s="683"/>
      <c r="V85" s="683"/>
      <c r="W85" s="683"/>
      <c r="X85" s="683"/>
      <c r="Y85" s="683"/>
      <c r="Z85" s="683"/>
    </row>
    <row r="86" spans="1:25" ht="15.75" thickBot="1">
      <c r="A86" s="685"/>
      <c r="B86" s="412">
        <v>2005</v>
      </c>
      <c r="C86" s="412">
        <v>2006</v>
      </c>
      <c r="D86" s="412">
        <v>2007</v>
      </c>
      <c r="E86" s="412">
        <v>2008</v>
      </c>
      <c r="F86" s="412">
        <v>2009</v>
      </c>
      <c r="G86" s="412">
        <v>2005</v>
      </c>
      <c r="H86" s="412">
        <v>2006</v>
      </c>
      <c r="I86" s="412">
        <v>2007</v>
      </c>
      <c r="J86" s="412">
        <v>2008</v>
      </c>
      <c r="K86" s="412">
        <v>2009</v>
      </c>
      <c r="L86" s="683"/>
      <c r="M86" s="683"/>
      <c r="N86" s="683"/>
      <c r="O86" s="683"/>
      <c r="P86" s="683"/>
      <c r="Q86" s="683"/>
      <c r="R86" s="683"/>
      <c r="S86" s="683"/>
      <c r="T86" s="683"/>
      <c r="U86" s="683"/>
      <c r="V86" s="683"/>
      <c r="W86" s="683"/>
      <c r="X86" s="683"/>
      <c r="Y86" s="683"/>
    </row>
    <row r="87" spans="1:26" ht="15">
      <c r="A87" s="52" t="s">
        <v>278</v>
      </c>
      <c r="B87" s="714">
        <v>86901</v>
      </c>
      <c r="C87" s="714">
        <v>93033</v>
      </c>
      <c r="D87" s="714">
        <v>8166</v>
      </c>
      <c r="E87" s="714">
        <v>62490</v>
      </c>
      <c r="F87" s="714">
        <v>92519</v>
      </c>
      <c r="G87" s="714">
        <v>0</v>
      </c>
      <c r="H87" s="714">
        <v>0</v>
      </c>
      <c r="I87" s="714">
        <v>0</v>
      </c>
      <c r="J87" s="714">
        <v>0</v>
      </c>
      <c r="K87" s="714">
        <v>0</v>
      </c>
      <c r="L87" s="699"/>
      <c r="M87" s="683"/>
      <c r="N87" s="683"/>
      <c r="O87" s="683"/>
      <c r="P87" s="683"/>
      <c r="Q87" s="683"/>
      <c r="R87" s="683"/>
      <c r="S87" s="683"/>
      <c r="T87" s="683"/>
      <c r="U87" s="683"/>
      <c r="V87" s="683"/>
      <c r="W87" s="683"/>
      <c r="X87" s="683"/>
      <c r="Y87" s="683"/>
      <c r="Z87" s="683"/>
    </row>
    <row r="88" spans="1:26" ht="15">
      <c r="A88" s="227" t="s">
        <v>279</v>
      </c>
      <c r="B88" s="715">
        <v>8819</v>
      </c>
      <c r="C88" s="715">
        <v>10009</v>
      </c>
      <c r="D88" s="715">
        <v>7418</v>
      </c>
      <c r="E88" s="715">
        <v>6315</v>
      </c>
      <c r="F88" s="715">
        <v>15488</v>
      </c>
      <c r="G88" s="715">
        <v>0</v>
      </c>
      <c r="H88" s="715">
        <v>0</v>
      </c>
      <c r="I88" s="715">
        <v>0</v>
      </c>
      <c r="J88" s="715">
        <v>0</v>
      </c>
      <c r="K88" s="715">
        <v>208</v>
      </c>
      <c r="L88" s="699"/>
      <c r="M88" s="683"/>
      <c r="N88" s="683"/>
      <c r="O88" s="683"/>
      <c r="P88" s="683"/>
      <c r="Q88" s="683"/>
      <c r="R88" s="683"/>
      <c r="S88" s="683"/>
      <c r="T88" s="683"/>
      <c r="U88" s="683"/>
      <c r="V88" s="683"/>
      <c r="W88" s="683"/>
      <c r="X88" s="683"/>
      <c r="Y88" s="683"/>
      <c r="Z88" s="683"/>
    </row>
    <row r="89" spans="1:26" ht="15">
      <c r="A89" s="48" t="s">
        <v>280</v>
      </c>
      <c r="B89" s="716">
        <v>177</v>
      </c>
      <c r="C89" s="716">
        <v>106</v>
      </c>
      <c r="D89" s="716">
        <v>173</v>
      </c>
      <c r="E89" s="716">
        <v>91</v>
      </c>
      <c r="F89" s="716">
        <v>18</v>
      </c>
      <c r="G89" s="716">
        <v>1</v>
      </c>
      <c r="H89" s="716">
        <v>1904</v>
      </c>
      <c r="I89" s="716">
        <v>0</v>
      </c>
      <c r="J89" s="716">
        <v>0</v>
      </c>
      <c r="K89" s="716">
        <v>0</v>
      </c>
      <c r="L89" s="699"/>
      <c r="M89" s="683"/>
      <c r="N89" s="683"/>
      <c r="O89" s="683"/>
      <c r="P89" s="683"/>
      <c r="Q89" s="683"/>
      <c r="R89" s="683"/>
      <c r="S89" s="683"/>
      <c r="T89" s="683"/>
      <c r="U89" s="683"/>
      <c r="V89" s="683"/>
      <c r="W89" s="683"/>
      <c r="X89" s="683"/>
      <c r="Y89" s="683"/>
      <c r="Z89" s="683"/>
    </row>
    <row r="90" spans="1:26" ht="15">
      <c r="A90" s="48" t="s">
        <v>281</v>
      </c>
      <c r="B90" s="716">
        <v>49</v>
      </c>
      <c r="C90" s="716">
        <v>30</v>
      </c>
      <c r="D90" s="716">
        <v>45</v>
      </c>
      <c r="E90" s="716">
        <v>51</v>
      </c>
      <c r="F90" s="716">
        <v>46</v>
      </c>
      <c r="G90" s="716">
        <v>0</v>
      </c>
      <c r="H90" s="716">
        <v>0</v>
      </c>
      <c r="I90" s="716">
        <v>21</v>
      </c>
      <c r="J90" s="716">
        <v>44</v>
      </c>
      <c r="K90" s="716">
        <v>0</v>
      </c>
      <c r="L90" s="699"/>
      <c r="M90" s="683"/>
      <c r="N90" s="683"/>
      <c r="O90" s="683"/>
      <c r="P90" s="683"/>
      <c r="Q90" s="683"/>
      <c r="R90" s="683"/>
      <c r="S90" s="683"/>
      <c r="T90" s="683"/>
      <c r="U90" s="683"/>
      <c r="V90" s="683"/>
      <c r="W90" s="683"/>
      <c r="X90" s="683"/>
      <c r="Y90" s="683"/>
      <c r="Z90" s="683"/>
    </row>
    <row r="91" spans="1:26" ht="15">
      <c r="A91" s="48" t="s">
        <v>282</v>
      </c>
      <c r="B91" s="716">
        <v>29</v>
      </c>
      <c r="C91" s="716">
        <v>14</v>
      </c>
      <c r="D91" s="716">
        <v>19</v>
      </c>
      <c r="E91" s="716">
        <v>37</v>
      </c>
      <c r="F91" s="716">
        <v>42</v>
      </c>
      <c r="G91" s="716">
        <v>15</v>
      </c>
      <c r="H91" s="716">
        <v>159</v>
      </c>
      <c r="I91" s="716">
        <v>298</v>
      </c>
      <c r="J91" s="716">
        <v>80</v>
      </c>
      <c r="K91" s="716">
        <v>25</v>
      </c>
      <c r="L91" s="699"/>
      <c r="M91" s="683"/>
      <c r="N91" s="683"/>
      <c r="O91" s="683"/>
      <c r="P91" s="683"/>
      <c r="Q91" s="683"/>
      <c r="R91" s="683"/>
      <c r="S91" s="683"/>
      <c r="T91" s="683"/>
      <c r="U91" s="683"/>
      <c r="V91" s="683"/>
      <c r="W91" s="683"/>
      <c r="X91" s="683"/>
      <c r="Y91" s="683"/>
      <c r="Z91" s="683"/>
    </row>
    <row r="92" spans="1:26" ht="15">
      <c r="A92" s="48" t="s">
        <v>115</v>
      </c>
      <c r="B92" s="716">
        <v>17422</v>
      </c>
      <c r="C92" s="716">
        <v>18730</v>
      </c>
      <c r="D92" s="716">
        <v>18812</v>
      </c>
      <c r="E92" s="716">
        <v>18789</v>
      </c>
      <c r="F92" s="716">
        <v>25983</v>
      </c>
      <c r="G92" s="716">
        <v>8</v>
      </c>
      <c r="H92" s="716">
        <v>2</v>
      </c>
      <c r="I92" s="716">
        <v>0</v>
      </c>
      <c r="J92" s="716">
        <v>6</v>
      </c>
      <c r="K92" s="716">
        <v>17</v>
      </c>
      <c r="L92" s="699"/>
      <c r="M92" s="683"/>
      <c r="N92" s="683"/>
      <c r="O92" s="683"/>
      <c r="P92" s="683"/>
      <c r="Q92" s="683"/>
      <c r="R92" s="683"/>
      <c r="S92" s="683"/>
      <c r="T92" s="683"/>
      <c r="U92" s="683"/>
      <c r="V92" s="683"/>
      <c r="W92" s="683"/>
      <c r="X92" s="683"/>
      <c r="Y92" s="683"/>
      <c r="Z92" s="683"/>
    </row>
    <row r="93" spans="1:26" ht="15">
      <c r="A93" s="48" t="s">
        <v>283</v>
      </c>
      <c r="B93" s="716">
        <v>3957</v>
      </c>
      <c r="C93" s="716">
        <v>6375</v>
      </c>
      <c r="D93" s="716">
        <v>7475</v>
      </c>
      <c r="E93" s="716">
        <v>11388</v>
      </c>
      <c r="F93" s="716">
        <v>14971</v>
      </c>
      <c r="G93" s="716">
        <v>25</v>
      </c>
      <c r="H93" s="716">
        <v>10</v>
      </c>
      <c r="I93" s="716">
        <v>56</v>
      </c>
      <c r="J93" s="716">
        <v>15</v>
      </c>
      <c r="K93" s="716">
        <v>15</v>
      </c>
      <c r="L93" s="699"/>
      <c r="M93" s="683"/>
      <c r="N93" s="683"/>
      <c r="O93" s="683"/>
      <c r="P93" s="683"/>
      <c r="Q93" s="683"/>
      <c r="R93" s="683"/>
      <c r="S93" s="683"/>
      <c r="T93" s="683"/>
      <c r="U93" s="683"/>
      <c r="V93" s="683"/>
      <c r="W93" s="683"/>
      <c r="X93" s="683"/>
      <c r="Y93" s="683"/>
      <c r="Z93" s="683"/>
    </row>
    <row r="94" spans="1:26" ht="15">
      <c r="A94" s="48" t="s">
        <v>284</v>
      </c>
      <c r="B94" s="716">
        <v>6</v>
      </c>
      <c r="C94" s="716">
        <v>66</v>
      </c>
      <c r="D94" s="716">
        <v>122</v>
      </c>
      <c r="E94" s="716">
        <v>54</v>
      </c>
      <c r="F94" s="716">
        <v>41</v>
      </c>
      <c r="G94" s="716">
        <v>0</v>
      </c>
      <c r="H94" s="716">
        <v>1</v>
      </c>
      <c r="I94" s="716">
        <v>0.4</v>
      </c>
      <c r="J94" s="716">
        <v>1</v>
      </c>
      <c r="K94" s="716">
        <v>2</v>
      </c>
      <c r="L94" s="699"/>
      <c r="M94" s="683"/>
      <c r="N94" s="683"/>
      <c r="O94" s="683"/>
      <c r="P94" s="683"/>
      <c r="Q94" s="683"/>
      <c r="R94" s="683"/>
      <c r="S94" s="683"/>
      <c r="T94" s="683"/>
      <c r="U94" s="683"/>
      <c r="V94" s="683"/>
      <c r="W94" s="683"/>
      <c r="X94" s="683"/>
      <c r="Y94" s="683"/>
      <c r="Z94" s="683"/>
    </row>
    <row r="95" spans="1:26" ht="15">
      <c r="A95" s="48" t="s">
        <v>285</v>
      </c>
      <c r="B95" s="716">
        <v>930</v>
      </c>
      <c r="C95" s="716">
        <v>400</v>
      </c>
      <c r="D95" s="716">
        <v>653</v>
      </c>
      <c r="E95" s="716">
        <v>452</v>
      </c>
      <c r="F95" s="716">
        <v>533</v>
      </c>
      <c r="G95" s="716">
        <v>0</v>
      </c>
      <c r="H95" s="716">
        <v>2</v>
      </c>
      <c r="I95" s="716">
        <v>1</v>
      </c>
      <c r="J95" s="716">
        <v>4</v>
      </c>
      <c r="K95" s="716">
        <v>4</v>
      </c>
      <c r="L95" s="699"/>
      <c r="M95" s="683"/>
      <c r="N95" s="683"/>
      <c r="O95" s="683"/>
      <c r="P95" s="683"/>
      <c r="Q95" s="683"/>
      <c r="R95" s="683"/>
      <c r="S95" s="683"/>
      <c r="T95" s="683"/>
      <c r="U95" s="683"/>
      <c r="V95" s="683"/>
      <c r="W95" s="683"/>
      <c r="X95" s="683"/>
      <c r="Y95" s="683"/>
      <c r="Z95" s="683"/>
    </row>
    <row r="96" spans="1:26" ht="15">
      <c r="A96" s="689" t="s">
        <v>116</v>
      </c>
      <c r="B96" s="716">
        <v>320</v>
      </c>
      <c r="C96" s="716">
        <v>466</v>
      </c>
      <c r="D96" s="716">
        <v>637</v>
      </c>
      <c r="E96" s="716">
        <v>1054</v>
      </c>
      <c r="F96" s="716">
        <v>844</v>
      </c>
      <c r="G96" s="716">
        <v>4</v>
      </c>
      <c r="H96" s="716">
        <v>8</v>
      </c>
      <c r="I96" s="716">
        <v>1</v>
      </c>
      <c r="J96" s="716">
        <v>3</v>
      </c>
      <c r="K96" s="716">
        <v>0</v>
      </c>
      <c r="L96" s="699"/>
      <c r="M96" s="683"/>
      <c r="N96" s="683"/>
      <c r="O96" s="683"/>
      <c r="P96" s="683"/>
      <c r="Q96" s="683"/>
      <c r="R96" s="683"/>
      <c r="S96" s="683"/>
      <c r="T96" s="683"/>
      <c r="U96" s="683"/>
      <c r="V96" s="683"/>
      <c r="W96" s="683"/>
      <c r="X96" s="683"/>
      <c r="Y96" s="683"/>
      <c r="Z96" s="683"/>
    </row>
    <row r="97" spans="1:26" ht="15">
      <c r="A97" s="48" t="s">
        <v>117</v>
      </c>
      <c r="B97" s="716">
        <v>22</v>
      </c>
      <c r="C97" s="716">
        <v>12</v>
      </c>
      <c r="D97" s="716">
        <v>196</v>
      </c>
      <c r="E97" s="716">
        <v>128</v>
      </c>
      <c r="F97" s="716">
        <v>48</v>
      </c>
      <c r="G97" s="716">
        <v>64</v>
      </c>
      <c r="H97" s="716">
        <v>46</v>
      </c>
      <c r="I97" s="716">
        <v>17</v>
      </c>
      <c r="J97" s="716">
        <v>22</v>
      </c>
      <c r="K97" s="716">
        <v>6</v>
      </c>
      <c r="L97" s="699"/>
      <c r="M97" s="683"/>
      <c r="N97" s="683"/>
      <c r="O97" s="683"/>
      <c r="P97" s="683"/>
      <c r="Q97" s="683"/>
      <c r="R97" s="683"/>
      <c r="S97" s="683"/>
      <c r="T97" s="683"/>
      <c r="U97" s="683"/>
      <c r="V97" s="683"/>
      <c r="W97" s="683"/>
      <c r="X97" s="683"/>
      <c r="Y97" s="683"/>
      <c r="Z97" s="683"/>
    </row>
    <row r="98" spans="1:26" ht="15">
      <c r="A98" s="48" t="s">
        <v>118</v>
      </c>
      <c r="B98" s="716">
        <v>260</v>
      </c>
      <c r="C98" s="716">
        <v>270</v>
      </c>
      <c r="D98" s="716">
        <v>403</v>
      </c>
      <c r="E98" s="716">
        <v>2304</v>
      </c>
      <c r="F98" s="716">
        <v>6630</v>
      </c>
      <c r="G98" s="716">
        <v>681</v>
      </c>
      <c r="H98" s="716">
        <v>164</v>
      </c>
      <c r="I98" s="716">
        <v>873</v>
      </c>
      <c r="J98" s="716">
        <v>842</v>
      </c>
      <c r="K98" s="716">
        <v>1102</v>
      </c>
      <c r="L98" s="699"/>
      <c r="M98" s="683"/>
      <c r="N98" s="683"/>
      <c r="O98" s="683"/>
      <c r="P98" s="683"/>
      <c r="Q98" s="683"/>
      <c r="R98" s="683"/>
      <c r="S98" s="683"/>
      <c r="T98" s="683"/>
      <c r="U98" s="683"/>
      <c r="V98" s="683"/>
      <c r="W98" s="683"/>
      <c r="X98" s="683"/>
      <c r="Y98" s="683"/>
      <c r="Z98" s="683"/>
    </row>
    <row r="99" spans="1:26" ht="22.5">
      <c r="A99" s="48" t="s">
        <v>119</v>
      </c>
      <c r="B99" s="716">
        <v>19</v>
      </c>
      <c r="C99" s="716">
        <v>4</v>
      </c>
      <c r="D99" s="716">
        <v>43</v>
      </c>
      <c r="E99" s="716">
        <v>19</v>
      </c>
      <c r="F99" s="716">
        <v>76</v>
      </c>
      <c r="G99" s="716">
        <v>0</v>
      </c>
      <c r="H99" s="716">
        <v>0</v>
      </c>
      <c r="I99" s="716">
        <v>0.1</v>
      </c>
      <c r="J99" s="716">
        <v>28</v>
      </c>
      <c r="K99" s="716">
        <v>0</v>
      </c>
      <c r="L99" s="699"/>
      <c r="M99" s="683"/>
      <c r="N99" s="683"/>
      <c r="O99" s="683"/>
      <c r="P99" s="683"/>
      <c r="Q99" s="683"/>
      <c r="R99" s="683"/>
      <c r="S99" s="683"/>
      <c r="T99" s="683"/>
      <c r="U99" s="683"/>
      <c r="V99" s="683"/>
      <c r="W99" s="683"/>
      <c r="X99" s="683"/>
      <c r="Y99" s="683"/>
      <c r="Z99" s="683"/>
    </row>
    <row r="100" spans="1:26" ht="15">
      <c r="A100" s="48" t="s">
        <v>120</v>
      </c>
      <c r="B100" s="716">
        <v>48</v>
      </c>
      <c r="C100" s="716">
        <v>46</v>
      </c>
      <c r="D100" s="716">
        <v>29</v>
      </c>
      <c r="E100" s="716">
        <v>55</v>
      </c>
      <c r="F100" s="716">
        <v>68</v>
      </c>
      <c r="G100" s="716">
        <v>0</v>
      </c>
      <c r="H100" s="716">
        <v>1</v>
      </c>
      <c r="I100" s="716">
        <v>1</v>
      </c>
      <c r="J100" s="716">
        <v>0</v>
      </c>
      <c r="K100" s="716">
        <v>4</v>
      </c>
      <c r="L100" s="699"/>
      <c r="M100" s="683"/>
      <c r="N100" s="683"/>
      <c r="O100" s="683"/>
      <c r="P100" s="683"/>
      <c r="Q100" s="683"/>
      <c r="R100" s="683"/>
      <c r="S100" s="683"/>
      <c r="T100" s="683"/>
      <c r="U100" s="683"/>
      <c r="V100" s="683"/>
      <c r="W100" s="683"/>
      <c r="X100" s="683"/>
      <c r="Y100" s="683"/>
      <c r="Z100" s="683"/>
    </row>
    <row r="101" spans="1:26" ht="15.75" thickBot="1">
      <c r="A101" s="48" t="s">
        <v>286</v>
      </c>
      <c r="B101" s="716">
        <v>21</v>
      </c>
      <c r="C101" s="716">
        <v>0</v>
      </c>
      <c r="D101" s="716">
        <v>17</v>
      </c>
      <c r="E101" s="716">
        <v>55</v>
      </c>
      <c r="F101" s="716">
        <v>39</v>
      </c>
      <c r="G101" s="716">
        <v>13</v>
      </c>
      <c r="H101" s="716">
        <v>0</v>
      </c>
      <c r="I101" s="716">
        <v>0.3</v>
      </c>
      <c r="J101" s="716">
        <v>86</v>
      </c>
      <c r="K101" s="716">
        <v>1</v>
      </c>
      <c r="L101" s="699"/>
      <c r="M101" s="683"/>
      <c r="N101" s="683"/>
      <c r="O101" s="683"/>
      <c r="P101" s="683"/>
      <c r="Q101" s="683"/>
      <c r="R101" s="683"/>
      <c r="S101" s="683"/>
      <c r="T101" s="683"/>
      <c r="U101" s="683"/>
      <c r="V101" s="683"/>
      <c r="W101" s="683"/>
      <c r="X101" s="683"/>
      <c r="Y101" s="683"/>
      <c r="Z101" s="683"/>
    </row>
    <row r="102" spans="1:26" ht="15.75" thickBot="1">
      <c r="A102" s="692" t="s">
        <v>5</v>
      </c>
      <c r="B102" s="720">
        <f>SUM(B87:B101)</f>
        <v>118980</v>
      </c>
      <c r="C102" s="720">
        <f>SUM(C87:C101)</f>
        <v>129561</v>
      </c>
      <c r="D102" s="720">
        <f>SUM(D87:D101)</f>
        <v>44208</v>
      </c>
      <c r="E102" s="720">
        <f>SUM(E87:E101)</f>
        <v>103282</v>
      </c>
      <c r="F102" s="720">
        <f>SUM(F87:F101)</f>
        <v>157346</v>
      </c>
      <c r="G102" s="720">
        <f>SUM(G87:G101)</f>
        <v>811</v>
      </c>
      <c r="H102" s="720">
        <f>SUM(H87:H101)</f>
        <v>2297</v>
      </c>
      <c r="I102" s="720">
        <f>SUM(I87:I101)</f>
        <v>1268.8</v>
      </c>
      <c r="J102" s="720">
        <f>SUM(J87:J101)</f>
        <v>1131</v>
      </c>
      <c r="K102" s="720">
        <f>SUM(K87:K101)</f>
        <v>1384</v>
      </c>
      <c r="L102" s="700"/>
      <c r="M102" s="683"/>
      <c r="N102" s="683"/>
      <c r="O102" s="683"/>
      <c r="P102" s="683"/>
      <c r="Q102" s="683"/>
      <c r="R102" s="683"/>
      <c r="S102" s="683"/>
      <c r="T102" s="683"/>
      <c r="U102" s="683"/>
      <c r="V102" s="683"/>
      <c r="W102" s="683"/>
      <c r="X102" s="683"/>
      <c r="Y102" s="683"/>
      <c r="Z102" s="683"/>
    </row>
    <row r="103" spans="1:11" s="432" customFormat="1" ht="12.75">
      <c r="A103" s="417" t="s">
        <v>19</v>
      </c>
      <c r="B103" s="721"/>
      <c r="C103" s="722"/>
      <c r="D103" s="722"/>
      <c r="E103" s="722"/>
      <c r="F103" s="722"/>
      <c r="G103" s="6" t="s">
        <v>221</v>
      </c>
      <c r="H103" s="6"/>
      <c r="I103" s="722"/>
      <c r="J103" s="722"/>
      <c r="K103" s="722"/>
    </row>
    <row r="104" spans="1:27" ht="15">
      <c r="A104" s="683"/>
      <c r="B104" s="712"/>
      <c r="C104" s="712"/>
      <c r="D104" s="712"/>
      <c r="E104" s="712"/>
      <c r="F104" s="712"/>
      <c r="G104" s="712"/>
      <c r="H104" s="712"/>
      <c r="I104" s="712"/>
      <c r="J104" s="712"/>
      <c r="K104" s="712"/>
      <c r="L104" s="683"/>
      <c r="M104" s="683"/>
      <c r="N104" s="683"/>
      <c r="O104" s="683"/>
      <c r="P104" s="683"/>
      <c r="Q104" s="683"/>
      <c r="R104" s="683"/>
      <c r="S104" s="683"/>
      <c r="T104" s="683"/>
      <c r="U104" s="683"/>
      <c r="V104" s="683"/>
      <c r="W104" s="683"/>
      <c r="X104" s="683"/>
      <c r="Y104" s="683"/>
      <c r="Z104" s="683"/>
      <c r="AA104" s="683"/>
    </row>
    <row r="105" spans="1:27" s="702" customFormat="1" ht="18.75">
      <c r="A105" s="431" t="s">
        <v>468</v>
      </c>
      <c r="B105" s="8"/>
      <c r="C105" s="711"/>
      <c r="D105" s="6"/>
      <c r="E105" s="6"/>
      <c r="F105" s="6"/>
      <c r="G105" s="6"/>
      <c r="H105" s="6"/>
      <c r="I105" s="712"/>
      <c r="J105" s="712"/>
      <c r="K105" s="712"/>
      <c r="L105" s="683"/>
      <c r="M105" s="683"/>
      <c r="N105" s="683"/>
      <c r="O105" s="683"/>
      <c r="P105" s="683"/>
      <c r="Q105" s="683"/>
      <c r="R105" s="683"/>
      <c r="S105" s="683"/>
      <c r="T105" s="683"/>
      <c r="U105" s="683"/>
      <c r="V105" s="683"/>
      <c r="W105" s="683"/>
      <c r="X105" s="683"/>
      <c r="Y105" s="683"/>
      <c r="Z105" s="683"/>
      <c r="AA105" s="683"/>
    </row>
    <row r="106" spans="1:27" s="702" customFormat="1" ht="6.75" customHeight="1" thickBot="1">
      <c r="A106" s="682"/>
      <c r="B106" s="712"/>
      <c r="C106" s="712"/>
      <c r="D106" s="712"/>
      <c r="E106" s="712"/>
      <c r="F106" s="712"/>
      <c r="G106" s="712"/>
      <c r="H106" s="712"/>
      <c r="I106" s="712"/>
      <c r="J106" s="712"/>
      <c r="K106" s="712"/>
      <c r="L106" s="683"/>
      <c r="M106" s="683"/>
      <c r="N106" s="683"/>
      <c r="O106" s="683"/>
      <c r="P106" s="683"/>
      <c r="Q106" s="683"/>
      <c r="R106" s="683"/>
      <c r="S106" s="683"/>
      <c r="T106" s="683"/>
      <c r="U106" s="683"/>
      <c r="V106" s="683"/>
      <c r="W106" s="683"/>
      <c r="X106" s="683"/>
      <c r="Y106" s="683"/>
      <c r="Z106" s="683"/>
      <c r="AA106" s="683"/>
    </row>
    <row r="107" spans="1:27" s="702" customFormat="1" ht="15.75" thickBot="1">
      <c r="A107" s="684" t="s">
        <v>469</v>
      </c>
      <c r="B107" s="707" t="s">
        <v>270</v>
      </c>
      <c r="C107" s="707"/>
      <c r="D107" s="707"/>
      <c r="E107" s="707"/>
      <c r="F107" s="707"/>
      <c r="G107" s="707"/>
      <c r="H107" s="712"/>
      <c r="I107" s="712"/>
      <c r="J107" s="712"/>
      <c r="K107" s="712"/>
      <c r="L107" s="683"/>
      <c r="M107" s="683"/>
      <c r="N107" s="683"/>
      <c r="O107" s="683"/>
      <c r="P107" s="683"/>
      <c r="Q107" s="683"/>
      <c r="R107" s="683"/>
      <c r="S107" s="683"/>
      <c r="T107" s="683"/>
      <c r="U107" s="683"/>
      <c r="V107" s="683"/>
      <c r="W107" s="683"/>
      <c r="X107" s="683"/>
      <c r="Y107" s="683"/>
      <c r="Z107" s="683"/>
      <c r="AA107" s="683"/>
    </row>
    <row r="108" spans="1:28" s="702" customFormat="1" ht="15.75" customHeight="1" thickBot="1">
      <c r="A108" s="705"/>
      <c r="B108" s="713" t="s">
        <v>53</v>
      </c>
      <c r="C108" s="713"/>
      <c r="D108" s="713"/>
      <c r="E108" s="713" t="s">
        <v>54</v>
      </c>
      <c r="F108" s="713"/>
      <c r="G108" s="713"/>
      <c r="H108" s="723"/>
      <c r="I108" s="723"/>
      <c r="J108" s="723"/>
      <c r="K108" s="712"/>
      <c r="L108" s="683"/>
      <c r="M108" s="683"/>
      <c r="N108" s="683"/>
      <c r="O108" s="683"/>
      <c r="P108" s="683"/>
      <c r="Q108" s="683"/>
      <c r="R108" s="683"/>
      <c r="S108" s="683"/>
      <c r="T108" s="683"/>
      <c r="U108" s="683"/>
      <c r="V108" s="683"/>
      <c r="W108" s="683"/>
      <c r="X108" s="683"/>
      <c r="Y108" s="683"/>
      <c r="Z108" s="683"/>
      <c r="AA108" s="683"/>
      <c r="AB108" s="683"/>
    </row>
    <row r="109" spans="1:28" s="702" customFormat="1" ht="15.75" thickBot="1">
      <c r="A109" s="685"/>
      <c r="B109" s="412">
        <v>2008</v>
      </c>
      <c r="C109" s="412">
        <v>2009</v>
      </c>
      <c r="D109" s="412">
        <v>2010</v>
      </c>
      <c r="E109" s="412">
        <v>2008</v>
      </c>
      <c r="F109" s="412">
        <v>2009</v>
      </c>
      <c r="G109" s="412">
        <v>2010</v>
      </c>
      <c r="H109" s="712"/>
      <c r="I109" s="712"/>
      <c r="J109" s="712"/>
      <c r="K109" s="712"/>
      <c r="L109" s="683"/>
      <c r="M109" s="683"/>
      <c r="N109" s="683"/>
      <c r="O109" s="683"/>
      <c r="P109" s="683"/>
      <c r="Q109" s="683"/>
      <c r="R109" s="683"/>
      <c r="S109" s="683"/>
      <c r="T109" s="683"/>
      <c r="U109" s="683"/>
      <c r="V109" s="683"/>
      <c r="W109" s="683"/>
      <c r="X109" s="683"/>
      <c r="Y109" s="683"/>
      <c r="Z109" s="683"/>
      <c r="AA109" s="683"/>
      <c r="AB109" s="683"/>
    </row>
    <row r="110" spans="1:28" s="702" customFormat="1" ht="15">
      <c r="A110" s="52" t="s">
        <v>133</v>
      </c>
      <c r="B110" s="714">
        <v>620</v>
      </c>
      <c r="C110" s="714">
        <v>362</v>
      </c>
      <c r="D110" s="714">
        <v>568</v>
      </c>
      <c r="E110" s="714">
        <v>6597</v>
      </c>
      <c r="F110" s="714">
        <v>5458</v>
      </c>
      <c r="G110" s="714">
        <v>5176</v>
      </c>
      <c r="H110" s="712"/>
      <c r="I110" s="712"/>
      <c r="J110" s="712"/>
      <c r="K110" s="712"/>
      <c r="L110" s="683"/>
      <c r="M110" s="683"/>
      <c r="N110" s="683"/>
      <c r="O110" s="683"/>
      <c r="P110" s="683"/>
      <c r="Q110" s="683"/>
      <c r="R110" s="683"/>
      <c r="S110" s="683"/>
      <c r="T110" s="683"/>
      <c r="U110" s="683"/>
      <c r="V110" s="683"/>
      <c r="W110" s="683"/>
      <c r="X110" s="683"/>
      <c r="Y110" s="683"/>
      <c r="Z110" s="683"/>
      <c r="AA110" s="683"/>
      <c r="AB110" s="683"/>
    </row>
    <row r="111" spans="1:28" s="702" customFormat="1" ht="15.75" thickBot="1">
      <c r="A111" s="695" t="s">
        <v>134</v>
      </c>
      <c r="B111" s="724">
        <v>1642</v>
      </c>
      <c r="C111" s="724">
        <v>2012</v>
      </c>
      <c r="D111" s="724">
        <v>2299</v>
      </c>
      <c r="E111" s="724">
        <v>406</v>
      </c>
      <c r="F111" s="724">
        <v>627</v>
      </c>
      <c r="G111" s="724">
        <v>638</v>
      </c>
      <c r="H111" s="712"/>
      <c r="I111" s="712"/>
      <c r="J111" s="712"/>
      <c r="K111" s="712"/>
      <c r="L111" s="683"/>
      <c r="M111" s="683"/>
      <c r="N111" s="683"/>
      <c r="O111" s="683"/>
      <c r="P111" s="683"/>
      <c r="Q111" s="683"/>
      <c r="R111" s="683"/>
      <c r="S111" s="683"/>
      <c r="T111" s="683"/>
      <c r="U111" s="683"/>
      <c r="V111" s="683"/>
      <c r="W111" s="683"/>
      <c r="X111" s="683"/>
      <c r="Y111" s="683"/>
      <c r="Z111" s="683"/>
      <c r="AA111" s="683"/>
      <c r="AB111" s="683"/>
    </row>
    <row r="112" spans="1:11" s="432" customFormat="1" ht="12.75">
      <c r="A112" s="417" t="s">
        <v>19</v>
      </c>
      <c r="B112" s="721"/>
      <c r="C112" s="722"/>
      <c r="D112" s="722"/>
      <c r="E112" s="722"/>
      <c r="F112" s="722"/>
      <c r="G112" s="6" t="s">
        <v>221</v>
      </c>
      <c r="H112" s="6"/>
      <c r="I112" s="722"/>
      <c r="J112" s="722"/>
      <c r="K112" s="722"/>
    </row>
    <row r="113" spans="1:27" s="702" customFormat="1" ht="15">
      <c r="A113" s="683"/>
      <c r="B113" s="712"/>
      <c r="C113" s="712"/>
      <c r="D113" s="712"/>
      <c r="E113" s="712"/>
      <c r="F113" s="712"/>
      <c r="G113" s="712"/>
      <c r="H113" s="712"/>
      <c r="I113" s="712"/>
      <c r="J113" s="712"/>
      <c r="K113" s="712"/>
      <c r="L113" s="683"/>
      <c r="M113" s="683"/>
      <c r="N113" s="683"/>
      <c r="O113" s="683"/>
      <c r="P113" s="683"/>
      <c r="Q113" s="683"/>
      <c r="R113" s="683"/>
      <c r="S113" s="683"/>
      <c r="T113" s="683"/>
      <c r="U113" s="683"/>
      <c r="V113" s="683"/>
      <c r="W113" s="683"/>
      <c r="X113" s="683"/>
      <c r="Y113" s="683"/>
      <c r="Z113" s="683"/>
      <c r="AA113" s="683"/>
    </row>
    <row r="114" spans="1:27" s="702" customFormat="1" ht="18.75">
      <c r="A114" s="431" t="s">
        <v>470</v>
      </c>
      <c r="B114" s="8"/>
      <c r="C114" s="711"/>
      <c r="D114" s="6"/>
      <c r="E114" s="6"/>
      <c r="F114" s="6"/>
      <c r="G114" s="6"/>
      <c r="H114" s="6"/>
      <c r="I114" s="712"/>
      <c r="J114" s="712"/>
      <c r="K114" s="712"/>
      <c r="L114" s="683"/>
      <c r="M114" s="683"/>
      <c r="N114" s="683"/>
      <c r="O114" s="683"/>
      <c r="P114" s="683"/>
      <c r="Q114" s="683"/>
      <c r="R114" s="683"/>
      <c r="S114" s="683"/>
      <c r="T114" s="683"/>
      <c r="U114" s="683"/>
      <c r="V114" s="683"/>
      <c r="W114" s="683"/>
      <c r="X114" s="683"/>
      <c r="Y114" s="683"/>
      <c r="Z114" s="683"/>
      <c r="AA114" s="683"/>
    </row>
    <row r="115" spans="1:27" s="702" customFormat="1" ht="6.75" customHeight="1" thickBot="1">
      <c r="A115" s="11"/>
      <c r="B115" s="8"/>
      <c r="C115" s="725"/>
      <c r="D115" s="726"/>
      <c r="E115" s="726"/>
      <c r="F115" s="726"/>
      <c r="G115" s="726"/>
      <c r="H115" s="726"/>
      <c r="I115" s="712"/>
      <c r="J115" s="712"/>
      <c r="K115" s="712"/>
      <c r="L115" s="683"/>
      <c r="M115" s="683"/>
      <c r="N115" s="683"/>
      <c r="O115" s="683"/>
      <c r="P115" s="683"/>
      <c r="Q115" s="683"/>
      <c r="R115" s="683"/>
      <c r="S115" s="683"/>
      <c r="T115" s="683"/>
      <c r="U115" s="683"/>
      <c r="V115" s="683"/>
      <c r="W115" s="683"/>
      <c r="X115" s="683"/>
      <c r="Y115" s="683"/>
      <c r="Z115" s="683"/>
      <c r="AA115" s="683"/>
    </row>
    <row r="116" spans="1:27" s="702" customFormat="1" ht="15.75" thickBot="1">
      <c r="A116" s="684" t="s">
        <v>469</v>
      </c>
      <c r="B116" s="707" t="s">
        <v>306</v>
      </c>
      <c r="C116" s="707"/>
      <c r="D116" s="707"/>
      <c r="E116" s="707"/>
      <c r="F116" s="707"/>
      <c r="G116" s="707"/>
      <c r="H116" s="712"/>
      <c r="I116" s="712"/>
      <c r="J116" s="712"/>
      <c r="K116" s="712"/>
      <c r="L116" s="683"/>
      <c r="M116" s="683"/>
      <c r="N116" s="683"/>
      <c r="O116" s="683"/>
      <c r="P116" s="683"/>
      <c r="Q116" s="683"/>
      <c r="R116" s="683"/>
      <c r="S116" s="683"/>
      <c r="T116" s="683"/>
      <c r="U116" s="683"/>
      <c r="V116" s="683"/>
      <c r="W116" s="683"/>
      <c r="X116" s="683"/>
      <c r="Y116" s="683"/>
      <c r="Z116" s="683"/>
      <c r="AA116" s="683"/>
    </row>
    <row r="117" spans="1:28" s="702" customFormat="1" ht="15.75" thickBot="1">
      <c r="A117" s="705"/>
      <c r="B117" s="628" t="s">
        <v>53</v>
      </c>
      <c r="C117" s="628"/>
      <c r="D117" s="628"/>
      <c r="E117" s="629" t="s">
        <v>54</v>
      </c>
      <c r="F117" s="629"/>
      <c r="G117" s="629"/>
      <c r="H117" s="723"/>
      <c r="I117" s="723"/>
      <c r="J117" s="723"/>
      <c r="K117" s="712"/>
      <c r="L117" s="683"/>
      <c r="M117" s="683"/>
      <c r="N117" s="683"/>
      <c r="O117" s="683"/>
      <c r="P117" s="683"/>
      <c r="Q117" s="683"/>
      <c r="R117" s="683"/>
      <c r="S117" s="683"/>
      <c r="T117" s="683"/>
      <c r="U117" s="683"/>
      <c r="V117" s="683"/>
      <c r="W117" s="683"/>
      <c r="X117" s="683"/>
      <c r="Y117" s="683"/>
      <c r="Z117" s="683"/>
      <c r="AA117" s="683"/>
      <c r="AB117" s="683"/>
    </row>
    <row r="118" spans="1:28" s="702" customFormat="1" ht="15.75" thickBot="1">
      <c r="A118" s="685"/>
      <c r="B118" s="412">
        <v>2008</v>
      </c>
      <c r="C118" s="412">
        <v>2009</v>
      </c>
      <c r="D118" s="412">
        <v>2010</v>
      </c>
      <c r="E118" s="412">
        <v>2008</v>
      </c>
      <c r="F118" s="412">
        <v>2009</v>
      </c>
      <c r="G118" s="412">
        <v>2010</v>
      </c>
      <c r="H118" s="712"/>
      <c r="I118" s="712"/>
      <c r="J118" s="712"/>
      <c r="K118" s="712"/>
      <c r="L118" s="683"/>
      <c r="M118" s="683"/>
      <c r="N118" s="683"/>
      <c r="O118" s="683"/>
      <c r="P118" s="683"/>
      <c r="Q118" s="683"/>
      <c r="R118" s="683"/>
      <c r="S118" s="683"/>
      <c r="T118" s="683"/>
      <c r="U118" s="683"/>
      <c r="V118" s="683"/>
      <c r="W118" s="683"/>
      <c r="X118" s="683"/>
      <c r="Y118" s="683"/>
      <c r="Z118" s="683"/>
      <c r="AA118" s="683"/>
      <c r="AB118" s="683"/>
    </row>
    <row r="119" spans="1:28" s="702" customFormat="1" ht="15">
      <c r="A119" s="52" t="s">
        <v>133</v>
      </c>
      <c r="B119" s="714">
        <v>87</v>
      </c>
      <c r="C119" s="714">
        <v>59</v>
      </c>
      <c r="D119" s="714">
        <v>115</v>
      </c>
      <c r="E119" s="714">
        <v>10377</v>
      </c>
      <c r="F119" s="714">
        <v>9295</v>
      </c>
      <c r="G119" s="714">
        <v>8824</v>
      </c>
      <c r="H119" s="712"/>
      <c r="I119" s="712"/>
      <c r="J119" s="712"/>
      <c r="K119" s="712"/>
      <c r="L119" s="683"/>
      <c r="M119" s="683"/>
      <c r="N119" s="683"/>
      <c r="O119" s="683"/>
      <c r="P119" s="683"/>
      <c r="Q119" s="683"/>
      <c r="R119" s="683"/>
      <c r="S119" s="683"/>
      <c r="T119" s="683"/>
      <c r="U119" s="683"/>
      <c r="V119" s="683"/>
      <c r="W119" s="683"/>
      <c r="X119" s="683"/>
      <c r="Y119" s="683"/>
      <c r="Z119" s="683"/>
      <c r="AA119" s="683"/>
      <c r="AB119" s="683"/>
    </row>
    <row r="120" spans="1:28" s="702" customFormat="1" ht="15.75" thickBot="1">
      <c r="A120" s="695" t="s">
        <v>134</v>
      </c>
      <c r="B120" s="724">
        <v>162</v>
      </c>
      <c r="C120" s="724">
        <v>220</v>
      </c>
      <c r="D120" s="724">
        <v>229</v>
      </c>
      <c r="E120" s="724">
        <v>21</v>
      </c>
      <c r="F120" s="724">
        <v>32</v>
      </c>
      <c r="G120" s="724">
        <v>34</v>
      </c>
      <c r="H120" s="712"/>
      <c r="I120" s="712"/>
      <c r="J120" s="712"/>
      <c r="K120" s="712"/>
      <c r="L120" s="683"/>
      <c r="M120" s="683"/>
      <c r="N120" s="683"/>
      <c r="O120" s="683"/>
      <c r="P120" s="683"/>
      <c r="Q120" s="683"/>
      <c r="R120" s="683"/>
      <c r="S120" s="683"/>
      <c r="T120" s="683"/>
      <c r="U120" s="683"/>
      <c r="V120" s="683"/>
      <c r="W120" s="683"/>
      <c r="X120" s="683"/>
      <c r="Y120" s="683"/>
      <c r="Z120" s="683"/>
      <c r="AA120" s="683"/>
      <c r="AB120" s="683"/>
    </row>
    <row r="121" spans="1:11" s="432" customFormat="1" ht="12.75">
      <c r="A121" s="417" t="s">
        <v>19</v>
      </c>
      <c r="B121" s="721"/>
      <c r="C121" s="722"/>
      <c r="D121" s="722"/>
      <c r="E121" s="722"/>
      <c r="F121" s="722"/>
      <c r="G121" s="6" t="s">
        <v>221</v>
      </c>
      <c r="H121" s="6"/>
      <c r="I121" s="722"/>
      <c r="J121" s="722"/>
      <c r="K121" s="722"/>
    </row>
  </sheetData>
  <sheetProtection/>
  <mergeCells count="24">
    <mergeCell ref="B84:K84"/>
    <mergeCell ref="A84:A86"/>
    <mergeCell ref="A107:A109"/>
    <mergeCell ref="B107:G107"/>
    <mergeCell ref="B108:D108"/>
    <mergeCell ref="E108:G108"/>
    <mergeCell ref="B85:F85"/>
    <mergeCell ref="H4:M4"/>
    <mergeCell ref="B117:D117"/>
    <mergeCell ref="E117:G117"/>
    <mergeCell ref="B33:G33"/>
    <mergeCell ref="H33:M33"/>
    <mergeCell ref="B32:M32"/>
    <mergeCell ref="B61:K61"/>
    <mergeCell ref="B116:G116"/>
    <mergeCell ref="B4:F4"/>
    <mergeCell ref="A3:A5"/>
    <mergeCell ref="B3:M3"/>
    <mergeCell ref="A32:A34"/>
    <mergeCell ref="B62:F62"/>
    <mergeCell ref="A61:A63"/>
    <mergeCell ref="G62:K62"/>
    <mergeCell ref="G85:K85"/>
    <mergeCell ref="A116:A11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0.8515625" style="207" customWidth="1"/>
    <col min="2" max="7" width="11.7109375" style="207" customWidth="1"/>
    <col min="8" max="16384" width="9.140625" style="207" customWidth="1"/>
  </cols>
  <sheetData>
    <row r="1" spans="1:7" ht="18.75">
      <c r="A1" s="728" t="s">
        <v>471</v>
      </c>
      <c r="B1" s="728"/>
      <c r="C1" s="728"/>
      <c r="D1" s="728"/>
      <c r="E1" s="728"/>
      <c r="F1" s="728"/>
      <c r="G1" s="728"/>
    </row>
    <row r="2" spans="1:7" ht="6.75" customHeight="1" thickBot="1">
      <c r="A2" s="729"/>
      <c r="B2" s="730"/>
      <c r="C2" s="730"/>
      <c r="D2" s="730"/>
      <c r="E2" s="730"/>
      <c r="F2" s="730"/>
      <c r="G2" s="730"/>
    </row>
    <row r="3" spans="1:7" ht="15.75" thickBot="1">
      <c r="A3" s="618">
        <v>2010</v>
      </c>
      <c r="B3" s="618"/>
      <c r="C3" s="618"/>
      <c r="D3" s="618"/>
      <c r="E3" s="618"/>
      <c r="F3" s="618"/>
      <c r="G3" s="618"/>
    </row>
    <row r="4" spans="1:7" ht="15.75" thickBot="1">
      <c r="A4" s="731" t="s">
        <v>472</v>
      </c>
      <c r="B4" s="618" t="s">
        <v>53</v>
      </c>
      <c r="C4" s="618"/>
      <c r="D4" s="618" t="s">
        <v>54</v>
      </c>
      <c r="E4" s="618"/>
      <c r="F4" s="619" t="s">
        <v>315</v>
      </c>
      <c r="G4" s="619"/>
    </row>
    <row r="5" spans="1:7" ht="26.25" thickBot="1">
      <c r="A5" s="732"/>
      <c r="B5" s="412" t="s">
        <v>270</v>
      </c>
      <c r="C5" s="412" t="s">
        <v>306</v>
      </c>
      <c r="D5" s="412" t="s">
        <v>270</v>
      </c>
      <c r="E5" s="412" t="s">
        <v>306</v>
      </c>
      <c r="F5" s="453" t="s">
        <v>270</v>
      </c>
      <c r="G5" s="453" t="s">
        <v>306</v>
      </c>
    </row>
    <row r="6" spans="1:7" ht="15">
      <c r="A6" s="696" t="s">
        <v>52</v>
      </c>
      <c r="B6" s="733">
        <v>404205</v>
      </c>
      <c r="C6" s="734">
        <v>980079</v>
      </c>
      <c r="D6" s="733">
        <v>14079</v>
      </c>
      <c r="E6" s="733">
        <v>35482</v>
      </c>
      <c r="F6" s="735">
        <f>D6-B6</f>
        <v>-390126</v>
      </c>
      <c r="G6" s="735">
        <f>E6-C6</f>
        <v>-944597</v>
      </c>
    </row>
    <row r="7" spans="1:7" ht="15">
      <c r="A7" s="697" t="s">
        <v>60</v>
      </c>
      <c r="B7" s="736">
        <v>57571</v>
      </c>
      <c r="C7" s="737">
        <v>39894</v>
      </c>
      <c r="D7" s="736">
        <v>6078</v>
      </c>
      <c r="E7" s="736">
        <v>7481</v>
      </c>
      <c r="F7" s="738">
        <f aca="true" t="shared" si="0" ref="F7:G22">D7-B7</f>
        <v>-51493</v>
      </c>
      <c r="G7" s="738">
        <f t="shared" si="0"/>
        <v>-32413</v>
      </c>
    </row>
    <row r="8" spans="1:7" ht="15">
      <c r="A8" s="698" t="s">
        <v>68</v>
      </c>
      <c r="B8" s="739">
        <v>9917</v>
      </c>
      <c r="C8" s="740">
        <v>12066</v>
      </c>
      <c r="D8" s="739">
        <v>15313</v>
      </c>
      <c r="E8" s="739">
        <v>23248</v>
      </c>
      <c r="F8" s="738">
        <f t="shared" si="0"/>
        <v>5396</v>
      </c>
      <c r="G8" s="738">
        <f t="shared" si="0"/>
        <v>11182</v>
      </c>
    </row>
    <row r="9" spans="1:7" ht="15">
      <c r="A9" s="698" t="s">
        <v>71</v>
      </c>
      <c r="B9" s="739">
        <v>27458</v>
      </c>
      <c r="C9" s="740">
        <v>47558</v>
      </c>
      <c r="D9" s="739">
        <v>6800</v>
      </c>
      <c r="E9" s="739">
        <v>8458</v>
      </c>
      <c r="F9" s="738">
        <f t="shared" si="0"/>
        <v>-20658</v>
      </c>
      <c r="G9" s="738">
        <f t="shared" si="0"/>
        <v>-39100</v>
      </c>
    </row>
    <row r="10" spans="1:7" ht="25.5">
      <c r="A10" s="698" t="s">
        <v>97</v>
      </c>
      <c r="B10" s="739">
        <v>106466</v>
      </c>
      <c r="C10" s="740">
        <v>159537</v>
      </c>
      <c r="D10" s="739">
        <v>26213</v>
      </c>
      <c r="E10" s="739">
        <v>131815</v>
      </c>
      <c r="F10" s="738">
        <f t="shared" si="0"/>
        <v>-80253</v>
      </c>
      <c r="G10" s="738">
        <f t="shared" si="0"/>
        <v>-27722</v>
      </c>
    </row>
    <row r="11" spans="1:7" ht="15">
      <c r="A11" s="698" t="s">
        <v>473</v>
      </c>
      <c r="B11" s="739">
        <v>51107</v>
      </c>
      <c r="C11" s="740">
        <v>14466</v>
      </c>
      <c r="D11" s="739">
        <v>102389</v>
      </c>
      <c r="E11" s="739">
        <v>366396</v>
      </c>
      <c r="F11" s="738">
        <f t="shared" si="0"/>
        <v>51282</v>
      </c>
      <c r="G11" s="738">
        <f t="shared" si="0"/>
        <v>351930</v>
      </c>
    </row>
    <row r="12" spans="1:7" ht="15">
      <c r="A12" s="698" t="s">
        <v>90</v>
      </c>
      <c r="B12" s="739">
        <v>3936</v>
      </c>
      <c r="C12" s="740">
        <v>3947</v>
      </c>
      <c r="D12" s="739">
        <v>301</v>
      </c>
      <c r="E12" s="739">
        <v>71</v>
      </c>
      <c r="F12" s="738">
        <f t="shared" si="0"/>
        <v>-3635</v>
      </c>
      <c r="G12" s="738">
        <f t="shared" si="0"/>
        <v>-3876</v>
      </c>
    </row>
    <row r="13" spans="1:7" ht="15">
      <c r="A13" s="698" t="s">
        <v>474</v>
      </c>
      <c r="B13" s="739">
        <v>108768</v>
      </c>
      <c r="C13" s="740">
        <v>20465</v>
      </c>
      <c r="D13" s="739">
        <v>14614</v>
      </c>
      <c r="E13" s="739">
        <v>1014</v>
      </c>
      <c r="F13" s="738">
        <f t="shared" si="0"/>
        <v>-94154</v>
      </c>
      <c r="G13" s="738">
        <f t="shared" si="0"/>
        <v>-19451</v>
      </c>
    </row>
    <row r="14" spans="1:7" ht="25.5">
      <c r="A14" s="698" t="s">
        <v>208</v>
      </c>
      <c r="B14" s="739">
        <v>91000</v>
      </c>
      <c r="C14" s="740">
        <v>161858</v>
      </c>
      <c r="D14" s="739">
        <v>1365</v>
      </c>
      <c r="E14" s="739">
        <v>21502</v>
      </c>
      <c r="F14" s="738">
        <f t="shared" si="0"/>
        <v>-89635</v>
      </c>
      <c r="G14" s="738">
        <f t="shared" si="0"/>
        <v>-140356</v>
      </c>
    </row>
    <row r="15" spans="1:7" ht="15">
      <c r="A15" s="698" t="s">
        <v>82</v>
      </c>
      <c r="B15" s="739">
        <v>124231</v>
      </c>
      <c r="C15" s="740">
        <v>54768</v>
      </c>
      <c r="D15" s="739">
        <v>4966</v>
      </c>
      <c r="E15" s="739">
        <v>13826</v>
      </c>
      <c r="F15" s="738">
        <f t="shared" si="0"/>
        <v>-119265</v>
      </c>
      <c r="G15" s="738">
        <f t="shared" si="0"/>
        <v>-40942</v>
      </c>
    </row>
    <row r="16" spans="1:7" ht="15">
      <c r="A16" s="698" t="s">
        <v>73</v>
      </c>
      <c r="B16" s="739">
        <v>26761</v>
      </c>
      <c r="C16" s="740">
        <v>11571</v>
      </c>
      <c r="D16" s="739">
        <v>4306</v>
      </c>
      <c r="E16" s="739">
        <v>1595</v>
      </c>
      <c r="F16" s="738">
        <f t="shared" si="0"/>
        <v>-22455</v>
      </c>
      <c r="G16" s="738">
        <f t="shared" si="0"/>
        <v>-9976</v>
      </c>
    </row>
    <row r="17" spans="1:7" ht="15">
      <c r="A17" s="741" t="s">
        <v>297</v>
      </c>
      <c r="B17" s="739">
        <v>118947</v>
      </c>
      <c r="C17" s="740">
        <v>28502</v>
      </c>
      <c r="D17" s="739">
        <v>26960</v>
      </c>
      <c r="E17" s="739">
        <v>3130</v>
      </c>
      <c r="F17" s="738">
        <f t="shared" si="0"/>
        <v>-91987</v>
      </c>
      <c r="G17" s="738">
        <f t="shared" si="0"/>
        <v>-25372</v>
      </c>
    </row>
    <row r="18" spans="1:7" ht="15.75" thickBot="1">
      <c r="A18" s="742" t="s">
        <v>112</v>
      </c>
      <c r="B18" s="743">
        <v>7518</v>
      </c>
      <c r="C18" s="744">
        <v>720</v>
      </c>
      <c r="D18" s="743">
        <v>33264</v>
      </c>
      <c r="E18" s="743">
        <v>6398</v>
      </c>
      <c r="F18" s="745">
        <f t="shared" si="0"/>
        <v>25746</v>
      </c>
      <c r="G18" s="745">
        <f t="shared" si="0"/>
        <v>5678</v>
      </c>
    </row>
    <row r="19" spans="1:7" ht="26.25" thickBot="1">
      <c r="A19" s="746" t="s">
        <v>475</v>
      </c>
      <c r="B19" s="747">
        <f>SUM(B6:B18)</f>
        <v>1137885</v>
      </c>
      <c r="C19" s="747">
        <f>SUM(C6:C18)</f>
        <v>1535431</v>
      </c>
      <c r="D19" s="747">
        <f>SUM(D6:D18)</f>
        <v>256648</v>
      </c>
      <c r="E19" s="747">
        <f>SUM(E6:E18)</f>
        <v>620416</v>
      </c>
      <c r="F19" s="747">
        <f>SUM(F6:F18)</f>
        <v>-881237</v>
      </c>
      <c r="G19" s="745">
        <f t="shared" si="0"/>
        <v>-915015</v>
      </c>
    </row>
    <row r="20" spans="1:7" ht="15">
      <c r="A20" s="697" t="s">
        <v>114</v>
      </c>
      <c r="B20" s="736">
        <v>780789</v>
      </c>
      <c r="C20" s="736">
        <v>158953</v>
      </c>
      <c r="D20" s="736">
        <v>3839</v>
      </c>
      <c r="E20" s="736">
        <v>1885</v>
      </c>
      <c r="F20" s="748">
        <f>D18-B18</f>
        <v>25746</v>
      </c>
      <c r="G20" s="735">
        <f t="shared" si="0"/>
        <v>-157068</v>
      </c>
    </row>
    <row r="21" spans="1:7" ht="15">
      <c r="A21" s="698" t="s">
        <v>157</v>
      </c>
      <c r="B21" s="739">
        <v>109417</v>
      </c>
      <c r="C21" s="739">
        <v>19337</v>
      </c>
      <c r="D21" s="739">
        <v>2535</v>
      </c>
      <c r="E21" s="739">
        <v>109</v>
      </c>
      <c r="F21" s="748">
        <f>D19-B19</f>
        <v>-881237</v>
      </c>
      <c r="G21" s="738">
        <f t="shared" si="0"/>
        <v>-19228</v>
      </c>
    </row>
    <row r="22" spans="1:7" ht="15">
      <c r="A22" s="698" t="s">
        <v>287</v>
      </c>
      <c r="B22" s="739">
        <v>407685</v>
      </c>
      <c r="C22" s="739">
        <v>53649</v>
      </c>
      <c r="D22" s="739">
        <v>8101</v>
      </c>
      <c r="E22" s="739">
        <v>2757</v>
      </c>
      <c r="F22" s="748">
        <f>D20-B20</f>
        <v>-776950</v>
      </c>
      <c r="G22" s="738">
        <f t="shared" si="0"/>
        <v>-50892</v>
      </c>
    </row>
    <row r="23" spans="1:7" ht="15">
      <c r="A23" s="698" t="s">
        <v>133</v>
      </c>
      <c r="B23" s="739">
        <v>568</v>
      </c>
      <c r="C23" s="739">
        <v>115</v>
      </c>
      <c r="D23" s="739">
        <v>5176</v>
      </c>
      <c r="E23" s="739">
        <v>8824</v>
      </c>
      <c r="F23" s="748">
        <f>D21-B21</f>
        <v>-106882</v>
      </c>
      <c r="G23" s="738">
        <f aca="true" t="shared" si="1" ref="G23:G28">E23-C23</f>
        <v>8709</v>
      </c>
    </row>
    <row r="24" spans="1:7" ht="15.75" thickBot="1">
      <c r="A24" s="742" t="s">
        <v>134</v>
      </c>
      <c r="B24" s="743">
        <v>2299</v>
      </c>
      <c r="C24" s="743">
        <v>229</v>
      </c>
      <c r="D24" s="743">
        <v>638</v>
      </c>
      <c r="E24" s="743">
        <v>34</v>
      </c>
      <c r="F24" s="748">
        <f>D22-B22</f>
        <v>-399584</v>
      </c>
      <c r="G24" s="745">
        <f t="shared" si="1"/>
        <v>-195</v>
      </c>
    </row>
    <row r="25" spans="1:7" ht="15.75" thickBot="1">
      <c r="A25" s="749" t="s">
        <v>476</v>
      </c>
      <c r="B25" s="747">
        <f>SUM(B20:B24)</f>
        <v>1300758</v>
      </c>
      <c r="C25" s="747">
        <f>SUM(C20:C24)</f>
        <v>232283</v>
      </c>
      <c r="D25" s="747">
        <f>SUM(D20:D24)</f>
        <v>20289</v>
      </c>
      <c r="E25" s="747">
        <f>SUM(E20:E24)</f>
        <v>13609</v>
      </c>
      <c r="F25" s="747">
        <f>SUM(F20:F24)</f>
        <v>-2138907</v>
      </c>
      <c r="G25" s="745">
        <f t="shared" si="1"/>
        <v>-218674</v>
      </c>
    </row>
    <row r="26" spans="1:7" ht="26.25" thickBot="1">
      <c r="A26" s="750" t="s">
        <v>477</v>
      </c>
      <c r="B26" s="751">
        <v>1855819</v>
      </c>
      <c r="C26" s="751">
        <v>900520</v>
      </c>
      <c r="D26" s="751">
        <v>498222</v>
      </c>
      <c r="E26" s="752">
        <v>206545</v>
      </c>
      <c r="F26" s="747">
        <f>D26-B26</f>
        <v>-1357597</v>
      </c>
      <c r="G26" s="747">
        <f t="shared" si="1"/>
        <v>-693975</v>
      </c>
    </row>
    <row r="27" spans="1:7" ht="26.25" thickBot="1">
      <c r="A27" s="746" t="s">
        <v>478</v>
      </c>
      <c r="B27" s="752">
        <v>22788954</v>
      </c>
      <c r="C27" s="752">
        <v>12311549</v>
      </c>
      <c r="D27" s="752">
        <v>5632124</v>
      </c>
      <c r="E27" s="752">
        <v>2265439</v>
      </c>
      <c r="F27" s="747">
        <f>D27-B27</f>
        <v>-17156830</v>
      </c>
      <c r="G27" s="747">
        <f t="shared" si="1"/>
        <v>-10046110</v>
      </c>
    </row>
    <row r="28" spans="1:7" ht="15">
      <c r="A28" s="4" t="s">
        <v>19</v>
      </c>
      <c r="B28" s="3"/>
      <c r="C28" s="3"/>
      <c r="D28" s="11" t="s">
        <v>221</v>
      </c>
      <c r="E28" s="11"/>
      <c r="F28" s="3"/>
      <c r="G28" s="3"/>
    </row>
  </sheetData>
  <sheetProtection/>
  <mergeCells count="6">
    <mergeCell ref="A1:G1"/>
    <mergeCell ref="A3:G3"/>
    <mergeCell ref="A4:A5"/>
    <mergeCell ref="B4:C4"/>
    <mergeCell ref="D4:E4"/>
    <mergeCell ref="F4:G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L3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28125" style="157" customWidth="1"/>
    <col min="2" max="2" width="19.140625" style="157" bestFit="1" customWidth="1"/>
    <col min="3" max="3" width="10.57421875" style="157" bestFit="1" customWidth="1"/>
    <col min="4" max="4" width="7.57421875" style="157" bestFit="1" customWidth="1"/>
    <col min="5" max="5" width="9.57421875" style="157" bestFit="1" customWidth="1"/>
    <col min="6" max="6" width="5.7109375" style="157" bestFit="1" customWidth="1"/>
    <col min="7" max="7" width="5.421875" style="157" bestFit="1" customWidth="1"/>
    <col min="8" max="8" width="6.140625" style="157" bestFit="1" customWidth="1"/>
    <col min="9" max="9" width="5.00390625" style="157" bestFit="1" customWidth="1"/>
    <col min="10" max="10" width="9.8515625" style="157" customWidth="1"/>
    <col min="11" max="11" width="6.421875" style="157" bestFit="1" customWidth="1"/>
    <col min="12" max="12" width="6.57421875" style="157" bestFit="1" customWidth="1"/>
    <col min="13" max="13" width="8.00390625" style="157" customWidth="1"/>
    <col min="14" max="16384" width="9.140625" style="157" customWidth="1"/>
  </cols>
  <sheetData>
    <row r="1" spans="1:18" s="2" customFormat="1" ht="19.5" customHeight="1">
      <c r="A1" s="575" t="s">
        <v>435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135"/>
      <c r="O1" s="135"/>
      <c r="P1" s="135"/>
      <c r="Q1" s="135"/>
      <c r="R1" s="135"/>
    </row>
    <row r="2" s="2" customFormat="1" ht="6.75" customHeight="1"/>
    <row r="3" spans="1:18" s="2" customFormat="1" ht="19.5" customHeight="1">
      <c r="A3" s="16" t="s">
        <v>261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6.75" customHeight="1" thickBot="1"/>
    <row r="5" spans="1:13" ht="77.25" thickBot="1">
      <c r="A5" s="18" t="s">
        <v>369</v>
      </c>
      <c r="B5" s="18" t="s">
        <v>142</v>
      </c>
      <c r="C5" s="269" t="s">
        <v>52</v>
      </c>
      <c r="D5" s="269" t="s">
        <v>60</v>
      </c>
      <c r="E5" s="269" t="s">
        <v>143</v>
      </c>
      <c r="F5" s="270" t="s">
        <v>144</v>
      </c>
      <c r="G5" s="270" t="s">
        <v>101</v>
      </c>
      <c r="H5" s="269" t="s">
        <v>145</v>
      </c>
      <c r="I5" s="269" t="s">
        <v>146</v>
      </c>
      <c r="J5" s="270" t="s">
        <v>147</v>
      </c>
      <c r="K5" s="270" t="s">
        <v>371</v>
      </c>
      <c r="L5" s="269" t="s">
        <v>34</v>
      </c>
      <c r="M5" s="269" t="s">
        <v>5</v>
      </c>
    </row>
    <row r="6" spans="1:13" ht="15.75" customHeight="1">
      <c r="A6" s="583">
        <v>1997</v>
      </c>
      <c r="B6" s="158" t="s">
        <v>321</v>
      </c>
      <c r="C6" s="304">
        <v>52.2</v>
      </c>
      <c r="D6" s="304">
        <v>8.5</v>
      </c>
      <c r="E6" s="304">
        <v>42.1</v>
      </c>
      <c r="F6" s="304">
        <v>21.2</v>
      </c>
      <c r="G6" s="304">
        <v>71.4</v>
      </c>
      <c r="H6" s="304">
        <v>51.1</v>
      </c>
      <c r="I6" s="304">
        <v>12.7</v>
      </c>
      <c r="J6" s="304">
        <v>2</v>
      </c>
      <c r="K6" s="304">
        <v>1.7</v>
      </c>
      <c r="L6" s="304">
        <v>3.1</v>
      </c>
      <c r="M6" s="305">
        <f>SUM(C6:L6)</f>
        <v>266.00000000000006</v>
      </c>
    </row>
    <row r="7" spans="1:13" ht="15.75" customHeight="1" thickBot="1">
      <c r="A7" s="584"/>
      <c r="B7" s="159" t="s">
        <v>322</v>
      </c>
      <c r="C7" s="161">
        <v>88.4</v>
      </c>
      <c r="D7" s="161">
        <v>50.3</v>
      </c>
      <c r="E7" s="161">
        <v>1462.7</v>
      </c>
      <c r="F7" s="161">
        <v>369.7</v>
      </c>
      <c r="G7" s="161">
        <v>1046.5</v>
      </c>
      <c r="H7" s="161">
        <v>93.9</v>
      </c>
      <c r="I7" s="161">
        <v>55.7</v>
      </c>
      <c r="J7" s="208"/>
      <c r="K7" s="208"/>
      <c r="L7" s="208"/>
      <c r="M7" s="491">
        <v>3167.2000000000003</v>
      </c>
    </row>
    <row r="8" spans="1:13" ht="15.75" customHeight="1">
      <c r="A8" s="581">
        <v>1998</v>
      </c>
      <c r="B8" s="158" t="s">
        <v>321</v>
      </c>
      <c r="C8" s="304">
        <v>51.9</v>
      </c>
      <c r="D8" s="304">
        <v>9.7</v>
      </c>
      <c r="E8" s="304">
        <v>39</v>
      </c>
      <c r="F8" s="304">
        <v>21.6</v>
      </c>
      <c r="G8" s="304">
        <v>69.7</v>
      </c>
      <c r="H8" s="304">
        <v>50.5</v>
      </c>
      <c r="I8" s="304">
        <v>13.6</v>
      </c>
      <c r="J8" s="307"/>
      <c r="K8" s="307"/>
      <c r="L8" s="304">
        <v>3.5</v>
      </c>
      <c r="M8" s="305">
        <f>SUM(C8:L8)</f>
        <v>259.5</v>
      </c>
    </row>
    <row r="9" spans="1:13" ht="15.75" customHeight="1" thickBot="1">
      <c r="A9" s="582"/>
      <c r="B9" s="159" t="s">
        <v>322</v>
      </c>
      <c r="C9" s="161">
        <v>105.5</v>
      </c>
      <c r="D9" s="161">
        <v>60.2</v>
      </c>
      <c r="E9" s="161">
        <v>1235.3</v>
      </c>
      <c r="F9" s="161">
        <v>455</v>
      </c>
      <c r="G9" s="161">
        <v>933.1</v>
      </c>
      <c r="H9" s="161">
        <v>30.3</v>
      </c>
      <c r="I9" s="161">
        <v>51.6</v>
      </c>
      <c r="J9" s="208"/>
      <c r="K9" s="208"/>
      <c r="L9" s="208"/>
      <c r="M9" s="491">
        <v>2871</v>
      </c>
    </row>
    <row r="10" spans="1:13" ht="15.75" customHeight="1">
      <c r="A10" s="581">
        <v>1999</v>
      </c>
      <c r="B10" s="158" t="s">
        <v>321</v>
      </c>
      <c r="C10" s="304">
        <v>52.2</v>
      </c>
      <c r="D10" s="304">
        <v>8.5</v>
      </c>
      <c r="E10" s="304">
        <v>42.1</v>
      </c>
      <c r="F10" s="304">
        <v>21.2</v>
      </c>
      <c r="G10" s="304">
        <v>71.4</v>
      </c>
      <c r="H10" s="304">
        <v>51.1</v>
      </c>
      <c r="I10" s="304">
        <v>13.4</v>
      </c>
      <c r="J10" s="307"/>
      <c r="K10" s="307"/>
      <c r="L10" s="304">
        <v>3.7</v>
      </c>
      <c r="M10" s="305">
        <f>SUM(C10:L10)</f>
        <v>263.6</v>
      </c>
    </row>
    <row r="11" spans="1:13" ht="15.75" customHeight="1" thickBot="1">
      <c r="A11" s="582"/>
      <c r="B11" s="159" t="s">
        <v>322</v>
      </c>
      <c r="C11" s="161">
        <v>93.7</v>
      </c>
      <c r="D11" s="161">
        <v>54.8</v>
      </c>
      <c r="E11" s="161">
        <v>1240</v>
      </c>
      <c r="F11" s="161">
        <v>382.5</v>
      </c>
      <c r="G11" s="161">
        <v>973.8</v>
      </c>
      <c r="H11" s="161">
        <v>66.4</v>
      </c>
      <c r="I11" s="161">
        <v>48.2</v>
      </c>
      <c r="J11" s="208"/>
      <c r="K11" s="208"/>
      <c r="L11" s="208"/>
      <c r="M11" s="491">
        <v>2859.4</v>
      </c>
    </row>
    <row r="12" spans="1:13" ht="15.75" customHeight="1">
      <c r="A12" s="581">
        <v>2000</v>
      </c>
      <c r="B12" s="158" t="s">
        <v>321</v>
      </c>
      <c r="C12" s="304">
        <v>50.2</v>
      </c>
      <c r="D12" s="304">
        <v>7.7</v>
      </c>
      <c r="E12" s="304">
        <v>37.2</v>
      </c>
      <c r="F12" s="304">
        <v>17.1</v>
      </c>
      <c r="G12" s="304">
        <v>71.4</v>
      </c>
      <c r="H12" s="304">
        <v>55.6</v>
      </c>
      <c r="I12" s="307"/>
      <c r="J12" s="304">
        <v>1.9</v>
      </c>
      <c r="K12" s="304">
        <v>4.5</v>
      </c>
      <c r="L12" s="304">
        <v>14</v>
      </c>
      <c r="M12" s="305">
        <f>SUM(C12:L12)</f>
        <v>259.6</v>
      </c>
    </row>
    <row r="13" spans="1:13" ht="15.75" customHeight="1" thickBot="1">
      <c r="A13" s="582"/>
      <c r="B13" s="159" t="s">
        <v>322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306"/>
    </row>
    <row r="14" spans="1:13" ht="15.75" customHeight="1">
      <c r="A14" s="581">
        <v>2001</v>
      </c>
      <c r="B14" s="158" t="s">
        <v>321</v>
      </c>
      <c r="C14" s="304">
        <v>52</v>
      </c>
      <c r="D14" s="304">
        <v>6.6</v>
      </c>
      <c r="E14" s="304">
        <v>34.6</v>
      </c>
      <c r="F14" s="304">
        <v>10.9</v>
      </c>
      <c r="G14" s="304">
        <v>85.1</v>
      </c>
      <c r="H14" s="304">
        <v>56.8</v>
      </c>
      <c r="I14" s="307"/>
      <c r="J14" s="304">
        <v>1.9</v>
      </c>
      <c r="K14" s="304">
        <v>3.8</v>
      </c>
      <c r="L14" s="304">
        <v>14.1</v>
      </c>
      <c r="M14" s="305">
        <f>SUM(C14:L14)</f>
        <v>265.8</v>
      </c>
    </row>
    <row r="15" spans="1:13" ht="15.75" customHeight="1" thickBot="1">
      <c r="A15" s="582"/>
      <c r="B15" s="159" t="s">
        <v>322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306"/>
    </row>
    <row r="16" spans="1:13" ht="15.75" customHeight="1">
      <c r="A16" s="581">
        <v>2002</v>
      </c>
      <c r="B16" s="158" t="s">
        <v>321</v>
      </c>
      <c r="C16" s="304">
        <v>56</v>
      </c>
      <c r="D16" s="304">
        <v>9.8</v>
      </c>
      <c r="E16" s="304">
        <v>41.1</v>
      </c>
      <c r="F16" s="304">
        <v>10.4</v>
      </c>
      <c r="G16" s="304">
        <v>82.6</v>
      </c>
      <c r="H16" s="304">
        <v>57.6</v>
      </c>
      <c r="I16" s="307"/>
      <c r="J16" s="307"/>
      <c r="K16" s="307"/>
      <c r="L16" s="304">
        <v>3.5</v>
      </c>
      <c r="M16" s="305">
        <f>SUM(C16:L16)</f>
        <v>261</v>
      </c>
    </row>
    <row r="17" spans="1:13" ht="15.75" customHeight="1" thickBot="1">
      <c r="A17" s="582"/>
      <c r="B17" s="159" t="s">
        <v>322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306"/>
    </row>
    <row r="18" spans="1:13" ht="15.75" customHeight="1">
      <c r="A18" s="581">
        <v>2003</v>
      </c>
      <c r="B18" s="158" t="s">
        <v>321</v>
      </c>
      <c r="C18" s="304">
        <v>60.7</v>
      </c>
      <c r="D18" s="304">
        <v>8.1</v>
      </c>
      <c r="E18" s="304">
        <v>42.4</v>
      </c>
      <c r="F18" s="304">
        <v>9.7</v>
      </c>
      <c r="G18" s="304">
        <v>84.3</v>
      </c>
      <c r="H18" s="304">
        <v>57.6</v>
      </c>
      <c r="I18" s="307"/>
      <c r="J18" s="307"/>
      <c r="K18" s="307"/>
      <c r="L18" s="304">
        <v>4.9</v>
      </c>
      <c r="M18" s="305">
        <f>SUM(C18:L18)</f>
        <v>267.7</v>
      </c>
    </row>
    <row r="19" spans="1:13" ht="15.75" customHeight="1" thickBot="1">
      <c r="A19" s="582"/>
      <c r="B19" s="159" t="s">
        <v>322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306"/>
    </row>
    <row r="20" spans="1:13" ht="15.75" customHeight="1">
      <c r="A20" s="581">
        <v>2004</v>
      </c>
      <c r="B20" s="158" t="s">
        <v>321</v>
      </c>
      <c r="C20" s="304">
        <v>60</v>
      </c>
      <c r="D20" s="304">
        <v>7.5</v>
      </c>
      <c r="E20" s="304">
        <v>42.3</v>
      </c>
      <c r="F20" s="304">
        <v>11.1</v>
      </c>
      <c r="G20" s="304">
        <v>83.5</v>
      </c>
      <c r="H20" s="304">
        <v>58.5</v>
      </c>
      <c r="I20" s="307"/>
      <c r="J20" s="307"/>
      <c r="K20" s="307"/>
      <c r="L20" s="304">
        <v>5.4</v>
      </c>
      <c r="M20" s="305">
        <f>SUM(C20:L20)</f>
        <v>268.29999999999995</v>
      </c>
    </row>
    <row r="21" spans="1:13" ht="15.75" customHeight="1" thickBot="1">
      <c r="A21" s="582"/>
      <c r="B21" s="159" t="s">
        <v>322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306"/>
    </row>
    <row r="22" spans="1:13" ht="15.75" customHeight="1">
      <c r="A22" s="581">
        <v>2005</v>
      </c>
      <c r="B22" s="158" t="s">
        <v>321</v>
      </c>
      <c r="C22" s="304">
        <v>65.2</v>
      </c>
      <c r="D22" s="304">
        <v>7.1</v>
      </c>
      <c r="E22" s="304">
        <v>42.1</v>
      </c>
      <c r="F22" s="304">
        <v>10.8</v>
      </c>
      <c r="G22" s="304">
        <v>82.5</v>
      </c>
      <c r="H22" s="304">
        <v>58.8</v>
      </c>
      <c r="I22" s="307"/>
      <c r="J22" s="307"/>
      <c r="K22" s="307"/>
      <c r="L22" s="304">
        <v>6.5</v>
      </c>
      <c r="M22" s="305">
        <f>SUM(C22:L22)</f>
        <v>273</v>
      </c>
    </row>
    <row r="23" spans="1:13" ht="15.75" customHeight="1" thickBot="1">
      <c r="A23" s="582"/>
      <c r="B23" s="159" t="s">
        <v>322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491">
        <v>807.5999999999999</v>
      </c>
    </row>
    <row r="24" spans="1:13" ht="15.75" customHeight="1">
      <c r="A24" s="581">
        <v>2006</v>
      </c>
      <c r="B24" s="158" t="s">
        <v>321</v>
      </c>
      <c r="C24" s="304">
        <v>70</v>
      </c>
      <c r="D24" s="304">
        <v>7.2</v>
      </c>
      <c r="E24" s="304">
        <v>42.3</v>
      </c>
      <c r="F24" s="304">
        <v>9.9</v>
      </c>
      <c r="G24" s="304">
        <v>83.9</v>
      </c>
      <c r="H24" s="304">
        <v>59.1</v>
      </c>
      <c r="I24" s="307"/>
      <c r="J24" s="307"/>
      <c r="K24" s="307"/>
      <c r="L24" s="304">
        <v>6.6</v>
      </c>
      <c r="M24" s="305">
        <f>SUM(C24:L24)</f>
        <v>279.00000000000006</v>
      </c>
    </row>
    <row r="25" spans="1:13" ht="15.75" customHeight="1" thickBot="1">
      <c r="A25" s="582"/>
      <c r="B25" s="159" t="s">
        <v>322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491">
        <v>780.1999999999999</v>
      </c>
    </row>
    <row r="26" spans="1:13" ht="15.75" customHeight="1">
      <c r="A26" s="581">
        <v>2007</v>
      </c>
      <c r="B26" s="158" t="s">
        <v>321</v>
      </c>
      <c r="C26" s="304">
        <v>69.6</v>
      </c>
      <c r="D26" s="304">
        <v>7</v>
      </c>
      <c r="E26" s="304">
        <v>41.7</v>
      </c>
      <c r="F26" s="304">
        <v>9.6</v>
      </c>
      <c r="G26" s="304">
        <v>84.3</v>
      </c>
      <c r="H26" s="304">
        <v>58.6</v>
      </c>
      <c r="I26" s="307"/>
      <c r="J26" s="307"/>
      <c r="K26" s="307"/>
      <c r="L26" s="304">
        <v>6.3</v>
      </c>
      <c r="M26" s="305">
        <f>SUM(C26:L26)</f>
        <v>277.1</v>
      </c>
    </row>
    <row r="27" spans="1:13" ht="15.75" customHeight="1" thickBot="1">
      <c r="A27" s="582"/>
      <c r="B27" s="159" t="s">
        <v>322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491">
        <v>503.1</v>
      </c>
    </row>
    <row r="28" spans="1:13" ht="15.75" customHeight="1">
      <c r="A28" s="581">
        <v>2008</v>
      </c>
      <c r="B28" s="158" t="s">
        <v>321</v>
      </c>
      <c r="C28" s="489">
        <v>56.9</v>
      </c>
      <c r="D28" s="489">
        <v>5.8</v>
      </c>
      <c r="E28" s="489">
        <v>37.2</v>
      </c>
      <c r="F28" s="489">
        <v>8.4</v>
      </c>
      <c r="G28" s="489">
        <v>80.9</v>
      </c>
      <c r="H28" s="489">
        <v>57.5</v>
      </c>
      <c r="I28" s="490"/>
      <c r="J28" s="490"/>
      <c r="K28" s="490"/>
      <c r="L28" s="489">
        <v>4.8</v>
      </c>
      <c r="M28" s="305">
        <f>SUM(C28:L28)</f>
        <v>251.50000000000003</v>
      </c>
    </row>
    <row r="29" spans="1:13" ht="15.75" customHeight="1" thickBot="1">
      <c r="A29" s="582"/>
      <c r="B29" s="159" t="s">
        <v>322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491">
        <v>251.59999999999997</v>
      </c>
    </row>
    <row r="30" spans="1:13" ht="15.75" customHeight="1">
      <c r="A30" s="581">
        <v>2009</v>
      </c>
      <c r="B30" s="158" t="s">
        <v>321</v>
      </c>
      <c r="C30" s="489">
        <v>55.6</v>
      </c>
      <c r="D30" s="489">
        <v>6.1</v>
      </c>
      <c r="E30" s="489">
        <v>38.4</v>
      </c>
      <c r="F30" s="489">
        <v>8.3</v>
      </c>
      <c r="G30" s="489">
        <v>81.2</v>
      </c>
      <c r="H30" s="489">
        <v>56.8</v>
      </c>
      <c r="I30" s="490"/>
      <c r="J30" s="490"/>
      <c r="K30" s="490"/>
      <c r="L30" s="489">
        <v>5.2</v>
      </c>
      <c r="M30" s="305">
        <f>SUM(C30:L30)</f>
        <v>251.59999999999997</v>
      </c>
    </row>
    <row r="31" spans="1:13" ht="15.75" customHeight="1" thickBot="1">
      <c r="A31" s="582"/>
      <c r="B31" s="159" t="s">
        <v>322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306"/>
    </row>
    <row r="32" spans="1:38" s="3" customFormat="1" ht="13.5" customHeight="1">
      <c r="A32" s="4" t="s">
        <v>19</v>
      </c>
      <c r="B32" s="12"/>
      <c r="C32" s="5"/>
      <c r="J32" s="11" t="s">
        <v>221</v>
      </c>
      <c r="P32" s="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3" customFormat="1" ht="13.5" customHeight="1">
      <c r="A33" s="280"/>
      <c r="B33" s="11" t="s">
        <v>374</v>
      </c>
      <c r="C33" s="5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</sheetData>
  <sheetProtection/>
  <mergeCells count="14">
    <mergeCell ref="A28:A29"/>
    <mergeCell ref="A30:A31"/>
    <mergeCell ref="A1:M1"/>
    <mergeCell ref="A6:A7"/>
    <mergeCell ref="A8:A9"/>
    <mergeCell ref="A10:A11"/>
    <mergeCell ref="A24:A25"/>
    <mergeCell ref="A26:A27"/>
    <mergeCell ref="A12:A13"/>
    <mergeCell ref="A14:A15"/>
    <mergeCell ref="A16:A17"/>
    <mergeCell ref="A18:A19"/>
    <mergeCell ref="A20:A21"/>
    <mergeCell ref="A22:A2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3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7.140625" style="157" customWidth="1"/>
    <col min="2" max="2" width="13.57421875" style="157" bestFit="1" customWidth="1"/>
    <col min="3" max="3" width="10.57421875" style="157" bestFit="1" customWidth="1"/>
    <col min="4" max="4" width="7.57421875" style="157" bestFit="1" customWidth="1"/>
    <col min="5" max="5" width="9.57421875" style="157" bestFit="1" customWidth="1"/>
    <col min="6" max="6" width="8.7109375" style="157" bestFit="1" customWidth="1"/>
    <col min="7" max="7" width="9.421875" style="157" bestFit="1" customWidth="1"/>
    <col min="8" max="8" width="7.28125" style="157" customWidth="1"/>
    <col min="9" max="9" width="9.140625" style="157" customWidth="1"/>
    <col min="10" max="10" width="10.28125" style="157" customWidth="1"/>
    <col min="11" max="11" width="9.00390625" style="157" customWidth="1"/>
    <col min="12" max="16384" width="9.140625" style="157" customWidth="1"/>
  </cols>
  <sheetData>
    <row r="1" spans="1:19" ht="19.5" customHeight="1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6.75" customHeight="1" thickBot="1"/>
    <row r="3" spans="1:11" ht="26.25" thickBot="1">
      <c r="A3" s="19" t="s">
        <v>369</v>
      </c>
      <c r="B3" s="19" t="s">
        <v>142</v>
      </c>
      <c r="C3" s="270" t="s">
        <v>52</v>
      </c>
      <c r="D3" s="270" t="s">
        <v>60</v>
      </c>
      <c r="E3" s="270" t="s">
        <v>143</v>
      </c>
      <c r="F3" s="270" t="s">
        <v>144</v>
      </c>
      <c r="G3" s="270" t="s">
        <v>101</v>
      </c>
      <c r="H3" s="270" t="s">
        <v>145</v>
      </c>
      <c r="I3" s="270" t="s">
        <v>223</v>
      </c>
      <c r="J3" s="270" t="s">
        <v>224</v>
      </c>
      <c r="K3" s="270" t="s">
        <v>5</v>
      </c>
    </row>
    <row r="4" spans="1:11" ht="30" customHeight="1">
      <c r="A4" s="581">
        <v>2006</v>
      </c>
      <c r="B4" s="141" t="s">
        <v>316</v>
      </c>
      <c r="C4" s="106">
        <v>33.6</v>
      </c>
      <c r="D4" s="106">
        <v>4.2</v>
      </c>
      <c r="E4" s="106">
        <v>37.2</v>
      </c>
      <c r="F4" s="106">
        <v>3.5</v>
      </c>
      <c r="G4" s="106">
        <v>54.5</v>
      </c>
      <c r="H4" s="106">
        <v>3.5</v>
      </c>
      <c r="I4" s="106">
        <v>0.8</v>
      </c>
      <c r="J4" s="106">
        <v>4.9</v>
      </c>
      <c r="K4" s="145">
        <f>SUM(C4:J4)</f>
        <v>142.20000000000002</v>
      </c>
    </row>
    <row r="5" spans="1:11" ht="30" customHeight="1">
      <c r="A5" s="585"/>
      <c r="B5" s="142" t="s">
        <v>1</v>
      </c>
      <c r="C5" s="58">
        <f aca="true" t="shared" si="0" ref="C5:K5">C4*100/C10</f>
        <v>48</v>
      </c>
      <c r="D5" s="58">
        <f t="shared" si="0"/>
        <v>58.33333333333333</v>
      </c>
      <c r="E5" s="58">
        <f t="shared" si="0"/>
        <v>87.94326241134753</v>
      </c>
      <c r="F5" s="58">
        <f t="shared" si="0"/>
        <v>35.35353535353535</v>
      </c>
      <c r="G5" s="58">
        <f t="shared" si="0"/>
        <v>70.96354166666667</v>
      </c>
      <c r="H5" s="58">
        <f t="shared" si="0"/>
        <v>5.922165820642978</v>
      </c>
      <c r="I5" s="58">
        <f t="shared" si="0"/>
        <v>11.267605633802818</v>
      </c>
      <c r="J5" s="58">
        <f t="shared" si="0"/>
        <v>74.24242424242425</v>
      </c>
      <c r="K5" s="146">
        <f t="shared" si="0"/>
        <v>50.967741935483865</v>
      </c>
    </row>
    <row r="6" spans="1:11" ht="30" customHeight="1">
      <c r="A6" s="585"/>
      <c r="B6" s="142" t="s">
        <v>317</v>
      </c>
      <c r="C6" s="58">
        <v>36.4</v>
      </c>
      <c r="D6" s="58">
        <v>2.8</v>
      </c>
      <c r="E6" s="58">
        <v>1.3</v>
      </c>
      <c r="F6" s="58">
        <v>6.4</v>
      </c>
      <c r="G6" s="58">
        <v>22.3</v>
      </c>
      <c r="H6" s="58">
        <v>55.6</v>
      </c>
      <c r="I6" s="58">
        <v>6.3</v>
      </c>
      <c r="J6" s="58">
        <v>1.1</v>
      </c>
      <c r="K6" s="146">
        <f>SUM(C6:J6)</f>
        <v>132.2</v>
      </c>
    </row>
    <row r="7" spans="1:11" ht="30" customHeight="1">
      <c r="A7" s="585"/>
      <c r="B7" s="142" t="s">
        <v>1</v>
      </c>
      <c r="C7" s="58">
        <f aca="true" t="shared" si="1" ref="C7:K7">C6*100/C10</f>
        <v>52</v>
      </c>
      <c r="D7" s="58">
        <f t="shared" si="1"/>
        <v>38.888888888888886</v>
      </c>
      <c r="E7" s="58">
        <f t="shared" si="1"/>
        <v>3.0732860520094563</v>
      </c>
      <c r="F7" s="58">
        <f t="shared" si="1"/>
        <v>64.64646464646465</v>
      </c>
      <c r="G7" s="58">
        <f t="shared" si="1"/>
        <v>29.036458333333336</v>
      </c>
      <c r="H7" s="58">
        <f t="shared" si="1"/>
        <v>94.07783417935703</v>
      </c>
      <c r="I7" s="58">
        <f t="shared" si="1"/>
        <v>88.73239436619718</v>
      </c>
      <c r="J7" s="58">
        <f t="shared" si="1"/>
        <v>16.66666666666667</v>
      </c>
      <c r="K7" s="58">
        <f t="shared" si="1"/>
        <v>47.38351254480285</v>
      </c>
    </row>
    <row r="8" spans="1:11" ht="30" customHeight="1">
      <c r="A8" s="585"/>
      <c r="B8" s="142" t="s">
        <v>318</v>
      </c>
      <c r="C8" s="58">
        <v>0</v>
      </c>
      <c r="D8" s="58">
        <v>0.2</v>
      </c>
      <c r="E8" s="58">
        <v>3.8</v>
      </c>
      <c r="F8" s="58">
        <v>0</v>
      </c>
      <c r="G8" s="58">
        <v>0</v>
      </c>
      <c r="H8" s="58">
        <v>0</v>
      </c>
      <c r="I8" s="58">
        <v>0</v>
      </c>
      <c r="J8" s="58">
        <v>0.6</v>
      </c>
      <c r="K8" s="146">
        <f>SUM(C8:J8)</f>
        <v>4.6</v>
      </c>
    </row>
    <row r="9" spans="1:11" ht="30" customHeight="1">
      <c r="A9" s="585"/>
      <c r="B9" s="142" t="s">
        <v>1</v>
      </c>
      <c r="C9" s="58">
        <f aca="true" t="shared" si="2" ref="C9:K9">C8*100/C10</f>
        <v>0</v>
      </c>
      <c r="D9" s="58">
        <f t="shared" si="2"/>
        <v>2.7777777777777777</v>
      </c>
      <c r="E9" s="58">
        <f t="shared" si="2"/>
        <v>8.983451536643027</v>
      </c>
      <c r="F9" s="58">
        <f t="shared" si="2"/>
        <v>0</v>
      </c>
      <c r="G9" s="58">
        <f t="shared" si="2"/>
        <v>0</v>
      </c>
      <c r="H9" s="58">
        <f t="shared" si="2"/>
        <v>0</v>
      </c>
      <c r="I9" s="58">
        <f t="shared" si="2"/>
        <v>0</v>
      </c>
      <c r="J9" s="58">
        <f t="shared" si="2"/>
        <v>9.090909090909092</v>
      </c>
      <c r="K9" s="58">
        <f t="shared" si="2"/>
        <v>1.648745519713261</v>
      </c>
    </row>
    <row r="10" spans="1:11" ht="30" customHeight="1" thickBot="1">
      <c r="A10" s="586"/>
      <c r="B10" s="99" t="s">
        <v>319</v>
      </c>
      <c r="C10" s="107">
        <f aca="true" t="shared" si="3" ref="C10:J10">C4+C6+C8</f>
        <v>70</v>
      </c>
      <c r="D10" s="107">
        <f t="shared" si="3"/>
        <v>7.2</v>
      </c>
      <c r="E10" s="107">
        <f t="shared" si="3"/>
        <v>42.3</v>
      </c>
      <c r="F10" s="107">
        <f t="shared" si="3"/>
        <v>9.9</v>
      </c>
      <c r="G10" s="107">
        <f t="shared" si="3"/>
        <v>76.8</v>
      </c>
      <c r="H10" s="107">
        <f t="shared" si="3"/>
        <v>59.1</v>
      </c>
      <c r="I10" s="107">
        <f t="shared" si="3"/>
        <v>7.1</v>
      </c>
      <c r="J10" s="107">
        <f t="shared" si="3"/>
        <v>6.6</v>
      </c>
      <c r="K10" s="147">
        <f>SUM(C10:J10)</f>
        <v>279.00000000000006</v>
      </c>
    </row>
    <row r="11" spans="1:11" ht="30" customHeight="1">
      <c r="A11" s="581">
        <v>2007</v>
      </c>
      <c r="B11" s="141" t="s">
        <v>316</v>
      </c>
      <c r="C11" s="106">
        <v>31.3</v>
      </c>
      <c r="D11" s="106">
        <v>4.1</v>
      </c>
      <c r="E11" s="106">
        <v>36.3</v>
      </c>
      <c r="F11" s="106">
        <v>3.3</v>
      </c>
      <c r="G11" s="106">
        <v>53.1</v>
      </c>
      <c r="H11" s="106">
        <v>3.5</v>
      </c>
      <c r="I11" s="106">
        <v>1</v>
      </c>
      <c r="J11" s="106">
        <v>4.5</v>
      </c>
      <c r="K11" s="145">
        <f>SUM(C11:J11)</f>
        <v>137.1</v>
      </c>
    </row>
    <row r="12" spans="1:11" ht="30" customHeight="1">
      <c r="A12" s="585"/>
      <c r="B12" s="142" t="s">
        <v>1</v>
      </c>
      <c r="C12" s="58">
        <f aca="true" t="shared" si="4" ref="C12:K12">C11*100/C17</f>
        <v>44.9712643678161</v>
      </c>
      <c r="D12" s="58">
        <f t="shared" si="4"/>
        <v>58.57142857142857</v>
      </c>
      <c r="E12" s="58">
        <f t="shared" si="4"/>
        <v>87.0503597122302</v>
      </c>
      <c r="F12" s="58">
        <f t="shared" si="4"/>
        <v>34.375</v>
      </c>
      <c r="G12" s="58">
        <f t="shared" si="4"/>
        <v>68.96103896103897</v>
      </c>
      <c r="H12" s="58">
        <f t="shared" si="4"/>
        <v>5.972696245733788</v>
      </c>
      <c r="I12" s="58">
        <f t="shared" si="4"/>
        <v>13.698630136986301</v>
      </c>
      <c r="J12" s="58">
        <f t="shared" si="4"/>
        <v>71.42857142857143</v>
      </c>
      <c r="K12" s="146">
        <f t="shared" si="4"/>
        <v>49.47672320461927</v>
      </c>
    </row>
    <row r="13" spans="1:11" ht="30" customHeight="1">
      <c r="A13" s="585"/>
      <c r="B13" s="142" t="s">
        <v>317</v>
      </c>
      <c r="C13" s="58">
        <v>38.3</v>
      </c>
      <c r="D13" s="58">
        <v>2.8</v>
      </c>
      <c r="E13" s="58">
        <v>1.2</v>
      </c>
      <c r="F13" s="58">
        <v>6.3</v>
      </c>
      <c r="G13" s="58">
        <v>23.9</v>
      </c>
      <c r="H13" s="58">
        <v>55.1</v>
      </c>
      <c r="I13" s="58">
        <v>6.3</v>
      </c>
      <c r="J13" s="58">
        <v>1.2</v>
      </c>
      <c r="K13" s="146">
        <f>SUM(C13:J13)</f>
        <v>135.1</v>
      </c>
    </row>
    <row r="14" spans="1:11" ht="30" customHeight="1">
      <c r="A14" s="585"/>
      <c r="B14" s="142" t="s">
        <v>1</v>
      </c>
      <c r="C14" s="58">
        <f aca="true" t="shared" si="5" ref="C14:K14">C13*100/C17</f>
        <v>55.0287356321839</v>
      </c>
      <c r="D14" s="58">
        <f t="shared" si="5"/>
        <v>40.00000000000001</v>
      </c>
      <c r="E14" s="58">
        <f t="shared" si="5"/>
        <v>2.8776978417266186</v>
      </c>
      <c r="F14" s="58">
        <f t="shared" si="5"/>
        <v>65.625</v>
      </c>
      <c r="G14" s="58">
        <f t="shared" si="5"/>
        <v>31.038961038961038</v>
      </c>
      <c r="H14" s="58">
        <f t="shared" si="5"/>
        <v>94.02730375426621</v>
      </c>
      <c r="I14" s="58">
        <f t="shared" si="5"/>
        <v>86.3013698630137</v>
      </c>
      <c r="J14" s="58">
        <f t="shared" si="5"/>
        <v>19.047619047619047</v>
      </c>
      <c r="K14" s="58">
        <f t="shared" si="5"/>
        <v>48.7549621075424</v>
      </c>
    </row>
    <row r="15" spans="1:11" ht="30" customHeight="1">
      <c r="A15" s="585"/>
      <c r="B15" s="142" t="s">
        <v>318</v>
      </c>
      <c r="C15" s="58">
        <v>0</v>
      </c>
      <c r="D15" s="58">
        <v>0.1</v>
      </c>
      <c r="E15" s="58">
        <v>4.2</v>
      </c>
      <c r="F15" s="58">
        <v>0</v>
      </c>
      <c r="G15" s="58">
        <v>0</v>
      </c>
      <c r="H15" s="58">
        <v>0</v>
      </c>
      <c r="I15" s="58">
        <v>0</v>
      </c>
      <c r="J15" s="58">
        <v>0.6</v>
      </c>
      <c r="K15" s="146">
        <f>SUM(C15:J15)</f>
        <v>4.8999999999999995</v>
      </c>
    </row>
    <row r="16" spans="1:11" ht="30" customHeight="1">
      <c r="A16" s="585"/>
      <c r="B16" s="142" t="s">
        <v>1</v>
      </c>
      <c r="C16" s="58">
        <f aca="true" t="shared" si="6" ref="C16:K16">C15*100/C17</f>
        <v>0</v>
      </c>
      <c r="D16" s="58">
        <f t="shared" si="6"/>
        <v>1.4285714285714288</v>
      </c>
      <c r="E16" s="58">
        <f t="shared" si="6"/>
        <v>10.071942446043165</v>
      </c>
      <c r="F16" s="58">
        <f t="shared" si="6"/>
        <v>0</v>
      </c>
      <c r="G16" s="58">
        <f t="shared" si="6"/>
        <v>0</v>
      </c>
      <c r="H16" s="58">
        <f t="shared" si="6"/>
        <v>0</v>
      </c>
      <c r="I16" s="58">
        <f t="shared" si="6"/>
        <v>0</v>
      </c>
      <c r="J16" s="58">
        <f t="shared" si="6"/>
        <v>9.523809523809524</v>
      </c>
      <c r="K16" s="58">
        <f t="shared" si="6"/>
        <v>1.7683146878383251</v>
      </c>
    </row>
    <row r="17" spans="1:11" ht="30" customHeight="1" thickBot="1">
      <c r="A17" s="586"/>
      <c r="B17" s="99" t="s">
        <v>319</v>
      </c>
      <c r="C17" s="107">
        <f aca="true" t="shared" si="7" ref="C17:J17">C11+C13+C15</f>
        <v>69.6</v>
      </c>
      <c r="D17" s="107">
        <f t="shared" si="7"/>
        <v>6.999999999999999</v>
      </c>
      <c r="E17" s="107">
        <f t="shared" si="7"/>
        <v>41.7</v>
      </c>
      <c r="F17" s="107">
        <f t="shared" si="7"/>
        <v>9.6</v>
      </c>
      <c r="G17" s="107">
        <f t="shared" si="7"/>
        <v>77</v>
      </c>
      <c r="H17" s="107">
        <f t="shared" si="7"/>
        <v>58.6</v>
      </c>
      <c r="I17" s="107">
        <f t="shared" si="7"/>
        <v>7.3</v>
      </c>
      <c r="J17" s="107">
        <f t="shared" si="7"/>
        <v>6.3</v>
      </c>
      <c r="K17" s="147">
        <f>SUM(C17:J17)</f>
        <v>277.1</v>
      </c>
    </row>
    <row r="18" spans="1:11" ht="30" customHeight="1">
      <c r="A18" s="581">
        <v>2008</v>
      </c>
      <c r="B18" s="141" t="s">
        <v>316</v>
      </c>
      <c r="C18" s="106">
        <v>26.2</v>
      </c>
      <c r="D18" s="106">
        <v>3.5</v>
      </c>
      <c r="E18" s="106">
        <v>32</v>
      </c>
      <c r="F18" s="106">
        <v>3.2</v>
      </c>
      <c r="G18" s="106">
        <v>52.9</v>
      </c>
      <c r="H18" s="106">
        <v>8.6</v>
      </c>
      <c r="I18" s="106">
        <v>1.2</v>
      </c>
      <c r="J18" s="106">
        <v>3.8</v>
      </c>
      <c r="K18" s="145">
        <f>SUM(C18:J18)</f>
        <v>131.4</v>
      </c>
    </row>
    <row r="19" spans="1:11" ht="30" customHeight="1">
      <c r="A19" s="585"/>
      <c r="B19" s="142" t="s">
        <v>1</v>
      </c>
      <c r="C19" s="58">
        <f aca="true" t="shared" si="8" ref="C19:K19">C18*100/C24</f>
        <v>46.0456942003515</v>
      </c>
      <c r="D19" s="58">
        <f t="shared" si="8"/>
        <v>60.3448275862069</v>
      </c>
      <c r="E19" s="58">
        <f t="shared" si="8"/>
        <v>86.02150537634408</v>
      </c>
      <c r="F19" s="58">
        <f t="shared" si="8"/>
        <v>38.095238095238095</v>
      </c>
      <c r="G19" s="58">
        <f t="shared" si="8"/>
        <v>71.00671140939598</v>
      </c>
      <c r="H19" s="58">
        <f t="shared" si="8"/>
        <v>14.956521739130435</v>
      </c>
      <c r="I19" s="58">
        <f t="shared" si="8"/>
        <v>18.75</v>
      </c>
      <c r="J19" s="58">
        <f t="shared" si="8"/>
        <v>79.16666666666667</v>
      </c>
      <c r="K19" s="146">
        <f t="shared" si="8"/>
        <v>52.24652087475148</v>
      </c>
    </row>
    <row r="20" spans="1:11" ht="30" customHeight="1">
      <c r="A20" s="585"/>
      <c r="B20" s="142" t="s">
        <v>317</v>
      </c>
      <c r="C20" s="58">
        <v>30.7</v>
      </c>
      <c r="D20" s="58">
        <v>2.1</v>
      </c>
      <c r="E20" s="58">
        <v>0.7</v>
      </c>
      <c r="F20" s="58">
        <v>5.2</v>
      </c>
      <c r="G20" s="58">
        <v>21.6</v>
      </c>
      <c r="H20" s="58">
        <v>48.9</v>
      </c>
      <c r="I20" s="58">
        <v>5.2</v>
      </c>
      <c r="J20" s="58">
        <v>0.6</v>
      </c>
      <c r="K20" s="146">
        <f>SUM(C20:J20)</f>
        <v>115</v>
      </c>
    </row>
    <row r="21" spans="1:11" ht="30" customHeight="1">
      <c r="A21" s="585"/>
      <c r="B21" s="142" t="s">
        <v>1</v>
      </c>
      <c r="C21" s="58">
        <f aca="true" t="shared" si="9" ref="C21:K21">C20*100/C24</f>
        <v>53.95430579964851</v>
      </c>
      <c r="D21" s="58">
        <f t="shared" si="9"/>
        <v>36.20689655172414</v>
      </c>
      <c r="E21" s="58">
        <f t="shared" si="9"/>
        <v>1.8817204301075268</v>
      </c>
      <c r="F21" s="58">
        <f t="shared" si="9"/>
        <v>61.904761904761905</v>
      </c>
      <c r="G21" s="58">
        <f t="shared" si="9"/>
        <v>28.993288590604028</v>
      </c>
      <c r="H21" s="58">
        <f t="shared" si="9"/>
        <v>85.04347826086956</v>
      </c>
      <c r="I21" s="58">
        <f t="shared" si="9"/>
        <v>81.25</v>
      </c>
      <c r="J21" s="58">
        <f t="shared" si="9"/>
        <v>12.5</v>
      </c>
      <c r="K21" s="58">
        <f t="shared" si="9"/>
        <v>45.72564612326043</v>
      </c>
    </row>
    <row r="22" spans="1:11" ht="30" customHeight="1">
      <c r="A22" s="585"/>
      <c r="B22" s="142" t="s">
        <v>318</v>
      </c>
      <c r="C22" s="58">
        <v>0</v>
      </c>
      <c r="D22" s="58">
        <v>0.2</v>
      </c>
      <c r="E22" s="58">
        <v>4.5</v>
      </c>
      <c r="F22" s="58">
        <v>0</v>
      </c>
      <c r="G22" s="58">
        <v>0</v>
      </c>
      <c r="H22" s="58">
        <v>0</v>
      </c>
      <c r="I22" s="58">
        <v>0</v>
      </c>
      <c r="J22" s="58">
        <v>0.4</v>
      </c>
      <c r="K22" s="146">
        <f>SUM(C22:J22)</f>
        <v>5.1000000000000005</v>
      </c>
    </row>
    <row r="23" spans="1:11" ht="30" customHeight="1">
      <c r="A23" s="585"/>
      <c r="B23" s="142" t="s">
        <v>1</v>
      </c>
      <c r="C23" s="58">
        <f aca="true" t="shared" si="10" ref="C23:K23">C22*100/C24</f>
        <v>0</v>
      </c>
      <c r="D23" s="58">
        <f t="shared" si="10"/>
        <v>3.4482758620689657</v>
      </c>
      <c r="E23" s="58">
        <f t="shared" si="10"/>
        <v>12.096774193548386</v>
      </c>
      <c r="F23" s="58">
        <f t="shared" si="10"/>
        <v>0</v>
      </c>
      <c r="G23" s="58">
        <f t="shared" si="10"/>
        <v>0</v>
      </c>
      <c r="H23" s="58">
        <f t="shared" si="10"/>
        <v>0</v>
      </c>
      <c r="I23" s="58">
        <f t="shared" si="10"/>
        <v>0</v>
      </c>
      <c r="J23" s="58">
        <f t="shared" si="10"/>
        <v>8.333333333333334</v>
      </c>
      <c r="K23" s="58">
        <f t="shared" si="10"/>
        <v>2.0278330019880717</v>
      </c>
    </row>
    <row r="24" spans="1:11" ht="30" customHeight="1" thickBot="1">
      <c r="A24" s="586"/>
      <c r="B24" s="99" t="s">
        <v>319</v>
      </c>
      <c r="C24" s="107">
        <f aca="true" t="shared" si="11" ref="C24:J24">C18+C20+C22</f>
        <v>56.9</v>
      </c>
      <c r="D24" s="107">
        <f t="shared" si="11"/>
        <v>5.8</v>
      </c>
      <c r="E24" s="107">
        <f t="shared" si="11"/>
        <v>37.2</v>
      </c>
      <c r="F24" s="107">
        <f t="shared" si="11"/>
        <v>8.4</v>
      </c>
      <c r="G24" s="107">
        <f t="shared" si="11"/>
        <v>74.5</v>
      </c>
      <c r="H24" s="107">
        <f t="shared" si="11"/>
        <v>57.5</v>
      </c>
      <c r="I24" s="107">
        <f t="shared" si="11"/>
        <v>6.4</v>
      </c>
      <c r="J24" s="107">
        <f t="shared" si="11"/>
        <v>4.8</v>
      </c>
      <c r="K24" s="147">
        <f>SUM(C24:J24)</f>
        <v>251.50000000000003</v>
      </c>
    </row>
    <row r="25" spans="1:11" ht="30" customHeight="1">
      <c r="A25" s="581">
        <v>2009</v>
      </c>
      <c r="B25" s="141" t="s">
        <v>316</v>
      </c>
      <c r="C25" s="106">
        <v>26.2</v>
      </c>
      <c r="D25" s="106">
        <v>3.7</v>
      </c>
      <c r="E25" s="106">
        <v>33</v>
      </c>
      <c r="F25" s="106">
        <v>3.2</v>
      </c>
      <c r="G25" s="106">
        <v>52.2</v>
      </c>
      <c r="H25" s="106">
        <v>9.7</v>
      </c>
      <c r="I25" s="106">
        <v>1.1</v>
      </c>
      <c r="J25" s="106">
        <v>4.1</v>
      </c>
      <c r="K25" s="145">
        <f>SUM(C25:J25)</f>
        <v>133.2</v>
      </c>
    </row>
    <row r="26" spans="1:11" ht="30" customHeight="1">
      <c r="A26" s="585"/>
      <c r="B26" s="142" t="s">
        <v>1</v>
      </c>
      <c r="C26" s="58">
        <f aca="true" t="shared" si="12" ref="C26:K26">C25*100/C31</f>
        <v>47.122302158273385</v>
      </c>
      <c r="D26" s="58">
        <f t="shared" si="12"/>
        <v>60.655737704918025</v>
      </c>
      <c r="E26" s="58">
        <f t="shared" si="12"/>
        <v>85.9375</v>
      </c>
      <c r="F26" s="58">
        <f t="shared" si="12"/>
        <v>38.554216867469876</v>
      </c>
      <c r="G26" s="58">
        <f t="shared" si="12"/>
        <v>69.97319034852548</v>
      </c>
      <c r="H26" s="58">
        <f t="shared" si="12"/>
        <v>17.077464788732392</v>
      </c>
      <c r="I26" s="58">
        <f t="shared" si="12"/>
        <v>16.66666666666667</v>
      </c>
      <c r="J26" s="58">
        <f t="shared" si="12"/>
        <v>78.84615384615384</v>
      </c>
      <c r="K26" s="146">
        <f t="shared" si="12"/>
        <v>52.94117647058823</v>
      </c>
    </row>
    <row r="27" spans="1:11" ht="30" customHeight="1">
      <c r="A27" s="585"/>
      <c r="B27" s="142" t="s">
        <v>317</v>
      </c>
      <c r="C27" s="58">
        <v>29.4</v>
      </c>
      <c r="D27" s="58">
        <v>2.2</v>
      </c>
      <c r="E27" s="58">
        <v>0.4</v>
      </c>
      <c r="F27" s="58">
        <v>5.1</v>
      </c>
      <c r="G27" s="58">
        <v>22.4</v>
      </c>
      <c r="H27" s="58">
        <v>47.1</v>
      </c>
      <c r="I27" s="58">
        <v>5.5</v>
      </c>
      <c r="J27" s="58">
        <v>0.5</v>
      </c>
      <c r="K27" s="146">
        <f>SUM(C27:J27)</f>
        <v>112.6</v>
      </c>
    </row>
    <row r="28" spans="1:11" ht="30" customHeight="1">
      <c r="A28" s="585"/>
      <c r="B28" s="142" t="s">
        <v>1</v>
      </c>
      <c r="C28" s="58">
        <f aca="true" t="shared" si="13" ref="C28:K28">C27*100/C31</f>
        <v>52.87769784172662</v>
      </c>
      <c r="D28" s="58">
        <f t="shared" si="13"/>
        <v>36.0655737704918</v>
      </c>
      <c r="E28" s="58">
        <f t="shared" si="13"/>
        <v>1.0416666666666667</v>
      </c>
      <c r="F28" s="58">
        <f t="shared" si="13"/>
        <v>61.44578313253011</v>
      </c>
      <c r="G28" s="58">
        <f t="shared" si="13"/>
        <v>30.026809651474533</v>
      </c>
      <c r="H28" s="58">
        <f t="shared" si="13"/>
        <v>82.92253521126761</v>
      </c>
      <c r="I28" s="58">
        <f t="shared" si="13"/>
        <v>83.33333333333334</v>
      </c>
      <c r="J28" s="58">
        <f t="shared" si="13"/>
        <v>9.615384615384617</v>
      </c>
      <c r="K28" s="58">
        <f t="shared" si="13"/>
        <v>44.753577106518286</v>
      </c>
    </row>
    <row r="29" spans="1:11" ht="30" customHeight="1">
      <c r="A29" s="585"/>
      <c r="B29" s="142" t="s">
        <v>318</v>
      </c>
      <c r="C29" s="58">
        <v>0</v>
      </c>
      <c r="D29" s="58">
        <v>0.2</v>
      </c>
      <c r="E29" s="58">
        <v>5</v>
      </c>
      <c r="F29" s="58">
        <v>0</v>
      </c>
      <c r="G29" s="58">
        <v>0</v>
      </c>
      <c r="H29" s="58">
        <v>0</v>
      </c>
      <c r="I29" s="58">
        <v>0</v>
      </c>
      <c r="J29" s="58">
        <v>0.6</v>
      </c>
      <c r="K29" s="146">
        <f>SUM(C29:J29)</f>
        <v>5.8</v>
      </c>
    </row>
    <row r="30" spans="1:11" ht="30" customHeight="1">
      <c r="A30" s="585"/>
      <c r="B30" s="142" t="s">
        <v>1</v>
      </c>
      <c r="C30" s="58">
        <f aca="true" t="shared" si="14" ref="C30:K30">C29*100/C31</f>
        <v>0</v>
      </c>
      <c r="D30" s="58">
        <f t="shared" si="14"/>
        <v>3.2786885245901636</v>
      </c>
      <c r="E30" s="58">
        <f t="shared" si="14"/>
        <v>13.020833333333334</v>
      </c>
      <c r="F30" s="58">
        <f t="shared" si="14"/>
        <v>0</v>
      </c>
      <c r="G30" s="58">
        <f t="shared" si="14"/>
        <v>0</v>
      </c>
      <c r="H30" s="58">
        <f t="shared" si="14"/>
        <v>0</v>
      </c>
      <c r="I30" s="58">
        <f t="shared" si="14"/>
        <v>0</v>
      </c>
      <c r="J30" s="58">
        <f t="shared" si="14"/>
        <v>11.53846153846154</v>
      </c>
      <c r="K30" s="58">
        <f t="shared" si="14"/>
        <v>2.305246422893482</v>
      </c>
    </row>
    <row r="31" spans="1:11" ht="30" customHeight="1" thickBot="1">
      <c r="A31" s="586"/>
      <c r="B31" s="99" t="s">
        <v>319</v>
      </c>
      <c r="C31" s="107">
        <f aca="true" t="shared" si="15" ref="C31:J31">C25+C27+C29</f>
        <v>55.599999999999994</v>
      </c>
      <c r="D31" s="107">
        <f t="shared" si="15"/>
        <v>6.1000000000000005</v>
      </c>
      <c r="E31" s="107">
        <f t="shared" si="15"/>
        <v>38.4</v>
      </c>
      <c r="F31" s="107">
        <f t="shared" si="15"/>
        <v>8.3</v>
      </c>
      <c r="G31" s="107">
        <f t="shared" si="15"/>
        <v>74.6</v>
      </c>
      <c r="H31" s="107">
        <f t="shared" si="15"/>
        <v>56.8</v>
      </c>
      <c r="I31" s="107">
        <f t="shared" si="15"/>
        <v>6.6</v>
      </c>
      <c r="J31" s="107">
        <f t="shared" si="15"/>
        <v>5.199999999999999</v>
      </c>
      <c r="K31" s="147">
        <f>SUM(C31:J31)</f>
        <v>251.6</v>
      </c>
    </row>
    <row r="32" spans="1:19" ht="13.5" customHeight="1">
      <c r="A32" s="4" t="s">
        <v>19</v>
      </c>
      <c r="B32" s="12"/>
      <c r="C32" s="5"/>
      <c r="D32" s="3"/>
      <c r="E32" s="3"/>
      <c r="F32" s="3"/>
      <c r="G32" s="3"/>
      <c r="H32" s="11" t="s">
        <v>221</v>
      </c>
      <c r="I32" s="3"/>
      <c r="J32" s="3"/>
      <c r="K32" s="3"/>
      <c r="L32" s="3"/>
      <c r="M32" s="3"/>
      <c r="N32" s="3"/>
      <c r="O32" s="3"/>
      <c r="P32" s="6"/>
      <c r="Q32" s="3"/>
      <c r="R32" s="3"/>
      <c r="S32" s="3"/>
    </row>
    <row r="33" spans="2:19" ht="13.5" customHeight="1">
      <c r="B33" s="8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</sheetData>
  <sheetProtection/>
  <mergeCells count="4">
    <mergeCell ref="A4:A10"/>
    <mergeCell ref="A11:A17"/>
    <mergeCell ref="A18:A24"/>
    <mergeCell ref="A25:A3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4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421875" style="157" customWidth="1"/>
    <col min="2" max="2" width="13.28125" style="157" bestFit="1" customWidth="1"/>
    <col min="3" max="3" width="8.00390625" style="157" bestFit="1" customWidth="1"/>
    <col min="4" max="4" width="10.7109375" style="157" bestFit="1" customWidth="1"/>
    <col min="5" max="5" width="7.7109375" style="157" bestFit="1" customWidth="1"/>
    <col min="6" max="6" width="9.7109375" style="157" bestFit="1" customWidth="1"/>
    <col min="7" max="7" width="8.8515625" style="157" bestFit="1" customWidth="1"/>
    <col min="8" max="8" width="7.28125" style="157" bestFit="1" customWidth="1"/>
    <col min="9" max="9" width="7.00390625" style="157" customWidth="1"/>
    <col min="10" max="10" width="6.28125" style="157" bestFit="1" customWidth="1"/>
    <col min="11" max="11" width="7.7109375" style="157" bestFit="1" customWidth="1"/>
    <col min="12" max="12" width="7.7109375" style="157" customWidth="1"/>
    <col min="13" max="16384" width="9.140625" style="157" customWidth="1"/>
  </cols>
  <sheetData>
    <row r="1" spans="1:19" s="2" customFormat="1" ht="19.5" customHeight="1">
      <c r="A1" s="16" t="s">
        <v>324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6.75" customHeight="1" thickBot="1"/>
    <row r="3" spans="1:12" ht="26.25" thickBot="1">
      <c r="A3" s="19" t="s">
        <v>369</v>
      </c>
      <c r="B3" s="19" t="s">
        <v>180</v>
      </c>
      <c r="C3" s="19" t="s">
        <v>142</v>
      </c>
      <c r="D3" s="270" t="s">
        <v>52</v>
      </c>
      <c r="E3" s="270" t="s">
        <v>60</v>
      </c>
      <c r="F3" s="270" t="s">
        <v>143</v>
      </c>
      <c r="G3" s="270" t="s">
        <v>144</v>
      </c>
      <c r="H3" s="270" t="s">
        <v>101</v>
      </c>
      <c r="I3" s="270" t="s">
        <v>145</v>
      </c>
      <c r="J3" s="270" t="s">
        <v>223</v>
      </c>
      <c r="K3" s="270" t="s">
        <v>224</v>
      </c>
      <c r="L3" s="270" t="s">
        <v>5</v>
      </c>
    </row>
    <row r="4" spans="1:12" ht="15.75" customHeight="1">
      <c r="A4" s="581">
        <v>2006</v>
      </c>
      <c r="B4" s="576" t="s">
        <v>225</v>
      </c>
      <c r="C4" s="141" t="s">
        <v>228</v>
      </c>
      <c r="D4" s="123"/>
      <c r="E4" s="92">
        <v>430</v>
      </c>
      <c r="F4" s="92">
        <v>3387</v>
      </c>
      <c r="G4" s="123"/>
      <c r="H4" s="92">
        <v>13830</v>
      </c>
      <c r="I4" s="92">
        <v>10047</v>
      </c>
      <c r="J4" s="92">
        <v>5236</v>
      </c>
      <c r="K4" s="92">
        <v>265</v>
      </c>
      <c r="L4" s="32"/>
    </row>
    <row r="5" spans="1:12" ht="15.75" customHeight="1">
      <c r="A5" s="585"/>
      <c r="B5" s="592"/>
      <c r="C5" s="142" t="s">
        <v>1</v>
      </c>
      <c r="D5" s="122"/>
      <c r="E5" s="62">
        <f aca="true" t="shared" si="0" ref="E5:K5">E4*100/E14</f>
        <v>6.003909522479754</v>
      </c>
      <c r="F5" s="62">
        <f t="shared" si="0"/>
        <v>8.00122841416456</v>
      </c>
      <c r="G5" s="122"/>
      <c r="H5" s="62">
        <f t="shared" si="0"/>
        <v>17.999609552938114</v>
      </c>
      <c r="I5" s="62">
        <f t="shared" si="0"/>
        <v>17</v>
      </c>
      <c r="J5" s="122"/>
      <c r="K5" s="62">
        <f t="shared" si="0"/>
        <v>3.9939713639788996</v>
      </c>
      <c r="L5" s="122"/>
    </row>
    <row r="6" spans="1:12" ht="15.75" customHeight="1">
      <c r="A6" s="585"/>
      <c r="B6" s="592" t="s">
        <v>226</v>
      </c>
      <c r="C6" s="142" t="s">
        <v>228</v>
      </c>
      <c r="D6" s="62">
        <v>15415</v>
      </c>
      <c r="E6" s="62">
        <v>1576</v>
      </c>
      <c r="F6" s="62">
        <v>13546</v>
      </c>
      <c r="G6" s="62">
        <v>1878</v>
      </c>
      <c r="H6" s="62">
        <v>20745</v>
      </c>
      <c r="I6" s="62">
        <v>24231</v>
      </c>
      <c r="J6" s="62">
        <v>354</v>
      </c>
      <c r="K6" s="62">
        <v>465</v>
      </c>
      <c r="L6" s="32">
        <f>SUM(D6:K6)</f>
        <v>78210</v>
      </c>
    </row>
    <row r="7" spans="1:12" ht="15.75" customHeight="1">
      <c r="A7" s="585"/>
      <c r="B7" s="592"/>
      <c r="C7" s="142" t="s">
        <v>1</v>
      </c>
      <c r="D7" s="122"/>
      <c r="E7" s="62">
        <f aca="true" t="shared" si="1" ref="E7:K7">E6*100/E14</f>
        <v>22.00502652890254</v>
      </c>
      <c r="F7" s="62">
        <f t="shared" si="1"/>
        <v>32.00018898679455</v>
      </c>
      <c r="G7" s="122"/>
      <c r="H7" s="62">
        <f t="shared" si="1"/>
        <v>26.99941432940717</v>
      </c>
      <c r="I7" s="62">
        <f t="shared" si="1"/>
        <v>41</v>
      </c>
      <c r="J7" s="122"/>
      <c r="K7" s="62">
        <f t="shared" si="1"/>
        <v>7.008289374529013</v>
      </c>
      <c r="L7" s="122"/>
    </row>
    <row r="8" spans="1:12" ht="15.75" customHeight="1">
      <c r="A8" s="585"/>
      <c r="B8" s="592" t="s">
        <v>4</v>
      </c>
      <c r="C8" s="142" t="s">
        <v>228</v>
      </c>
      <c r="D8" s="62">
        <v>42041</v>
      </c>
      <c r="E8" s="62">
        <v>4011</v>
      </c>
      <c r="F8" s="62">
        <v>23705</v>
      </c>
      <c r="G8" s="62">
        <v>2274</v>
      </c>
      <c r="H8" s="62">
        <v>27661</v>
      </c>
      <c r="I8" s="62">
        <v>2364</v>
      </c>
      <c r="J8" s="62">
        <v>778</v>
      </c>
      <c r="K8" s="62">
        <v>5242</v>
      </c>
      <c r="L8" s="32">
        <f>SUM(D8:K8)</f>
        <v>108076</v>
      </c>
    </row>
    <row r="9" spans="1:12" ht="15.75" customHeight="1">
      <c r="A9" s="585"/>
      <c r="B9" s="592"/>
      <c r="C9" s="142" t="s">
        <v>1</v>
      </c>
      <c r="D9" s="122"/>
      <c r="E9" s="62">
        <f aca="true" t="shared" si="2" ref="E9:K9">E8*100/E14</f>
        <v>56.00390952247975</v>
      </c>
      <c r="F9" s="62">
        <f t="shared" si="2"/>
        <v>55.99914955942454</v>
      </c>
      <c r="G9" s="122"/>
      <c r="H9" s="62">
        <f t="shared" si="2"/>
        <v>36.00052059608252</v>
      </c>
      <c r="I9" s="62">
        <f t="shared" si="2"/>
        <v>4</v>
      </c>
      <c r="J9" s="122"/>
      <c r="K9" s="62">
        <f t="shared" si="2"/>
        <v>79.00527505651846</v>
      </c>
      <c r="L9" s="122"/>
    </row>
    <row r="10" spans="1:12" ht="15.75" customHeight="1">
      <c r="A10" s="587"/>
      <c r="B10" s="592" t="s">
        <v>227</v>
      </c>
      <c r="C10" s="142" t="s">
        <v>228</v>
      </c>
      <c r="D10" s="62">
        <v>3503</v>
      </c>
      <c r="E10" s="62">
        <v>286</v>
      </c>
      <c r="F10" s="62">
        <v>1270</v>
      </c>
      <c r="G10" s="62">
        <v>1977</v>
      </c>
      <c r="H10" s="62">
        <v>13062</v>
      </c>
      <c r="I10" s="62">
        <v>10047</v>
      </c>
      <c r="J10" s="62">
        <v>707</v>
      </c>
      <c r="K10" s="62">
        <v>265</v>
      </c>
      <c r="L10" s="32">
        <f>SUM(D10:K10)</f>
        <v>31117</v>
      </c>
    </row>
    <row r="11" spans="1:12" ht="15.75" customHeight="1">
      <c r="A11" s="588"/>
      <c r="B11" s="593"/>
      <c r="C11" s="142" t="s">
        <v>1</v>
      </c>
      <c r="D11" s="122"/>
      <c r="E11" s="62">
        <f aca="true" t="shared" si="3" ref="E11:K11">E10*100/E14</f>
        <v>3.9932979614632784</v>
      </c>
      <c r="F11" s="62">
        <f t="shared" si="3"/>
        <v>3.0001653634452294</v>
      </c>
      <c r="G11" s="122"/>
      <c r="H11" s="62">
        <f t="shared" si="3"/>
        <v>17.000065074510314</v>
      </c>
      <c r="I11" s="62">
        <f t="shared" si="3"/>
        <v>17</v>
      </c>
      <c r="J11" s="122"/>
      <c r="K11" s="62">
        <f t="shared" si="3"/>
        <v>3.9939713639788996</v>
      </c>
      <c r="L11" s="122"/>
    </row>
    <row r="12" spans="1:12" ht="15.75" customHeight="1">
      <c r="A12" s="588"/>
      <c r="B12" s="592" t="s">
        <v>3</v>
      </c>
      <c r="C12" s="142" t="s">
        <v>228</v>
      </c>
      <c r="D12" s="62">
        <v>9109</v>
      </c>
      <c r="E12" s="62">
        <v>859</v>
      </c>
      <c r="F12" s="62">
        <v>423</v>
      </c>
      <c r="G12" s="62">
        <v>3756</v>
      </c>
      <c r="H12" s="62">
        <v>1537</v>
      </c>
      <c r="I12" s="62">
        <v>12411</v>
      </c>
      <c r="J12" s="122"/>
      <c r="K12" s="62">
        <v>398</v>
      </c>
      <c r="L12" s="32">
        <f>SUM(D12:K12)</f>
        <v>28493</v>
      </c>
    </row>
    <row r="13" spans="1:12" ht="15.75" customHeight="1" thickBot="1">
      <c r="A13" s="588"/>
      <c r="B13" s="594"/>
      <c r="C13" s="218" t="s">
        <v>1</v>
      </c>
      <c r="D13" s="285"/>
      <c r="E13" s="64">
        <f aca="true" t="shared" si="4" ref="E13:L13">E12*100/E14</f>
        <v>11.993856464674671</v>
      </c>
      <c r="F13" s="64">
        <f t="shared" si="4"/>
        <v>0.9992676761711276</v>
      </c>
      <c r="G13" s="285"/>
      <c r="H13" s="64">
        <f t="shared" si="4"/>
        <v>2.000390447061886</v>
      </c>
      <c r="I13" s="64">
        <f t="shared" si="4"/>
        <v>21</v>
      </c>
      <c r="J13" s="285"/>
      <c r="K13" s="64">
        <f t="shared" si="4"/>
        <v>5.998492840994725</v>
      </c>
      <c r="L13" s="64">
        <f t="shared" si="4"/>
        <v>14.835236354737768</v>
      </c>
    </row>
    <row r="14" spans="1:12" ht="15.75" customHeight="1" thickBot="1">
      <c r="A14" s="589"/>
      <c r="B14" s="595" t="s">
        <v>5</v>
      </c>
      <c r="C14" s="596"/>
      <c r="D14" s="284"/>
      <c r="E14" s="193">
        <f aca="true" t="shared" si="5" ref="E14:K14">E4+E6+E8+E10+E12</f>
        <v>7162</v>
      </c>
      <c r="F14" s="193">
        <f t="shared" si="5"/>
        <v>42331</v>
      </c>
      <c r="G14" s="284"/>
      <c r="H14" s="193">
        <f t="shared" si="5"/>
        <v>76835</v>
      </c>
      <c r="I14" s="193">
        <f t="shared" si="5"/>
        <v>59100</v>
      </c>
      <c r="J14" s="284"/>
      <c r="K14" s="193">
        <f t="shared" si="5"/>
        <v>6635</v>
      </c>
      <c r="L14" s="193">
        <f>SUM(D14:K14)</f>
        <v>192063</v>
      </c>
    </row>
    <row r="15" spans="1:12" ht="15.75" customHeight="1">
      <c r="A15" s="590">
        <v>2007</v>
      </c>
      <c r="B15" s="591" t="s">
        <v>225</v>
      </c>
      <c r="C15" s="144" t="s">
        <v>228</v>
      </c>
      <c r="D15" s="203"/>
      <c r="E15" s="63">
        <v>423</v>
      </c>
      <c r="F15" s="63">
        <v>2918</v>
      </c>
      <c r="G15" s="63">
        <v>97</v>
      </c>
      <c r="H15" s="63">
        <v>14640</v>
      </c>
      <c r="I15" s="63">
        <v>9962</v>
      </c>
      <c r="J15" s="63">
        <v>5335</v>
      </c>
      <c r="K15" s="63">
        <v>250</v>
      </c>
      <c r="L15" s="32"/>
    </row>
    <row r="16" spans="1:12" ht="15.75" customHeight="1">
      <c r="A16" s="585"/>
      <c r="B16" s="592"/>
      <c r="C16" s="142" t="s">
        <v>1</v>
      </c>
      <c r="D16" s="122"/>
      <c r="E16" s="62">
        <f aca="true" t="shared" si="6" ref="E16:K16">E15*100/E25</f>
        <v>6</v>
      </c>
      <c r="F16" s="62">
        <f t="shared" si="6"/>
        <v>6.9989446416578724</v>
      </c>
      <c r="G16" s="62">
        <f t="shared" si="6"/>
        <v>1.0043487264443984</v>
      </c>
      <c r="H16" s="62">
        <f t="shared" si="6"/>
        <v>19.00064892926671</v>
      </c>
      <c r="I16" s="62">
        <f t="shared" si="6"/>
        <v>17</v>
      </c>
      <c r="J16" s="122"/>
      <c r="K16" s="62">
        <f t="shared" si="6"/>
        <v>3.9840637450199203</v>
      </c>
      <c r="L16" s="122"/>
    </row>
    <row r="17" spans="1:12" ht="15.75" customHeight="1">
      <c r="A17" s="585"/>
      <c r="B17" s="592" t="s">
        <v>226</v>
      </c>
      <c r="C17" s="142" t="s">
        <v>228</v>
      </c>
      <c r="D17" s="62">
        <v>16016</v>
      </c>
      <c r="E17" s="62">
        <v>1692</v>
      </c>
      <c r="F17" s="62">
        <v>13758</v>
      </c>
      <c r="G17" s="62">
        <v>1932</v>
      </c>
      <c r="H17" s="62">
        <v>21574</v>
      </c>
      <c r="I17" s="62">
        <v>24612</v>
      </c>
      <c r="J17" s="62">
        <v>433</v>
      </c>
      <c r="K17" s="62">
        <v>502</v>
      </c>
      <c r="L17" s="32">
        <f>SUM(D17:K17)</f>
        <v>80519</v>
      </c>
    </row>
    <row r="18" spans="1:12" ht="15.75" customHeight="1">
      <c r="A18" s="585"/>
      <c r="B18" s="592"/>
      <c r="C18" s="142" t="s">
        <v>1</v>
      </c>
      <c r="D18" s="122"/>
      <c r="E18" s="62">
        <f aca="true" t="shared" si="7" ref="E18:K18">E17*100/E25</f>
        <v>24</v>
      </c>
      <c r="F18" s="62">
        <f t="shared" si="7"/>
        <v>32.99913652499281</v>
      </c>
      <c r="G18" s="62">
        <f t="shared" si="7"/>
        <v>20.00414164423276</v>
      </c>
      <c r="H18" s="62">
        <f t="shared" si="7"/>
        <v>28</v>
      </c>
      <c r="I18" s="62">
        <f t="shared" si="7"/>
        <v>42</v>
      </c>
      <c r="J18" s="122"/>
      <c r="K18" s="62">
        <f t="shared" si="7"/>
        <v>8</v>
      </c>
      <c r="L18" s="122"/>
    </row>
    <row r="19" spans="1:12" ht="15.75" customHeight="1">
      <c r="A19" s="585"/>
      <c r="B19" s="592" t="s">
        <v>4</v>
      </c>
      <c r="C19" s="142" t="s">
        <v>228</v>
      </c>
      <c r="D19" s="62">
        <v>43173</v>
      </c>
      <c r="E19" s="62">
        <v>3736</v>
      </c>
      <c r="F19" s="62">
        <v>24182</v>
      </c>
      <c r="G19" s="62">
        <v>2414</v>
      </c>
      <c r="H19" s="62">
        <v>26197</v>
      </c>
      <c r="I19" s="62">
        <v>2344</v>
      </c>
      <c r="J19" s="62">
        <v>793</v>
      </c>
      <c r="K19" s="62">
        <v>4895</v>
      </c>
      <c r="L19" s="32">
        <f>SUM(D19:K19)</f>
        <v>107734</v>
      </c>
    </row>
    <row r="20" spans="1:12" ht="15.75" customHeight="1">
      <c r="A20" s="585"/>
      <c r="B20" s="592"/>
      <c r="C20" s="142" t="s">
        <v>1</v>
      </c>
      <c r="D20" s="122"/>
      <c r="E20" s="62">
        <f aca="true" t="shared" si="8" ref="E20:K20">E19*100/E25</f>
        <v>52.99290780141844</v>
      </c>
      <c r="F20" s="62">
        <f t="shared" si="8"/>
        <v>58.00153506667946</v>
      </c>
      <c r="G20" s="62">
        <f t="shared" si="8"/>
        <v>24.99482294470905</v>
      </c>
      <c r="H20" s="62">
        <f t="shared" si="8"/>
        <v>34</v>
      </c>
      <c r="I20" s="62">
        <f t="shared" si="8"/>
        <v>4</v>
      </c>
      <c r="J20" s="122"/>
      <c r="K20" s="62">
        <f t="shared" si="8"/>
        <v>78.00796812749005</v>
      </c>
      <c r="L20" s="122"/>
    </row>
    <row r="21" spans="1:12" ht="15.75" customHeight="1">
      <c r="A21" s="587"/>
      <c r="B21" s="592" t="s">
        <v>227</v>
      </c>
      <c r="C21" s="142" t="s">
        <v>228</v>
      </c>
      <c r="D21" s="62">
        <v>4178</v>
      </c>
      <c r="E21" s="62">
        <v>212</v>
      </c>
      <c r="F21" s="62">
        <v>417</v>
      </c>
      <c r="G21" s="62">
        <v>1642</v>
      </c>
      <c r="H21" s="62">
        <v>13098</v>
      </c>
      <c r="I21" s="62">
        <v>9962</v>
      </c>
      <c r="J21" s="62">
        <v>649</v>
      </c>
      <c r="K21" s="62">
        <v>314</v>
      </c>
      <c r="L21" s="32">
        <f>SUM(D21:K21)</f>
        <v>30472</v>
      </c>
    </row>
    <row r="22" spans="1:12" ht="15.75" customHeight="1">
      <c r="A22" s="588"/>
      <c r="B22" s="593"/>
      <c r="C22" s="142" t="s">
        <v>1</v>
      </c>
      <c r="D22" s="122"/>
      <c r="E22" s="62">
        <f aca="true" t="shared" si="9" ref="E22:K22">E21*100/E25</f>
        <v>3.00709219858156</v>
      </c>
      <c r="F22" s="62">
        <f t="shared" si="9"/>
        <v>1.0001918833349324</v>
      </c>
      <c r="G22" s="62">
        <f t="shared" si="9"/>
        <v>17.001449575481466</v>
      </c>
      <c r="H22" s="62">
        <f t="shared" si="9"/>
        <v>16.99935107073329</v>
      </c>
      <c r="I22" s="62">
        <f t="shared" si="9"/>
        <v>17</v>
      </c>
      <c r="J22" s="122"/>
      <c r="K22" s="62">
        <f t="shared" si="9"/>
        <v>5.00398406374502</v>
      </c>
      <c r="L22" s="122"/>
    </row>
    <row r="23" spans="1:12" ht="15.75" customHeight="1">
      <c r="A23" s="588"/>
      <c r="B23" s="592" t="s">
        <v>3</v>
      </c>
      <c r="C23" s="142" t="s">
        <v>228</v>
      </c>
      <c r="D23" s="62">
        <v>6267</v>
      </c>
      <c r="E23" s="62">
        <v>987</v>
      </c>
      <c r="F23" s="62">
        <v>417</v>
      </c>
      <c r="G23" s="62">
        <v>3573</v>
      </c>
      <c r="H23" s="62">
        <v>1541</v>
      </c>
      <c r="I23" s="62">
        <v>11720</v>
      </c>
      <c r="J23" s="62"/>
      <c r="K23" s="62">
        <v>314</v>
      </c>
      <c r="L23" s="32">
        <f>SUM(D23:K23)</f>
        <v>24819</v>
      </c>
    </row>
    <row r="24" spans="1:12" ht="15.75" customHeight="1" thickBot="1">
      <c r="A24" s="588"/>
      <c r="B24" s="594"/>
      <c r="C24" s="218" t="s">
        <v>1</v>
      </c>
      <c r="D24" s="285"/>
      <c r="E24" s="64">
        <f aca="true" t="shared" si="10" ref="E24:K24">E23*100/E25</f>
        <v>14</v>
      </c>
      <c r="F24" s="64">
        <f t="shared" si="10"/>
        <v>1.0001918833349324</v>
      </c>
      <c r="G24" s="64">
        <f t="shared" si="10"/>
        <v>36.995237109132326</v>
      </c>
      <c r="H24" s="64">
        <f t="shared" si="10"/>
        <v>2</v>
      </c>
      <c r="I24" s="64">
        <f t="shared" si="10"/>
        <v>20</v>
      </c>
      <c r="J24" s="285"/>
      <c r="K24" s="64">
        <f t="shared" si="10"/>
        <v>5.00398406374502</v>
      </c>
      <c r="L24" s="285"/>
    </row>
    <row r="25" spans="1:12" ht="15.75" customHeight="1" thickBot="1">
      <c r="A25" s="589"/>
      <c r="B25" s="595" t="s">
        <v>5</v>
      </c>
      <c r="C25" s="596"/>
      <c r="D25" s="284"/>
      <c r="E25" s="193">
        <f aca="true" t="shared" si="11" ref="E25:K25">E15+E17+E19+E21+E23</f>
        <v>7050</v>
      </c>
      <c r="F25" s="193">
        <f t="shared" si="11"/>
        <v>41692</v>
      </c>
      <c r="G25" s="193">
        <f t="shared" si="11"/>
        <v>9658</v>
      </c>
      <c r="H25" s="193">
        <f t="shared" si="11"/>
        <v>77050</v>
      </c>
      <c r="I25" s="193">
        <f t="shared" si="11"/>
        <v>58600</v>
      </c>
      <c r="J25" s="284"/>
      <c r="K25" s="193">
        <f t="shared" si="11"/>
        <v>6275</v>
      </c>
      <c r="L25" s="193">
        <f>SUM(D25:K25)</f>
        <v>200325</v>
      </c>
    </row>
    <row r="26" spans="1:12" ht="15.75" customHeight="1">
      <c r="A26" s="581">
        <v>2008</v>
      </c>
      <c r="B26" s="576" t="s">
        <v>225</v>
      </c>
      <c r="C26" s="141" t="s">
        <v>228</v>
      </c>
      <c r="D26" s="123">
        <v>569</v>
      </c>
      <c r="E26" s="92">
        <v>338</v>
      </c>
      <c r="F26" s="92">
        <v>1858</v>
      </c>
      <c r="G26" s="123">
        <v>85</v>
      </c>
      <c r="H26" s="92">
        <v>11182</v>
      </c>
      <c r="I26" s="92">
        <v>5750</v>
      </c>
      <c r="J26" s="92">
        <v>4096</v>
      </c>
      <c r="K26" s="92">
        <v>240</v>
      </c>
      <c r="L26" s="32">
        <f>SUM(D26:K26)</f>
        <v>24118</v>
      </c>
    </row>
    <row r="27" spans="1:12" ht="15.75" customHeight="1">
      <c r="A27" s="585"/>
      <c r="B27" s="592"/>
      <c r="C27" s="142" t="s">
        <v>1</v>
      </c>
      <c r="D27" s="492">
        <f>D26/D36</f>
        <v>0.009987362213016921</v>
      </c>
      <c r="E27" s="492">
        <f aca="true" t="shared" si="12" ref="E27:L27">E26/E36</f>
        <v>0.058426966292134834</v>
      </c>
      <c r="F27" s="492">
        <f t="shared" si="12"/>
        <v>0.049985203518872236</v>
      </c>
      <c r="G27" s="492">
        <f t="shared" si="12"/>
        <v>0.010053222945002957</v>
      </c>
      <c r="H27" s="492">
        <f t="shared" si="12"/>
        <v>0.1500013414535991</v>
      </c>
      <c r="I27" s="492">
        <f t="shared" si="12"/>
        <v>0.1</v>
      </c>
      <c r="J27" s="492">
        <f t="shared" si="12"/>
        <v>0.6423082954367257</v>
      </c>
      <c r="K27" s="492">
        <f t="shared" si="12"/>
        <v>0.05</v>
      </c>
      <c r="L27" s="492">
        <f t="shared" si="12"/>
        <v>0.09585621964500052</v>
      </c>
    </row>
    <row r="28" spans="1:12" ht="15.75" customHeight="1">
      <c r="A28" s="585"/>
      <c r="B28" s="592" t="s">
        <v>226</v>
      </c>
      <c r="C28" s="142" t="s">
        <v>228</v>
      </c>
      <c r="D28" s="62">
        <v>9116</v>
      </c>
      <c r="E28" s="62">
        <v>1573</v>
      </c>
      <c r="F28" s="62">
        <v>10408</v>
      </c>
      <c r="G28" s="62">
        <v>1691</v>
      </c>
      <c r="H28" s="62">
        <v>17891</v>
      </c>
      <c r="I28" s="62">
        <v>28750</v>
      </c>
      <c r="J28" s="62">
        <v>210</v>
      </c>
      <c r="K28" s="62">
        <v>288</v>
      </c>
      <c r="L28" s="32">
        <f>SUM(D28:K28)</f>
        <v>69927</v>
      </c>
    </row>
    <row r="29" spans="1:12" ht="15.75" customHeight="1">
      <c r="A29" s="585"/>
      <c r="B29" s="592"/>
      <c r="C29" s="142" t="s">
        <v>1</v>
      </c>
      <c r="D29" s="492">
        <f>D28/D36</f>
        <v>0.16000842519132205</v>
      </c>
      <c r="E29" s="492">
        <f aca="true" t="shared" si="13" ref="E29:L29">E28/E36</f>
        <v>0.27191011235955054</v>
      </c>
      <c r="F29" s="492">
        <f t="shared" si="13"/>
        <v>0.28000322832315516</v>
      </c>
      <c r="G29" s="492">
        <f t="shared" si="13"/>
        <v>0.2</v>
      </c>
      <c r="H29" s="492">
        <f t="shared" si="13"/>
        <v>0.23999946341856035</v>
      </c>
      <c r="I29" s="492">
        <f t="shared" si="13"/>
        <v>0.5</v>
      </c>
      <c r="J29" s="492">
        <f t="shared" si="13"/>
        <v>0.03293084522502744</v>
      </c>
      <c r="K29" s="492">
        <f t="shared" si="13"/>
        <v>0.06</v>
      </c>
      <c r="L29" s="492">
        <f t="shared" si="13"/>
        <v>0.2779226250566362</v>
      </c>
    </row>
    <row r="30" spans="1:12" ht="15.75" customHeight="1">
      <c r="A30" s="585"/>
      <c r="B30" s="592" t="s">
        <v>4</v>
      </c>
      <c r="C30" s="142" t="s">
        <v>228</v>
      </c>
      <c r="D30" s="62">
        <v>41020</v>
      </c>
      <c r="E30" s="62">
        <v>1995</v>
      </c>
      <c r="F30" s="62">
        <v>22303</v>
      </c>
      <c r="G30" s="62">
        <v>2029</v>
      </c>
      <c r="H30" s="62">
        <v>29073</v>
      </c>
      <c r="I30" s="62">
        <v>2875</v>
      </c>
      <c r="J30" s="62">
        <v>462</v>
      </c>
      <c r="K30" s="62">
        <v>3840</v>
      </c>
      <c r="L30" s="32">
        <f>SUM(D30:K30)</f>
        <v>103597</v>
      </c>
    </row>
    <row r="31" spans="1:12" ht="15.75" customHeight="1">
      <c r="A31" s="585"/>
      <c r="B31" s="592"/>
      <c r="C31" s="142" t="s">
        <v>1</v>
      </c>
      <c r="D31" s="492">
        <f>D30/D36</f>
        <v>0.7200028083971074</v>
      </c>
      <c r="E31" s="492">
        <f aca="true" t="shared" si="14" ref="E31:L31">E30/E36</f>
        <v>0.34485738980121</v>
      </c>
      <c r="F31" s="492">
        <f t="shared" si="14"/>
        <v>0.6000107610771839</v>
      </c>
      <c r="G31" s="492">
        <f t="shared" si="14"/>
        <v>0.23997634535777645</v>
      </c>
      <c r="H31" s="492">
        <f t="shared" si="14"/>
        <v>0.3900008048721595</v>
      </c>
      <c r="I31" s="492">
        <f t="shared" si="14"/>
        <v>0.05</v>
      </c>
      <c r="J31" s="492">
        <f t="shared" si="14"/>
        <v>0.07244785949506037</v>
      </c>
      <c r="K31" s="492">
        <f t="shared" si="14"/>
        <v>0.8</v>
      </c>
      <c r="L31" s="492">
        <f t="shared" si="14"/>
        <v>0.4117429632043751</v>
      </c>
    </row>
    <row r="32" spans="1:12" ht="15.75" customHeight="1">
      <c r="A32" s="587"/>
      <c r="B32" s="592" t="s">
        <v>227</v>
      </c>
      <c r="C32" s="142" t="s">
        <v>228</v>
      </c>
      <c r="D32" s="62">
        <v>2849</v>
      </c>
      <c r="E32" s="58">
        <v>538</v>
      </c>
      <c r="F32" s="58">
        <v>1858</v>
      </c>
      <c r="G32" s="58">
        <v>1015</v>
      </c>
      <c r="H32" s="58">
        <v>13418</v>
      </c>
      <c r="I32" s="58">
        <v>10350</v>
      </c>
      <c r="J32" s="58">
        <v>1444</v>
      </c>
      <c r="K32" s="58">
        <v>192</v>
      </c>
      <c r="L32" s="32">
        <f>SUM(D32:K32)</f>
        <v>31664</v>
      </c>
    </row>
    <row r="33" spans="1:12" ht="15.75" customHeight="1">
      <c r="A33" s="588"/>
      <c r="B33" s="593"/>
      <c r="C33" s="142" t="s">
        <v>1</v>
      </c>
      <c r="D33" s="492">
        <f>D32/D36</f>
        <v>0.05000702099276838</v>
      </c>
      <c r="E33" s="492">
        <f aca="true" t="shared" si="15" ref="E33:L33">E32/E36</f>
        <v>0.09299913569576491</v>
      </c>
      <c r="F33" s="492">
        <f t="shared" si="15"/>
        <v>0.049985203518872236</v>
      </c>
      <c r="G33" s="492">
        <f t="shared" si="15"/>
        <v>0.12004730928444707</v>
      </c>
      <c r="H33" s="492">
        <f t="shared" si="15"/>
        <v>0.17999624392992247</v>
      </c>
      <c r="I33" s="492">
        <f t="shared" si="15"/>
        <v>0.18</v>
      </c>
      <c r="J33" s="492">
        <f t="shared" si="15"/>
        <v>0.22643876430923632</v>
      </c>
      <c r="K33" s="492">
        <f t="shared" si="15"/>
        <v>0.04</v>
      </c>
      <c r="L33" s="492">
        <f t="shared" si="15"/>
        <v>0.12584755530472247</v>
      </c>
    </row>
    <row r="34" spans="1:12" ht="15.75" customHeight="1">
      <c r="A34" s="588"/>
      <c r="B34" s="592" t="s">
        <v>3</v>
      </c>
      <c r="C34" s="142" t="s">
        <v>228</v>
      </c>
      <c r="D34" s="62">
        <v>3418</v>
      </c>
      <c r="E34" s="62">
        <v>1341</v>
      </c>
      <c r="F34" s="62">
        <v>744</v>
      </c>
      <c r="G34" s="62">
        <v>3635</v>
      </c>
      <c r="H34" s="62">
        <v>2982</v>
      </c>
      <c r="I34" s="62">
        <v>9775</v>
      </c>
      <c r="J34" s="122">
        <v>165</v>
      </c>
      <c r="K34" s="62">
        <v>240</v>
      </c>
      <c r="L34" s="32">
        <f>SUM(D34:K34)</f>
        <v>22300</v>
      </c>
    </row>
    <row r="35" spans="1:12" ht="15.75" customHeight="1" thickBot="1">
      <c r="A35" s="588"/>
      <c r="B35" s="594"/>
      <c r="C35" s="218" t="s">
        <v>1</v>
      </c>
      <c r="D35" s="493">
        <f>D34/D36</f>
        <v>0.0599943832057853</v>
      </c>
      <c r="E35" s="493">
        <f aca="true" t="shared" si="16" ref="E35:L35">E34/E36</f>
        <v>0.23180639585133966</v>
      </c>
      <c r="F35" s="493">
        <f t="shared" si="16"/>
        <v>0.020015603561916548</v>
      </c>
      <c r="G35" s="493">
        <f t="shared" si="16"/>
        <v>0.42992312241277353</v>
      </c>
      <c r="H35" s="493">
        <f t="shared" si="16"/>
        <v>0.04000214632575859</v>
      </c>
      <c r="I35" s="493">
        <f t="shared" si="16"/>
        <v>0.17</v>
      </c>
      <c r="J35" s="493">
        <f t="shared" si="16"/>
        <v>0.025874235533950133</v>
      </c>
      <c r="K35" s="493">
        <f t="shared" si="16"/>
        <v>0.05</v>
      </c>
      <c r="L35" s="493">
        <f t="shared" si="16"/>
        <v>0.08863063678926576</v>
      </c>
    </row>
    <row r="36" spans="1:12" ht="15.75" customHeight="1" thickBot="1">
      <c r="A36" s="589"/>
      <c r="B36" s="595" t="s">
        <v>5</v>
      </c>
      <c r="C36" s="596"/>
      <c r="D36" s="193">
        <f aca="true" t="shared" si="17" ref="D36:L36">D26+D28+D30+D32+D34</f>
        <v>56972</v>
      </c>
      <c r="E36" s="193">
        <f t="shared" si="17"/>
        <v>5785</v>
      </c>
      <c r="F36" s="193">
        <f t="shared" si="17"/>
        <v>37171</v>
      </c>
      <c r="G36" s="193">
        <f t="shared" si="17"/>
        <v>8455</v>
      </c>
      <c r="H36" s="193">
        <f t="shared" si="17"/>
        <v>74546</v>
      </c>
      <c r="I36" s="193">
        <f t="shared" si="17"/>
        <v>57500</v>
      </c>
      <c r="J36" s="193">
        <f t="shared" si="17"/>
        <v>6377</v>
      </c>
      <c r="K36" s="193">
        <f t="shared" si="17"/>
        <v>4800</v>
      </c>
      <c r="L36" s="193">
        <f t="shared" si="17"/>
        <v>251606</v>
      </c>
    </row>
    <row r="37" spans="1:12" ht="15.75" customHeight="1">
      <c r="A37" s="590">
        <v>2009</v>
      </c>
      <c r="B37" s="591" t="s">
        <v>225</v>
      </c>
      <c r="C37" s="144" t="s">
        <v>228</v>
      </c>
      <c r="D37" s="203">
        <v>556</v>
      </c>
      <c r="E37" s="63">
        <v>339</v>
      </c>
      <c r="F37" s="63">
        <v>1534</v>
      </c>
      <c r="G37" s="63">
        <v>83</v>
      </c>
      <c r="H37" s="63">
        <v>11195</v>
      </c>
      <c r="I37" s="63">
        <v>5680</v>
      </c>
      <c r="J37" s="63">
        <v>4177</v>
      </c>
      <c r="K37" s="63">
        <v>208</v>
      </c>
      <c r="L37" s="189">
        <f>SUM(D37:K37)</f>
        <v>23772</v>
      </c>
    </row>
    <row r="38" spans="1:12" ht="15.75" customHeight="1">
      <c r="A38" s="585"/>
      <c r="B38" s="592"/>
      <c r="C38" s="142" t="s">
        <v>1</v>
      </c>
      <c r="D38" s="492">
        <f>D37/D47</f>
        <v>0.009991913020037739</v>
      </c>
      <c r="E38" s="492">
        <f aca="true" t="shared" si="18" ref="E38:L38">E37/E47</f>
        <v>0.055247718383311606</v>
      </c>
      <c r="F38" s="492">
        <f t="shared" si="18"/>
        <v>0.03999478555599009</v>
      </c>
      <c r="G38" s="492">
        <f t="shared" si="18"/>
        <v>0.009986764528937552</v>
      </c>
      <c r="H38" s="492">
        <f t="shared" si="18"/>
        <v>0.15000267981562868</v>
      </c>
      <c r="I38" s="492">
        <f t="shared" si="18"/>
        <v>0.1</v>
      </c>
      <c r="J38" s="492">
        <f t="shared" si="18"/>
        <v>0.6343204252088079</v>
      </c>
      <c r="K38" s="492">
        <f t="shared" si="18"/>
        <v>0.04</v>
      </c>
      <c r="L38" s="492">
        <f t="shared" si="18"/>
        <v>0.09445927903871829</v>
      </c>
    </row>
    <row r="39" spans="1:12" ht="15.75" customHeight="1">
      <c r="A39" s="585"/>
      <c r="B39" s="592" t="s">
        <v>226</v>
      </c>
      <c r="C39" s="142" t="s">
        <v>228</v>
      </c>
      <c r="D39" s="62">
        <v>7234</v>
      </c>
      <c r="E39" s="62">
        <v>1562</v>
      </c>
      <c r="F39" s="62">
        <v>10739</v>
      </c>
      <c r="G39" s="62">
        <v>1662</v>
      </c>
      <c r="H39" s="62">
        <v>17165</v>
      </c>
      <c r="I39" s="62">
        <v>27832</v>
      </c>
      <c r="J39" s="62">
        <v>214</v>
      </c>
      <c r="K39" s="62">
        <v>312</v>
      </c>
      <c r="L39" s="32">
        <f>SUM(D39:K39)</f>
        <v>66720</v>
      </c>
    </row>
    <row r="40" spans="1:12" ht="15.75" customHeight="1">
      <c r="A40" s="585"/>
      <c r="B40" s="592"/>
      <c r="C40" s="142" t="s">
        <v>1</v>
      </c>
      <c r="D40" s="492">
        <f>D39/D47</f>
        <v>0.13000269565998743</v>
      </c>
      <c r="E40" s="492">
        <f aca="true" t="shared" si="19" ref="E40:L40">E39/E47</f>
        <v>0.2545632333767927</v>
      </c>
      <c r="F40" s="492">
        <f t="shared" si="19"/>
        <v>0.2799895711119802</v>
      </c>
      <c r="G40" s="492">
        <f t="shared" si="19"/>
        <v>0.1999759355071592</v>
      </c>
      <c r="H40" s="492">
        <f t="shared" si="19"/>
        <v>0.22999517633186836</v>
      </c>
      <c r="I40" s="492">
        <f t="shared" si="19"/>
        <v>0.49</v>
      </c>
      <c r="J40" s="492">
        <f t="shared" si="19"/>
        <v>0.03249810174639332</v>
      </c>
      <c r="K40" s="492">
        <f t="shared" si="19"/>
        <v>0.06</v>
      </c>
      <c r="L40" s="492">
        <f t="shared" si="19"/>
        <v>0.265115391951173</v>
      </c>
    </row>
    <row r="41" spans="1:12" ht="15.75" customHeight="1">
      <c r="A41" s="585"/>
      <c r="B41" s="592" t="s">
        <v>4</v>
      </c>
      <c r="C41" s="142" t="s">
        <v>228</v>
      </c>
      <c r="D41" s="62">
        <v>41178</v>
      </c>
      <c r="E41" s="62">
        <v>2236</v>
      </c>
      <c r="F41" s="62">
        <v>23396</v>
      </c>
      <c r="G41" s="62">
        <v>2493</v>
      </c>
      <c r="H41" s="62">
        <v>29853</v>
      </c>
      <c r="I41" s="62">
        <v>3408</v>
      </c>
      <c r="J41" s="62">
        <v>580</v>
      </c>
      <c r="K41" s="62">
        <v>4108</v>
      </c>
      <c r="L41" s="32">
        <f>SUM(D41:K41)</f>
        <v>107252</v>
      </c>
    </row>
    <row r="42" spans="1:12" ht="15.75" customHeight="1">
      <c r="A42" s="585"/>
      <c r="B42" s="592"/>
      <c r="C42" s="142" t="s">
        <v>1</v>
      </c>
      <c r="D42" s="492">
        <f>D41/D47</f>
        <v>0.740012579746608</v>
      </c>
      <c r="E42" s="492">
        <f aca="true" t="shared" si="20" ref="E42:L42">E41/E47</f>
        <v>0.3644067796610169</v>
      </c>
      <c r="F42" s="492">
        <f t="shared" si="20"/>
        <v>0.6099856602789727</v>
      </c>
      <c r="G42" s="492">
        <f t="shared" si="20"/>
        <v>0.2999639032607388</v>
      </c>
      <c r="H42" s="492">
        <f t="shared" si="20"/>
        <v>0.4000026798156287</v>
      </c>
      <c r="I42" s="492">
        <f t="shared" si="20"/>
        <v>0.06</v>
      </c>
      <c r="J42" s="492">
        <f t="shared" si="20"/>
        <v>0.08807896735003796</v>
      </c>
      <c r="K42" s="492">
        <f t="shared" si="20"/>
        <v>0.79</v>
      </c>
      <c r="L42" s="492">
        <f t="shared" si="20"/>
        <v>0.4261714031406955</v>
      </c>
    </row>
    <row r="43" spans="1:12" ht="15.75" customHeight="1">
      <c r="A43" s="587"/>
      <c r="B43" s="592" t="s">
        <v>227</v>
      </c>
      <c r="C43" s="142" t="s">
        <v>228</v>
      </c>
      <c r="D43" s="62">
        <v>2782</v>
      </c>
      <c r="E43" s="58">
        <v>562</v>
      </c>
      <c r="F43" s="58">
        <v>1918</v>
      </c>
      <c r="G43" s="58">
        <v>997</v>
      </c>
      <c r="H43" s="58">
        <v>13434</v>
      </c>
      <c r="I43" s="58">
        <v>10224</v>
      </c>
      <c r="J43" s="58">
        <v>1443</v>
      </c>
      <c r="K43" s="58">
        <v>260</v>
      </c>
      <c r="L43" s="32">
        <f>SUM(D43:K43)</f>
        <v>31620</v>
      </c>
    </row>
    <row r="44" spans="1:12" ht="15.75" customHeight="1">
      <c r="A44" s="588"/>
      <c r="B44" s="593"/>
      <c r="C44" s="142" t="s">
        <v>1</v>
      </c>
      <c r="D44" s="492">
        <f>D43/D47</f>
        <v>0.0499955072333543</v>
      </c>
      <c r="E44" s="492">
        <f aca="true" t="shared" si="21" ref="E44:L44">E43/E47</f>
        <v>0.09159061277705345</v>
      </c>
      <c r="F44" s="492">
        <f t="shared" si="21"/>
        <v>0.05000651805501238</v>
      </c>
      <c r="G44" s="492">
        <f t="shared" si="21"/>
        <v>0.1199614968114547</v>
      </c>
      <c r="H44" s="492">
        <f t="shared" si="21"/>
        <v>0.18000321577875442</v>
      </c>
      <c r="I44" s="492">
        <f t="shared" si="21"/>
        <v>0.18</v>
      </c>
      <c r="J44" s="492">
        <f t="shared" si="21"/>
        <v>0.21913439635535306</v>
      </c>
      <c r="K44" s="492">
        <f t="shared" si="21"/>
        <v>0.05</v>
      </c>
      <c r="L44" s="492">
        <f t="shared" si="21"/>
        <v>0.12564371543009728</v>
      </c>
    </row>
    <row r="45" spans="1:12" ht="15.75" customHeight="1">
      <c r="A45" s="588"/>
      <c r="B45" s="592" t="s">
        <v>3</v>
      </c>
      <c r="C45" s="142" t="s">
        <v>228</v>
      </c>
      <c r="D45" s="62">
        <v>3895</v>
      </c>
      <c r="E45" s="62">
        <v>1437</v>
      </c>
      <c r="F45" s="62">
        <v>768</v>
      </c>
      <c r="G45" s="62">
        <v>3076</v>
      </c>
      <c r="H45" s="62">
        <v>2985</v>
      </c>
      <c r="I45" s="62">
        <v>9656</v>
      </c>
      <c r="J45" s="62">
        <v>171</v>
      </c>
      <c r="K45" s="62">
        <v>312</v>
      </c>
      <c r="L45" s="32">
        <f>SUM(D45:K45)</f>
        <v>22300</v>
      </c>
    </row>
    <row r="46" spans="1:12" ht="15.75" customHeight="1" thickBot="1">
      <c r="A46" s="588"/>
      <c r="B46" s="594"/>
      <c r="C46" s="218" t="s">
        <v>1</v>
      </c>
      <c r="D46" s="493">
        <f>D45/D47</f>
        <v>0.06999730434001258</v>
      </c>
      <c r="E46" s="493">
        <f aca="true" t="shared" si="22" ref="E46:L46">E45/E47</f>
        <v>0.2341916558018253</v>
      </c>
      <c r="F46" s="493">
        <f t="shared" si="22"/>
        <v>0.020023464998044582</v>
      </c>
      <c r="G46" s="493">
        <f t="shared" si="22"/>
        <v>0.3701118998917098</v>
      </c>
      <c r="H46" s="493">
        <f t="shared" si="22"/>
        <v>0.03999624825811984</v>
      </c>
      <c r="I46" s="493">
        <f t="shared" si="22"/>
        <v>0.17</v>
      </c>
      <c r="J46" s="493">
        <f t="shared" si="22"/>
        <v>0.025968109339407745</v>
      </c>
      <c r="K46" s="493">
        <f t="shared" si="22"/>
        <v>0.06</v>
      </c>
      <c r="L46" s="493">
        <f t="shared" si="22"/>
        <v>0.08861021043931591</v>
      </c>
    </row>
    <row r="47" spans="1:12" ht="15.75" customHeight="1" thickBot="1">
      <c r="A47" s="589"/>
      <c r="B47" s="595" t="s">
        <v>5</v>
      </c>
      <c r="C47" s="596"/>
      <c r="D47" s="284">
        <f>D37+D39+D41+D43+D45</f>
        <v>55645</v>
      </c>
      <c r="E47" s="193">
        <f aca="true" t="shared" si="23" ref="E47:L47">E37+E39+E41+E43+E45</f>
        <v>6136</v>
      </c>
      <c r="F47" s="193">
        <f t="shared" si="23"/>
        <v>38355</v>
      </c>
      <c r="G47" s="193">
        <f t="shared" si="23"/>
        <v>8311</v>
      </c>
      <c r="H47" s="193">
        <f t="shared" si="23"/>
        <v>74632</v>
      </c>
      <c r="I47" s="193">
        <f t="shared" si="23"/>
        <v>56800</v>
      </c>
      <c r="J47" s="193">
        <f t="shared" si="23"/>
        <v>6585</v>
      </c>
      <c r="K47" s="193">
        <f t="shared" si="23"/>
        <v>5200</v>
      </c>
      <c r="L47" s="193">
        <f t="shared" si="23"/>
        <v>251664</v>
      </c>
    </row>
    <row r="48" spans="1:39" s="3" customFormat="1" ht="13.5" customHeight="1">
      <c r="A48" s="4" t="s">
        <v>19</v>
      </c>
      <c r="B48" s="12"/>
      <c r="C48" s="5"/>
      <c r="I48" s="11" t="s">
        <v>221</v>
      </c>
      <c r="P48" s="6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3" customFormat="1" ht="13.5" customHeight="1">
      <c r="A49" s="280"/>
      <c r="B49" s="11" t="s">
        <v>374</v>
      </c>
      <c r="C49" s="5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</sheetData>
  <sheetProtection/>
  <mergeCells count="28">
    <mergeCell ref="B36:C36"/>
    <mergeCell ref="A37:A47"/>
    <mergeCell ref="B37:B38"/>
    <mergeCell ref="B39:B40"/>
    <mergeCell ref="B41:B42"/>
    <mergeCell ref="B43:B44"/>
    <mergeCell ref="B45:B46"/>
    <mergeCell ref="B47:C47"/>
    <mergeCell ref="B8:B9"/>
    <mergeCell ref="B10:B11"/>
    <mergeCell ref="B12:B13"/>
    <mergeCell ref="B14:C14"/>
    <mergeCell ref="A26:A36"/>
    <mergeCell ref="B26:B27"/>
    <mergeCell ref="B28:B29"/>
    <mergeCell ref="B30:B31"/>
    <mergeCell ref="B32:B33"/>
    <mergeCell ref="B34:B35"/>
    <mergeCell ref="A4:A14"/>
    <mergeCell ref="A15:A25"/>
    <mergeCell ref="B15:B16"/>
    <mergeCell ref="B17:B18"/>
    <mergeCell ref="B19:B20"/>
    <mergeCell ref="B21:B22"/>
    <mergeCell ref="B23:B24"/>
    <mergeCell ref="B25:C25"/>
    <mergeCell ref="B4:B5"/>
    <mergeCell ref="B6:B7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157" customWidth="1"/>
    <col min="2" max="2" width="17.140625" style="157" customWidth="1"/>
    <col min="3" max="3" width="12.7109375" style="157" bestFit="1" customWidth="1"/>
    <col min="4" max="4" width="13.7109375" style="157" bestFit="1" customWidth="1"/>
    <col min="5" max="5" width="16.8515625" style="157" customWidth="1"/>
    <col min="6" max="6" width="12.7109375" style="157" bestFit="1" customWidth="1"/>
    <col min="7" max="7" width="13.7109375" style="157" bestFit="1" customWidth="1"/>
    <col min="8" max="8" width="15.7109375" style="157" bestFit="1" customWidth="1"/>
    <col min="9" max="9" width="12.7109375" style="157" bestFit="1" customWidth="1"/>
    <col min="10" max="10" width="13.7109375" style="157" bestFit="1" customWidth="1"/>
    <col min="11" max="11" width="15.7109375" style="157" bestFit="1" customWidth="1"/>
    <col min="12" max="12" width="12.7109375" style="157" bestFit="1" customWidth="1"/>
    <col min="13" max="13" width="13.7109375" style="157" bestFit="1" customWidth="1"/>
    <col min="14" max="16384" width="9.140625" style="157" customWidth="1"/>
  </cols>
  <sheetData>
    <row r="1" spans="1:19" ht="19.5" customHeight="1">
      <c r="A1" s="16" t="s">
        <v>325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6.75" customHeight="1" thickBot="1"/>
    <row r="3" spans="1:13" ht="13.5" customHeight="1" thickBot="1">
      <c r="A3" s="15"/>
      <c r="B3" s="597">
        <v>2006</v>
      </c>
      <c r="C3" s="598"/>
      <c r="D3" s="598"/>
      <c r="E3" s="597">
        <v>2007</v>
      </c>
      <c r="F3" s="598"/>
      <c r="G3" s="598"/>
      <c r="H3" s="597">
        <v>2008</v>
      </c>
      <c r="I3" s="598"/>
      <c r="J3" s="598"/>
      <c r="K3" s="597">
        <v>2009</v>
      </c>
      <c r="L3" s="598"/>
      <c r="M3" s="598"/>
    </row>
    <row r="4" spans="1:13" ht="15.75" customHeight="1" thickBot="1">
      <c r="A4" s="19" t="s">
        <v>180</v>
      </c>
      <c r="B4" s="271" t="s">
        <v>372</v>
      </c>
      <c r="C4" s="271" t="s">
        <v>326</v>
      </c>
      <c r="D4" s="271" t="s">
        <v>327</v>
      </c>
      <c r="E4" s="271" t="s">
        <v>372</v>
      </c>
      <c r="F4" s="271" t="s">
        <v>326</v>
      </c>
      <c r="G4" s="271" t="s">
        <v>327</v>
      </c>
      <c r="H4" s="271" t="s">
        <v>372</v>
      </c>
      <c r="I4" s="271" t="s">
        <v>326</v>
      </c>
      <c r="J4" s="271" t="s">
        <v>327</v>
      </c>
      <c r="K4" s="271" t="s">
        <v>372</v>
      </c>
      <c r="L4" s="271" t="s">
        <v>326</v>
      </c>
      <c r="M4" s="271" t="s">
        <v>327</v>
      </c>
    </row>
    <row r="5" spans="1:13" ht="15.75" customHeight="1">
      <c r="A5" s="149" t="s">
        <v>225</v>
      </c>
      <c r="B5" s="89">
        <v>33195</v>
      </c>
      <c r="C5" s="109">
        <v>11.893970067110727</v>
      </c>
      <c r="D5" s="109">
        <v>48</v>
      </c>
      <c r="E5" s="89">
        <v>33625</v>
      </c>
      <c r="F5" s="109">
        <v>12.131587587356451</v>
      </c>
      <c r="G5" s="109">
        <v>49</v>
      </c>
      <c r="H5" s="89">
        <v>22644</v>
      </c>
      <c r="I5" s="109">
        <v>8.999749609510069</v>
      </c>
      <c r="J5" s="88">
        <v>47</v>
      </c>
      <c r="K5" s="89">
        <v>22650</v>
      </c>
      <c r="L5" s="109">
        <v>9.000059603043729</v>
      </c>
      <c r="M5" s="88">
        <v>47</v>
      </c>
    </row>
    <row r="6" spans="1:13" ht="15.75" customHeight="1">
      <c r="A6" s="150" t="s">
        <v>226</v>
      </c>
      <c r="B6" s="76">
        <v>78210</v>
      </c>
      <c r="C6" s="110">
        <v>28.023117907779184</v>
      </c>
      <c r="D6" s="110">
        <v>45</v>
      </c>
      <c r="E6" s="76">
        <v>80519</v>
      </c>
      <c r="F6" s="110">
        <v>29.050507091341384</v>
      </c>
      <c r="G6" s="110">
        <v>45</v>
      </c>
      <c r="H6" s="76">
        <v>67934</v>
      </c>
      <c r="I6" s="110">
        <v>27.000043718974432</v>
      </c>
      <c r="J6" s="69">
        <v>47</v>
      </c>
      <c r="K6" s="76">
        <v>65433</v>
      </c>
      <c r="L6" s="110">
        <v>26.000039735362485</v>
      </c>
      <c r="M6" s="69">
        <v>46</v>
      </c>
    </row>
    <row r="7" spans="1:13" ht="15.75" customHeight="1">
      <c r="A7" s="150" t="s">
        <v>4</v>
      </c>
      <c r="B7" s="76">
        <v>108076</v>
      </c>
      <c r="C7" s="110">
        <v>38.72428706049281</v>
      </c>
      <c r="D7" s="110">
        <v>68</v>
      </c>
      <c r="E7" s="76">
        <v>107734</v>
      </c>
      <c r="F7" s="110">
        <v>38.86942623453561</v>
      </c>
      <c r="G7" s="110">
        <v>66</v>
      </c>
      <c r="H7" s="76">
        <v>105675</v>
      </c>
      <c r="I7" s="110">
        <v>42.000023846713326</v>
      </c>
      <c r="J7" s="69">
        <v>69</v>
      </c>
      <c r="K7" s="76">
        <v>108216</v>
      </c>
      <c r="L7" s="110">
        <v>44</v>
      </c>
      <c r="M7" s="69">
        <v>69</v>
      </c>
    </row>
    <row r="8" spans="1:13" ht="15.75" customHeight="1">
      <c r="A8" s="150" t="s">
        <v>227</v>
      </c>
      <c r="B8" s="76">
        <v>31117</v>
      </c>
      <c r="C8" s="110">
        <v>11.1494100490521</v>
      </c>
      <c r="D8" s="110">
        <v>44</v>
      </c>
      <c r="E8" s="76">
        <v>30472</v>
      </c>
      <c r="F8" s="110">
        <v>10.994014482139056</v>
      </c>
      <c r="G8" s="110">
        <v>42</v>
      </c>
      <c r="H8" s="76">
        <v>32709</v>
      </c>
      <c r="I8" s="110">
        <v>13.00003577006999</v>
      </c>
      <c r="J8" s="69">
        <v>42</v>
      </c>
      <c r="K8" s="76">
        <v>32716</v>
      </c>
      <c r="L8" s="110">
        <v>12</v>
      </c>
      <c r="M8" s="69">
        <v>43</v>
      </c>
    </row>
    <row r="9" spans="1:13" ht="15.75" customHeight="1" thickBot="1">
      <c r="A9" s="151" t="s">
        <v>3</v>
      </c>
      <c r="B9" s="97">
        <v>28493</v>
      </c>
      <c r="C9" s="111">
        <v>10.209214915565173</v>
      </c>
      <c r="D9" s="111">
        <v>3</v>
      </c>
      <c r="E9" s="97">
        <v>24819</v>
      </c>
      <c r="F9" s="111">
        <v>8.954464604627502</v>
      </c>
      <c r="G9" s="111">
        <v>2</v>
      </c>
      <c r="H9" s="97">
        <v>22645</v>
      </c>
      <c r="I9" s="111">
        <v>9.000147054732182</v>
      </c>
      <c r="J9" s="494">
        <v>3</v>
      </c>
      <c r="K9" s="97">
        <v>22650</v>
      </c>
      <c r="L9" s="111">
        <v>9.000059603043729</v>
      </c>
      <c r="M9" s="494">
        <v>4</v>
      </c>
    </row>
    <row r="10" spans="1:13" ht="15.75" customHeight="1" thickBot="1">
      <c r="A10" s="112" t="s">
        <v>5</v>
      </c>
      <c r="B10" s="113">
        <f>SUM(B5:B9)</f>
        <v>279091</v>
      </c>
      <c r="C10" s="114">
        <f>SUM(C5:C9)</f>
        <v>99.99999999999999</v>
      </c>
      <c r="D10" s="114">
        <v>51</v>
      </c>
      <c r="E10" s="113">
        <f>SUM(E5:E9)</f>
        <v>277169</v>
      </c>
      <c r="F10" s="114">
        <f>SUM(F5:F9)</f>
        <v>100</v>
      </c>
      <c r="G10" s="114">
        <v>49</v>
      </c>
      <c r="H10" s="113">
        <v>251607</v>
      </c>
      <c r="I10" s="114">
        <v>100</v>
      </c>
      <c r="J10" s="495">
        <v>53</v>
      </c>
      <c r="K10" s="113">
        <v>251665</v>
      </c>
      <c r="L10" s="114">
        <v>100</v>
      </c>
      <c r="M10" s="495">
        <v>52</v>
      </c>
    </row>
    <row r="11" spans="1:19" ht="13.5" customHeight="1">
      <c r="A11" s="4" t="s">
        <v>19</v>
      </c>
      <c r="B11" s="12"/>
      <c r="C11" s="5"/>
      <c r="D11" s="3"/>
      <c r="E11" s="11" t="s">
        <v>221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6"/>
      <c r="Q11" s="3"/>
      <c r="R11" s="3"/>
      <c r="S11" s="3"/>
    </row>
    <row r="12" spans="2:19" ht="13.5" customHeight="1">
      <c r="B12" s="8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</sheetData>
  <sheetProtection/>
  <mergeCells count="4">
    <mergeCell ref="B3:D3"/>
    <mergeCell ref="E3:G3"/>
    <mergeCell ref="H3:J3"/>
    <mergeCell ref="K3:M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10.421875" style="153" bestFit="1" customWidth="1"/>
    <col min="3" max="3" width="10.57421875" style="1" bestFit="1" customWidth="1"/>
    <col min="4" max="4" width="7.57421875" style="1" bestFit="1" customWidth="1"/>
    <col min="5" max="5" width="9.57421875" style="1" bestFit="1" customWidth="1"/>
    <col min="6" max="6" width="6.57421875" style="1" customWidth="1"/>
    <col min="7" max="7" width="6.7109375" style="1" customWidth="1"/>
    <col min="8" max="8" width="7.140625" style="1" customWidth="1"/>
    <col min="9" max="9" width="7.00390625" style="1" customWidth="1"/>
    <col min="10" max="10" width="10.140625" style="1" customWidth="1"/>
    <col min="11" max="12" width="8.00390625" style="1" customWidth="1"/>
    <col min="13" max="16384" width="9.140625" style="1" customWidth="1"/>
  </cols>
  <sheetData>
    <row r="1" spans="1:18" ht="19.5" customHeight="1">
      <c r="A1" s="95" t="s">
        <v>328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ht="6.75" customHeight="1" thickBot="1"/>
    <row r="3" spans="1:12" ht="77.25" thickBot="1">
      <c r="A3" s="279" t="s">
        <v>369</v>
      </c>
      <c r="B3" s="279" t="s">
        <v>142</v>
      </c>
      <c r="C3" s="272" t="s">
        <v>52</v>
      </c>
      <c r="D3" s="272" t="s">
        <v>60</v>
      </c>
      <c r="E3" s="272" t="s">
        <v>143</v>
      </c>
      <c r="F3" s="273" t="s">
        <v>144</v>
      </c>
      <c r="G3" s="273" t="s">
        <v>101</v>
      </c>
      <c r="H3" s="273" t="s">
        <v>145</v>
      </c>
      <c r="I3" s="272" t="s">
        <v>146</v>
      </c>
      <c r="J3" s="273" t="s">
        <v>147</v>
      </c>
      <c r="K3" s="273" t="s">
        <v>371</v>
      </c>
      <c r="L3" s="273" t="s">
        <v>224</v>
      </c>
    </row>
    <row r="4" spans="1:14" ht="15.75" customHeight="1">
      <c r="A4" s="599">
        <v>1997</v>
      </c>
      <c r="B4" s="124" t="s">
        <v>137</v>
      </c>
      <c r="C4" s="131">
        <v>34.1</v>
      </c>
      <c r="D4" s="131">
        <v>42.6</v>
      </c>
      <c r="E4" s="131">
        <v>504.4</v>
      </c>
      <c r="F4" s="131">
        <v>154.7</v>
      </c>
      <c r="G4" s="131">
        <v>580.9</v>
      </c>
      <c r="H4" s="131">
        <v>140.9</v>
      </c>
      <c r="I4" s="236"/>
      <c r="J4" s="236"/>
      <c r="K4" s="131">
        <v>67.4</v>
      </c>
      <c r="L4" s="131">
        <v>55.7</v>
      </c>
      <c r="N4" s="259"/>
    </row>
    <row r="5" spans="1:12" ht="15.75" customHeight="1" thickBot="1">
      <c r="A5" s="600"/>
      <c r="B5" s="125" t="s">
        <v>1</v>
      </c>
      <c r="C5" s="132">
        <v>2</v>
      </c>
      <c r="D5" s="132">
        <v>3</v>
      </c>
      <c r="E5" s="132">
        <v>32</v>
      </c>
      <c r="F5" s="132">
        <v>10</v>
      </c>
      <c r="G5" s="132">
        <v>37</v>
      </c>
      <c r="H5" s="132">
        <v>9</v>
      </c>
      <c r="I5" s="237"/>
      <c r="J5" s="237"/>
      <c r="K5" s="132">
        <v>4</v>
      </c>
      <c r="L5" s="132">
        <v>3</v>
      </c>
    </row>
    <row r="6" spans="1:12" ht="15.75" customHeight="1">
      <c r="A6" s="599">
        <v>1998</v>
      </c>
      <c r="B6" s="124" t="s">
        <v>137</v>
      </c>
      <c r="C6" s="131">
        <v>40.2</v>
      </c>
      <c r="D6" s="131">
        <v>43.5</v>
      </c>
      <c r="E6" s="131">
        <v>425.2</v>
      </c>
      <c r="F6" s="131">
        <v>153.8</v>
      </c>
      <c r="G6" s="131">
        <v>552.7</v>
      </c>
      <c r="H6" s="131">
        <v>46.7</v>
      </c>
      <c r="I6" s="236"/>
      <c r="J6" s="236"/>
      <c r="K6" s="131">
        <v>58</v>
      </c>
      <c r="L6" s="131">
        <v>47.2</v>
      </c>
    </row>
    <row r="7" spans="1:12" ht="15.75" customHeight="1" thickBot="1">
      <c r="A7" s="600"/>
      <c r="B7" s="125" t="s">
        <v>1</v>
      </c>
      <c r="C7" s="132">
        <v>3</v>
      </c>
      <c r="D7" s="132">
        <v>4</v>
      </c>
      <c r="E7" s="132">
        <v>31</v>
      </c>
      <c r="F7" s="132">
        <v>11</v>
      </c>
      <c r="G7" s="132">
        <v>40</v>
      </c>
      <c r="H7" s="132">
        <v>3</v>
      </c>
      <c r="I7" s="237"/>
      <c r="J7" s="237"/>
      <c r="K7" s="132">
        <v>4</v>
      </c>
      <c r="L7" s="132">
        <v>4</v>
      </c>
    </row>
    <row r="8" spans="1:12" ht="15.75" customHeight="1">
      <c r="A8" s="599">
        <v>1999</v>
      </c>
      <c r="B8" s="124" t="s">
        <v>137</v>
      </c>
      <c r="C8" s="131">
        <v>36.6</v>
      </c>
      <c r="D8" s="131">
        <v>38.5</v>
      </c>
      <c r="E8" s="131">
        <v>388.2</v>
      </c>
      <c r="F8" s="131">
        <v>148.3</v>
      </c>
      <c r="G8" s="131">
        <v>537.6</v>
      </c>
      <c r="H8" s="131">
        <v>101</v>
      </c>
      <c r="I8" s="131">
        <v>41.8</v>
      </c>
      <c r="J8" s="131">
        <v>7.2</v>
      </c>
      <c r="K8" s="236"/>
      <c r="L8" s="131">
        <v>48.3</v>
      </c>
    </row>
    <row r="9" spans="1:12" ht="15.75" customHeight="1" thickBot="1">
      <c r="A9" s="600"/>
      <c r="B9" s="125" t="s">
        <v>1</v>
      </c>
      <c r="C9" s="132">
        <v>3</v>
      </c>
      <c r="D9" s="132">
        <v>3</v>
      </c>
      <c r="E9" s="132">
        <v>29</v>
      </c>
      <c r="F9" s="132">
        <v>11</v>
      </c>
      <c r="G9" s="132">
        <v>39</v>
      </c>
      <c r="H9" s="132">
        <v>7</v>
      </c>
      <c r="I9" s="132">
        <v>3</v>
      </c>
      <c r="J9" s="132">
        <v>1</v>
      </c>
      <c r="K9" s="237"/>
      <c r="L9" s="132">
        <v>4</v>
      </c>
    </row>
    <row r="10" spans="1:12" ht="15.75" customHeight="1">
      <c r="A10" s="599">
        <v>2000</v>
      </c>
      <c r="B10" s="124" t="s">
        <v>137</v>
      </c>
      <c r="C10" s="131">
        <v>56.9</v>
      </c>
      <c r="D10" s="131">
        <v>47.9</v>
      </c>
      <c r="E10" s="131">
        <v>362.7</v>
      </c>
      <c r="F10" s="131">
        <v>142.9</v>
      </c>
      <c r="G10" s="131">
        <v>456.4</v>
      </c>
      <c r="H10" s="131">
        <v>265.7</v>
      </c>
      <c r="I10" s="131">
        <v>38</v>
      </c>
      <c r="J10" s="131">
        <v>6.6</v>
      </c>
      <c r="K10" s="236"/>
      <c r="L10" s="131">
        <v>28.4</v>
      </c>
    </row>
    <row r="11" spans="1:12" ht="15.75" customHeight="1" thickBot="1">
      <c r="A11" s="600"/>
      <c r="B11" s="125" t="s">
        <v>1</v>
      </c>
      <c r="C11" s="132">
        <v>4</v>
      </c>
      <c r="D11" s="132">
        <v>3</v>
      </c>
      <c r="E11" s="132">
        <v>26</v>
      </c>
      <c r="F11" s="132">
        <v>10</v>
      </c>
      <c r="G11" s="132">
        <v>32</v>
      </c>
      <c r="H11" s="132">
        <v>19</v>
      </c>
      <c r="I11" s="132">
        <v>3</v>
      </c>
      <c r="J11" s="132">
        <v>1</v>
      </c>
      <c r="K11" s="237"/>
      <c r="L11" s="132">
        <v>2</v>
      </c>
    </row>
    <row r="12" spans="1:12" ht="15.75" customHeight="1">
      <c r="A12" s="599">
        <v>2001</v>
      </c>
      <c r="B12" s="124" t="s">
        <v>137</v>
      </c>
      <c r="C12" s="131">
        <v>68.4</v>
      </c>
      <c r="D12" s="131">
        <v>43.5</v>
      </c>
      <c r="E12" s="131">
        <v>376.3</v>
      </c>
      <c r="F12" s="131">
        <v>124.8</v>
      </c>
      <c r="G12" s="131">
        <v>476.7</v>
      </c>
      <c r="H12" s="131">
        <v>118.8</v>
      </c>
      <c r="I12" s="131">
        <v>40</v>
      </c>
      <c r="J12" s="131">
        <v>6.3</v>
      </c>
      <c r="K12" s="236"/>
      <c r="L12" s="131">
        <v>30.3</v>
      </c>
    </row>
    <row r="13" spans="1:12" ht="15.75" customHeight="1" thickBot="1">
      <c r="A13" s="600"/>
      <c r="B13" s="125" t="s">
        <v>1</v>
      </c>
      <c r="C13" s="132">
        <v>6</v>
      </c>
      <c r="D13" s="132">
        <v>3</v>
      </c>
      <c r="E13" s="132">
        <v>29</v>
      </c>
      <c r="F13" s="132">
        <v>10</v>
      </c>
      <c r="G13" s="132">
        <v>37</v>
      </c>
      <c r="H13" s="132">
        <v>9</v>
      </c>
      <c r="I13" s="132">
        <v>3</v>
      </c>
      <c r="J13" s="132">
        <v>1</v>
      </c>
      <c r="K13" s="237"/>
      <c r="L13" s="132">
        <v>2</v>
      </c>
    </row>
    <row r="14" spans="1:12" ht="15.75" customHeight="1">
      <c r="A14" s="599">
        <v>2002</v>
      </c>
      <c r="B14" s="124" t="s">
        <v>137</v>
      </c>
      <c r="C14" s="131">
        <v>66.3</v>
      </c>
      <c r="D14" s="131">
        <v>35.1</v>
      </c>
      <c r="E14" s="131">
        <v>339.7</v>
      </c>
      <c r="F14" s="131">
        <v>96.7</v>
      </c>
      <c r="G14" s="131">
        <v>569.6</v>
      </c>
      <c r="H14" s="131">
        <v>265.2</v>
      </c>
      <c r="I14" s="236"/>
      <c r="J14" s="236"/>
      <c r="K14" s="236"/>
      <c r="L14" s="131">
        <v>35.4</v>
      </c>
    </row>
    <row r="15" spans="1:12" ht="15.75" customHeight="1" thickBot="1">
      <c r="A15" s="600"/>
      <c r="B15" s="125" t="s">
        <v>1</v>
      </c>
      <c r="C15" s="132">
        <v>5</v>
      </c>
      <c r="D15" s="132">
        <v>2</v>
      </c>
      <c r="E15" s="132">
        <v>24</v>
      </c>
      <c r="F15" s="132">
        <v>7</v>
      </c>
      <c r="G15" s="132">
        <v>41</v>
      </c>
      <c r="H15" s="132">
        <v>19</v>
      </c>
      <c r="I15" s="237"/>
      <c r="J15" s="237"/>
      <c r="K15" s="237"/>
      <c r="L15" s="132">
        <v>2</v>
      </c>
    </row>
    <row r="16" spans="1:12" ht="15.75" customHeight="1">
      <c r="A16" s="599">
        <v>2003</v>
      </c>
      <c r="B16" s="124" t="s">
        <v>137</v>
      </c>
      <c r="C16" s="131">
        <v>65.1</v>
      </c>
      <c r="D16" s="131">
        <v>28.9</v>
      </c>
      <c r="E16" s="131">
        <v>372.7</v>
      </c>
      <c r="F16" s="131">
        <v>100.8</v>
      </c>
      <c r="G16" s="131">
        <v>646.5</v>
      </c>
      <c r="H16" s="131">
        <v>110.3</v>
      </c>
      <c r="I16" s="236"/>
      <c r="J16" s="236"/>
      <c r="K16" s="236"/>
      <c r="L16" s="131">
        <v>41.9</v>
      </c>
    </row>
    <row r="17" spans="1:12" ht="15.75" customHeight="1" thickBot="1">
      <c r="A17" s="600"/>
      <c r="B17" s="125" t="s">
        <v>1</v>
      </c>
      <c r="C17" s="132">
        <v>5</v>
      </c>
      <c r="D17" s="132">
        <v>2</v>
      </c>
      <c r="E17" s="132">
        <v>27</v>
      </c>
      <c r="F17" s="132">
        <v>7</v>
      </c>
      <c r="G17" s="132">
        <v>48</v>
      </c>
      <c r="H17" s="132">
        <v>8</v>
      </c>
      <c r="I17" s="237"/>
      <c r="J17" s="237"/>
      <c r="K17" s="237"/>
      <c r="L17" s="132">
        <v>3</v>
      </c>
    </row>
    <row r="18" spans="1:12" ht="15.75" customHeight="1">
      <c r="A18" s="599">
        <v>2004</v>
      </c>
      <c r="B18" s="124" t="s">
        <v>137</v>
      </c>
      <c r="C18" s="131">
        <v>89.9</v>
      </c>
      <c r="D18" s="131">
        <v>26.9</v>
      </c>
      <c r="E18" s="131">
        <v>402.5</v>
      </c>
      <c r="F18" s="131">
        <v>116.8</v>
      </c>
      <c r="G18" s="131">
        <v>644.2</v>
      </c>
      <c r="H18" s="131">
        <v>212.3</v>
      </c>
      <c r="I18" s="236"/>
      <c r="J18" s="236"/>
      <c r="K18" s="236"/>
      <c r="L18" s="131">
        <v>51.5</v>
      </c>
    </row>
    <row r="19" spans="1:12" ht="15.75" customHeight="1" thickBot="1">
      <c r="A19" s="600"/>
      <c r="B19" s="125" t="s">
        <v>1</v>
      </c>
      <c r="C19" s="132">
        <v>6</v>
      </c>
      <c r="D19" s="132">
        <v>2</v>
      </c>
      <c r="E19" s="132">
        <v>26</v>
      </c>
      <c r="F19" s="132">
        <v>7</v>
      </c>
      <c r="G19" s="132">
        <v>42</v>
      </c>
      <c r="H19" s="132">
        <v>14</v>
      </c>
      <c r="I19" s="237"/>
      <c r="J19" s="237"/>
      <c r="K19" s="237"/>
      <c r="L19" s="132">
        <v>3</v>
      </c>
    </row>
    <row r="20" spans="1:12" ht="15.75" customHeight="1">
      <c r="A20" s="599">
        <v>2005</v>
      </c>
      <c r="B20" s="124" t="s">
        <v>137</v>
      </c>
      <c r="C20" s="131">
        <v>93</v>
      </c>
      <c r="D20" s="131">
        <v>22.4</v>
      </c>
      <c r="E20" s="131">
        <v>422</v>
      </c>
      <c r="F20" s="131">
        <v>103.3</v>
      </c>
      <c r="G20" s="131">
        <v>630.7</v>
      </c>
      <c r="H20" s="131">
        <v>113.2</v>
      </c>
      <c r="I20" s="236"/>
      <c r="J20" s="236"/>
      <c r="K20" s="236"/>
      <c r="L20" s="131">
        <v>56.5</v>
      </c>
    </row>
    <row r="21" spans="1:12" ht="15.75" customHeight="1" thickBot="1">
      <c r="A21" s="600"/>
      <c r="B21" s="125" t="s">
        <v>1</v>
      </c>
      <c r="C21" s="132">
        <v>6</v>
      </c>
      <c r="D21" s="132">
        <v>2</v>
      </c>
      <c r="E21" s="132">
        <v>29</v>
      </c>
      <c r="F21" s="132">
        <v>7</v>
      </c>
      <c r="G21" s="132">
        <v>44</v>
      </c>
      <c r="H21" s="132">
        <v>8</v>
      </c>
      <c r="I21" s="237"/>
      <c r="J21" s="237"/>
      <c r="K21" s="237"/>
      <c r="L21" s="132">
        <v>4</v>
      </c>
    </row>
    <row r="22" spans="1:12" ht="15.75" customHeight="1">
      <c r="A22" s="599">
        <v>2006</v>
      </c>
      <c r="B22" s="124" t="s">
        <v>137</v>
      </c>
      <c r="C22" s="131">
        <v>116.5</v>
      </c>
      <c r="D22" s="131">
        <v>27.4</v>
      </c>
      <c r="E22" s="131">
        <v>592</v>
      </c>
      <c r="F22" s="131">
        <v>102.7</v>
      </c>
      <c r="G22" s="131">
        <v>759.3</v>
      </c>
      <c r="H22" s="131">
        <v>283.7</v>
      </c>
      <c r="I22" s="236"/>
      <c r="J22" s="236"/>
      <c r="K22" s="236"/>
      <c r="L22" s="131">
        <v>61.3</v>
      </c>
    </row>
    <row r="23" spans="1:12" ht="15.75" customHeight="1" thickBot="1">
      <c r="A23" s="600"/>
      <c r="B23" s="125" t="s">
        <v>1</v>
      </c>
      <c r="C23" s="132">
        <v>5.996191260486901</v>
      </c>
      <c r="D23" s="132">
        <v>1.4102630089042152</v>
      </c>
      <c r="E23" s="132">
        <v>30.469916104791803</v>
      </c>
      <c r="F23" s="132">
        <v>5.285912810746821</v>
      </c>
      <c r="G23" s="132">
        <v>39.080755571568275</v>
      </c>
      <c r="H23" s="132">
        <v>14.601883781975397</v>
      </c>
      <c r="I23" s="237"/>
      <c r="J23" s="237"/>
      <c r="K23" s="237"/>
      <c r="L23" s="132">
        <v>3.155077461526584</v>
      </c>
    </row>
    <row r="24" spans="1:12" ht="15.75" customHeight="1">
      <c r="A24" s="599">
        <v>2007</v>
      </c>
      <c r="B24" s="124" t="s">
        <v>137</v>
      </c>
      <c r="C24" s="131">
        <v>104</v>
      </c>
      <c r="D24" s="131">
        <v>38.3</v>
      </c>
      <c r="E24" s="131">
        <v>770.7</v>
      </c>
      <c r="F24" s="131">
        <v>112.6</v>
      </c>
      <c r="G24" s="131">
        <v>918.8</v>
      </c>
      <c r="H24" s="131">
        <v>144.7</v>
      </c>
      <c r="I24" s="236"/>
      <c r="J24" s="236"/>
      <c r="K24" s="236"/>
      <c r="L24" s="131">
        <v>65.9</v>
      </c>
    </row>
    <row r="25" spans="1:12" ht="15.75" customHeight="1" thickBot="1">
      <c r="A25" s="600"/>
      <c r="B25" s="125" t="s">
        <v>1</v>
      </c>
      <c r="C25" s="132">
        <v>4.825986078886311</v>
      </c>
      <c r="D25" s="132">
        <v>1.7772621809744777</v>
      </c>
      <c r="E25" s="132">
        <v>35.76334106728538</v>
      </c>
      <c r="F25" s="132">
        <v>5.225058004640371</v>
      </c>
      <c r="G25" s="132">
        <v>42.635730858468676</v>
      </c>
      <c r="H25" s="132">
        <v>6.7146171693735495</v>
      </c>
      <c r="I25" s="237"/>
      <c r="J25" s="237"/>
      <c r="K25" s="237"/>
      <c r="L25" s="132">
        <v>3.05800464037123</v>
      </c>
    </row>
    <row r="26" spans="1:12" ht="15.75" customHeight="1">
      <c r="A26" s="599">
        <v>2008</v>
      </c>
      <c r="B26" s="124" t="s">
        <v>137</v>
      </c>
      <c r="C26" s="131">
        <v>96.7</v>
      </c>
      <c r="D26" s="131">
        <v>41.7</v>
      </c>
      <c r="E26" s="131">
        <v>595.3</v>
      </c>
      <c r="F26" s="131">
        <v>98</v>
      </c>
      <c r="G26" s="131">
        <v>1072.7</v>
      </c>
      <c r="H26" s="131">
        <v>241.6</v>
      </c>
      <c r="I26" s="236"/>
      <c r="J26" s="236"/>
      <c r="K26" s="236"/>
      <c r="L26" s="131">
        <v>67</v>
      </c>
    </row>
    <row r="27" spans="1:12" ht="15.75" customHeight="1" thickBot="1">
      <c r="A27" s="600"/>
      <c r="B27" s="125" t="s">
        <v>1</v>
      </c>
      <c r="C27" s="132">
        <v>4.369633981021238</v>
      </c>
      <c r="D27" s="132">
        <v>1.8843199276999547</v>
      </c>
      <c r="E27" s="132">
        <v>26.900135562584722</v>
      </c>
      <c r="F27" s="132">
        <v>4.428377767736105</v>
      </c>
      <c r="G27" s="132">
        <v>48.472661545413466</v>
      </c>
      <c r="H27" s="132">
        <v>10.917306823316764</v>
      </c>
      <c r="I27" s="237">
        <v>0</v>
      </c>
      <c r="J27" s="237"/>
      <c r="K27" s="237"/>
      <c r="L27" s="132">
        <v>3.0275643922277453</v>
      </c>
    </row>
    <row r="28" spans="1:12" ht="15.75" customHeight="1">
      <c r="A28" s="599">
        <v>2009</v>
      </c>
      <c r="B28" s="124" t="s">
        <v>137</v>
      </c>
      <c r="C28" s="131">
        <v>114</v>
      </c>
      <c r="D28" s="131">
        <v>54</v>
      </c>
      <c r="E28" s="131">
        <v>606.7</v>
      </c>
      <c r="F28" s="131">
        <v>110.1</v>
      </c>
      <c r="G28" s="131">
        <v>1109.4</v>
      </c>
      <c r="H28" s="131">
        <v>154</v>
      </c>
      <c r="I28" s="236"/>
      <c r="J28" s="236"/>
      <c r="K28" s="236"/>
      <c r="L28" s="131">
        <v>67.8</v>
      </c>
    </row>
    <row r="29" spans="1:12" ht="15.75" customHeight="1" thickBot="1">
      <c r="A29" s="600"/>
      <c r="B29" s="125" t="s">
        <v>1</v>
      </c>
      <c r="C29" s="132">
        <v>5.144404332129963</v>
      </c>
      <c r="D29" s="132">
        <v>2.4368231046931403</v>
      </c>
      <c r="E29" s="132">
        <v>27.37815884476534</v>
      </c>
      <c r="F29" s="132">
        <v>4.968411552346569</v>
      </c>
      <c r="G29" s="132">
        <v>50.06317689530685</v>
      </c>
      <c r="H29" s="132">
        <v>6.949458483754511</v>
      </c>
      <c r="I29" s="237">
        <v>0</v>
      </c>
      <c r="J29" s="237"/>
      <c r="K29" s="237"/>
      <c r="L29" s="132">
        <v>3.0595667870036096</v>
      </c>
    </row>
    <row r="30" spans="1:18" ht="13.5" customHeight="1">
      <c r="A30" s="4" t="s">
        <v>19</v>
      </c>
      <c r="B30" s="152"/>
      <c r="C30" s="5"/>
      <c r="D30" s="3"/>
      <c r="E30" s="3"/>
      <c r="F30" s="3"/>
      <c r="G30" s="11" t="s">
        <v>221</v>
      </c>
      <c r="I30" s="3"/>
      <c r="J30" s="3"/>
      <c r="K30" s="3"/>
      <c r="L30" s="3"/>
      <c r="M30" s="3"/>
      <c r="N30" s="3"/>
      <c r="O30" s="6"/>
      <c r="P30" s="3"/>
      <c r="Q30" s="3"/>
      <c r="R30" s="3"/>
    </row>
    <row r="31" spans="1:18" ht="13.5" customHeight="1">
      <c r="A31" s="280"/>
      <c r="B31" s="11" t="s">
        <v>374</v>
      </c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sheetProtection/>
  <mergeCells count="13">
    <mergeCell ref="A26:A27"/>
    <mergeCell ref="A28:A29"/>
    <mergeCell ref="A14:A15"/>
    <mergeCell ref="A24:A25"/>
    <mergeCell ref="A22:A23"/>
    <mergeCell ref="A20:A21"/>
    <mergeCell ref="A18:A19"/>
    <mergeCell ref="A4:A5"/>
    <mergeCell ref="A6:A7"/>
    <mergeCell ref="A8:A9"/>
    <mergeCell ref="A10:A11"/>
    <mergeCell ref="A12:A13"/>
    <mergeCell ref="A16:A17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2012-10-08T07:57:23Z</cp:lastPrinted>
  <dcterms:created xsi:type="dcterms:W3CDTF">2006-02-24T09:38:25Z</dcterms:created>
  <dcterms:modified xsi:type="dcterms:W3CDTF">2013-09-15T15:05:04Z</dcterms:modified>
  <cp:category/>
  <cp:version/>
  <cp:contentType/>
  <cp:contentStatus/>
</cp:coreProperties>
</file>