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80" windowHeight="5280" tabRatio="601" activeTab="0"/>
  </bookViews>
  <sheets>
    <sheet name="21." sheetId="1" r:id="rId1"/>
    <sheet name="21.1" sheetId="2" r:id="rId2"/>
    <sheet name="21.2" sheetId="3" r:id="rId3"/>
    <sheet name="21.3" sheetId="4" r:id="rId4"/>
    <sheet name="21.4" sheetId="5" r:id="rId5"/>
    <sheet name="21.5" sheetId="6" r:id="rId6"/>
    <sheet name="21.6" sheetId="7" r:id="rId7"/>
    <sheet name="21.7" sheetId="8" r:id="rId8"/>
    <sheet name="21.8" sheetId="9" r:id="rId9"/>
    <sheet name="21.9" sheetId="10" r:id="rId10"/>
    <sheet name="21.10-22" sheetId="11" r:id="rId11"/>
  </sheets>
  <definedNames/>
  <calcPr fullCalcOnLoad="1"/>
</workbook>
</file>

<file path=xl/sharedStrings.xml><?xml version="1.0" encoding="utf-8"?>
<sst xmlns="http://schemas.openxmlformats.org/spreadsheetml/2006/main" count="734" uniqueCount="446">
  <si>
    <t>Total</t>
  </si>
  <si>
    <t>Calculated relevant parameters</t>
  </si>
  <si>
    <t>Earned gross premiums</t>
  </si>
  <si>
    <t>Relevant ratios</t>
  </si>
  <si>
    <t>Loss ratio: Claims Incurred/Earned Gross Premiums</t>
  </si>
  <si>
    <t>Commission ratio: Acquisition cost/Earned Gross Premiums</t>
  </si>
  <si>
    <t>Re-insurance ratio: Re-insurance Results/Earned Gross Premiums</t>
  </si>
  <si>
    <t>Expense ratio: Other general expenses/Earned Gross Premiums</t>
  </si>
  <si>
    <t>Net accounting ratio: Loss ratio+Re-insurance ratio</t>
  </si>
  <si>
    <t>Combined ratio: Loss ratio+Commission ratio+Reinsurance ratio+Expense ratio</t>
  </si>
  <si>
    <t>Claims paid</t>
  </si>
  <si>
    <t>Reinsurance benefit paid</t>
  </si>
  <si>
    <t>Change in technical reserves</t>
  </si>
  <si>
    <t>Net investment income</t>
  </si>
  <si>
    <t>Income tax</t>
  </si>
  <si>
    <t>Net income after tax</t>
  </si>
  <si>
    <t>Life</t>
  </si>
  <si>
    <t>Fire</t>
  </si>
  <si>
    <t>Transportation</t>
  </si>
  <si>
    <t>Health</t>
  </si>
  <si>
    <t>Accidents</t>
  </si>
  <si>
    <t>Miscellaneous</t>
  </si>
  <si>
    <t>Others</t>
  </si>
  <si>
    <t>Medical</t>
  </si>
  <si>
    <t>Motors + others</t>
  </si>
  <si>
    <t>Marine</t>
  </si>
  <si>
    <t>Credits</t>
  </si>
  <si>
    <t>Based on gross written premiums</t>
  </si>
  <si>
    <t>Proportional stamps</t>
  </si>
  <si>
    <t>Municipal tax</t>
  </si>
  <si>
    <t>Income tax (15% of)</t>
  </si>
  <si>
    <t>Total % on gross written premiums</t>
  </si>
  <si>
    <t>Based on ceded premiums</t>
  </si>
  <si>
    <t>Income tax (15% of 15%)</t>
  </si>
  <si>
    <t>Fixed stamps</t>
  </si>
  <si>
    <t>LBP 2000 per policy</t>
  </si>
  <si>
    <t>Source: Ministry of Economy and Trade</t>
  </si>
  <si>
    <t>Total written premiums</t>
  </si>
  <si>
    <t>Total claim paid</t>
  </si>
  <si>
    <t>Total Ceded Premiums</t>
  </si>
  <si>
    <t>Total net profits</t>
  </si>
  <si>
    <t>Written premiums (Non life)</t>
  </si>
  <si>
    <t>Claim paid (Non Life)</t>
  </si>
  <si>
    <t>Ceded Premiums (Non life)</t>
  </si>
  <si>
    <t>Written premiums (Life and Unit-linked)</t>
  </si>
  <si>
    <t>Claim paid (Life and Unit-linked)</t>
  </si>
  <si>
    <t>Ceded Premiums (Life and Unit-linked)</t>
  </si>
  <si>
    <t>Total assets</t>
  </si>
  <si>
    <t>Total Technical reserves</t>
  </si>
  <si>
    <t>Total owners' equity</t>
  </si>
  <si>
    <t>Licensed companies (Life+Non Life)</t>
  </si>
  <si>
    <t>All licensed companies (any branch)</t>
  </si>
  <si>
    <t>Mathematical and U.P. reserves</t>
  </si>
  <si>
    <t>Outstanding claims and other reserves</t>
  </si>
  <si>
    <t>Paid up capital</t>
  </si>
  <si>
    <t>Licensed companies (Life only)</t>
  </si>
  <si>
    <t>Licensed companies (Non Life only)</t>
  </si>
  <si>
    <t>Premiums and similar revenues</t>
  </si>
  <si>
    <t>Written premiums (Life and Non-Life)</t>
  </si>
  <si>
    <t>Net Premiums</t>
  </si>
  <si>
    <t>Cost of policy</t>
  </si>
  <si>
    <t>Policy Fees</t>
  </si>
  <si>
    <t>Returned/cancelled premiums</t>
  </si>
  <si>
    <t>Accepted premiums</t>
  </si>
  <si>
    <t>Change in unread premium reserve (life and Non-life)</t>
  </si>
  <si>
    <t>Net investment income (Life and Non-Life)</t>
  </si>
  <si>
    <t>Investment income</t>
  </si>
  <si>
    <t>Realized gains</t>
  </si>
  <si>
    <t>Realized losses</t>
  </si>
  <si>
    <t>Investment expenses</t>
  </si>
  <si>
    <t>Net investment income / Expenses (Unit-linked)</t>
  </si>
  <si>
    <t>Adjustment in unit-linked assets value - Unrealized gains</t>
  </si>
  <si>
    <t>Adjustment in unit-linked assets value - Unrealized losses</t>
  </si>
  <si>
    <t>Claims expenses/ benefits</t>
  </si>
  <si>
    <t>Change in outstanding claims reserve (Life and Non-Life)</t>
  </si>
  <si>
    <t>Change in IBNR reserve (Life and Non-Life)</t>
  </si>
  <si>
    <t>Change in Loss adjustment expenses reserve (Life and Non-Life)</t>
  </si>
  <si>
    <t>Change in mathematical reserve</t>
  </si>
  <si>
    <t>Change in premium deficiency reserve (Non-life)</t>
  </si>
  <si>
    <t>Change in other technical reserve (Life and non-life)</t>
  </si>
  <si>
    <t>Change in additional reserve</t>
  </si>
  <si>
    <t>Policyholders' dividend</t>
  </si>
  <si>
    <t>Net reinsurance income</t>
  </si>
  <si>
    <t>Premiums ceded</t>
  </si>
  <si>
    <t>Changes in reinsurance share of premiums reserves</t>
  </si>
  <si>
    <t>Changes in reinsurance share of claims reserves</t>
  </si>
  <si>
    <t>Commission paide by the reinsurer</t>
  </si>
  <si>
    <t>General insurance expense</t>
  </si>
  <si>
    <t>Brokerage expenses</t>
  </si>
  <si>
    <t xml:space="preserve">Other Acquisition cost
</t>
  </si>
  <si>
    <t>Change in deferred acquisition cost (Life and Non-Life)</t>
  </si>
  <si>
    <t>Administration cost</t>
  </si>
  <si>
    <t>Taxes licenses and associated fees</t>
  </si>
  <si>
    <t>Other expenses</t>
  </si>
  <si>
    <t>Net Income Life, Non-Life, and Unit-linked</t>
  </si>
  <si>
    <t>Claims Expenses/Benefits incurred</t>
  </si>
  <si>
    <t>Incurred brokerage commissions or acquisition costs</t>
  </si>
  <si>
    <t>Net re-insurance income (or cost)</t>
  </si>
  <si>
    <t>Other general expenses</t>
  </si>
  <si>
    <t>Net investment income ratio: Net Investment Income/Earned Gross Premium</t>
  </si>
  <si>
    <t>USD</t>
  </si>
  <si>
    <t>Protection (life)</t>
  </si>
  <si>
    <t>Life Branch I</t>
  </si>
  <si>
    <t>Protection with savings</t>
  </si>
  <si>
    <t>Protection w. U-L Savings</t>
  </si>
  <si>
    <t>Branch II</t>
  </si>
  <si>
    <t>Branch III</t>
  </si>
  <si>
    <t>General Accidents Branch IV</t>
  </si>
  <si>
    <t>Motor
 Compulsory</t>
  </si>
  <si>
    <t>Motor Non-
 Compulsory</t>
  </si>
  <si>
    <t>Civil Liability</t>
  </si>
  <si>
    <t>Branch V</t>
  </si>
  <si>
    <t>Credit</t>
  </si>
  <si>
    <t>All Branches</t>
  </si>
  <si>
    <t>Local</t>
  </si>
  <si>
    <t>Foreign</t>
  </si>
  <si>
    <t>Changes in reserves and adjustments items</t>
  </si>
  <si>
    <t>Intangible assets</t>
  </si>
  <si>
    <t>Investments</t>
  </si>
  <si>
    <t>Land and real estate</t>
  </si>
  <si>
    <t>Investment in subsidiaries and associates</t>
  </si>
  <si>
    <t>Policy loans</t>
  </si>
  <si>
    <t>Other loans</t>
  </si>
  <si>
    <t>Fixed income securities and similar investments</t>
  </si>
  <si>
    <t>Equity and other variable income shares</t>
  </si>
  <si>
    <t>Mutual funds</t>
  </si>
  <si>
    <t>Funds held under reinsurance treaties</t>
  </si>
  <si>
    <t>Cash and cash equivalents</t>
  </si>
  <si>
    <t>Blocked bank deposits and deposits with maturity of more than three months</t>
  </si>
  <si>
    <t>Bank deposits with maturity or more than three months</t>
  </si>
  <si>
    <t>Bank deposits blocked in favor of MOET (guarantees)</t>
  </si>
  <si>
    <t>Bank deposits blocked in favor of other parties</t>
  </si>
  <si>
    <t>Accrued investment income</t>
  </si>
  <si>
    <t>Unit-linked contracts investments</t>
  </si>
  <si>
    <t>Equity and similar investment</t>
  </si>
  <si>
    <t>Cash and similar investments</t>
  </si>
  <si>
    <t>Reinsurance share in technical reserves (Life)</t>
  </si>
  <si>
    <t>Reinsurance share in Premium reserves</t>
  </si>
  <si>
    <t>Reinsurance share in Claims reserves</t>
  </si>
  <si>
    <t>Reinsurance share in technical reserves (Non-Life)</t>
  </si>
  <si>
    <t>Receivable under insurance business</t>
  </si>
  <si>
    <t>Premium receivable (direct business)</t>
  </si>
  <si>
    <t>Receivable under reinsurance contracts</t>
  </si>
  <si>
    <t>Amounts recoverable from reinsurers</t>
  </si>
  <si>
    <t>Other amounts receivable under reinsurance contracts</t>
  </si>
  <si>
    <t>Other assets</t>
  </si>
  <si>
    <t>Non-investment properties</t>
  </si>
  <si>
    <t>Operating fixed assets</t>
  </si>
  <si>
    <t>Other receivables</t>
  </si>
  <si>
    <t>Due from personnel</t>
  </si>
  <si>
    <t>Amounts due from related parties</t>
  </si>
  <si>
    <t>Other amounts receivables</t>
  </si>
  <si>
    <t>Adjustment items</t>
  </si>
  <si>
    <t>Deferred Acquisition Costs</t>
  </si>
  <si>
    <t>Earned but unbilled premiums</t>
  </si>
  <si>
    <t>Prepaid expenses</t>
  </si>
  <si>
    <t>Other adjustment items</t>
  </si>
  <si>
    <t>Shareholders' equity</t>
  </si>
  <si>
    <t>Paid up Capital</t>
  </si>
  <si>
    <t>Authorized capital</t>
  </si>
  <si>
    <t>Less:unpaid capital</t>
  </si>
  <si>
    <t>Reserves (Legal and General)</t>
  </si>
  <si>
    <t>Balance carried forward</t>
  </si>
  <si>
    <t>Profit and loss (Current year result)</t>
  </si>
  <si>
    <t>Other reserves</t>
  </si>
  <si>
    <t>Equity and similar investments</t>
  </si>
  <si>
    <t>Fixed assets revaluation reserves</t>
  </si>
  <si>
    <t>Low priority debts</t>
  </si>
  <si>
    <t>Shareholder's Account</t>
  </si>
  <si>
    <t>Life Technical reserves</t>
  </si>
  <si>
    <t>Mathematical reserve</t>
  </si>
  <si>
    <t>Unearned premium reserve</t>
  </si>
  <si>
    <t>Outstanding claims reserve</t>
  </si>
  <si>
    <t>IBNR (Incurred But Not Reported) reserve</t>
  </si>
  <si>
    <t>Loss adjustment expenses reserve</t>
  </si>
  <si>
    <t>Policyholders' dividend reserve</t>
  </si>
  <si>
    <t>Other technical reserve</t>
  </si>
  <si>
    <t>Unit-linked technical reserves</t>
  </si>
  <si>
    <t>Outstanding claims reserve (unit-linked)</t>
  </si>
  <si>
    <t>Mathematical reserve (unit-linked)</t>
  </si>
  <si>
    <t>Additional technical reserve (unit-linked)</t>
  </si>
  <si>
    <t>Non-Life Technical reserves</t>
  </si>
  <si>
    <t>Premium Deficiency Reserve</t>
  </si>
  <si>
    <t>Provision for risks and charges</t>
  </si>
  <si>
    <t>Debt for funds held under reinsurance treaties</t>
  </si>
  <si>
    <t>Liabilities under insurance business</t>
  </si>
  <si>
    <t>Liabilities under Direct business</t>
  </si>
  <si>
    <t>Liabilities under Indirect Business</t>
  </si>
  <si>
    <t>Liabilities under reinsurance contracts</t>
  </si>
  <si>
    <t>Debts</t>
  </si>
  <si>
    <t>Borrowed money</t>
  </si>
  <si>
    <t>Bank debts</t>
  </si>
  <si>
    <t>Other debts</t>
  </si>
  <si>
    <t>Other liabilities</t>
  </si>
  <si>
    <t>Due to personnel</t>
  </si>
  <si>
    <t>Tax due (state,  social security, public collectivities)</t>
  </si>
  <si>
    <t>Amounts due to related parties</t>
  </si>
  <si>
    <t>Other creditors</t>
  </si>
  <si>
    <t>Unearned revenues</t>
  </si>
  <si>
    <t>Accrued expenses</t>
  </si>
  <si>
    <t>Total liabilities</t>
  </si>
  <si>
    <t>Bases, rates, and estimated amounts in USD</t>
  </si>
  <si>
    <t>Branch I</t>
  </si>
  <si>
    <t>Branch IV (Accidents)</t>
  </si>
  <si>
    <t>Branch VI</t>
  </si>
  <si>
    <t>ICC Control fees</t>
  </si>
  <si>
    <t>Top 10 companies</t>
  </si>
  <si>
    <t>3rd 10 companies</t>
  </si>
  <si>
    <t>2nd 10 companies</t>
  </si>
  <si>
    <t>Remaining 19 companies</t>
  </si>
  <si>
    <t>Top 5 companies</t>
  </si>
  <si>
    <t>2nd 5 companies</t>
  </si>
  <si>
    <t>3rd 5 companies</t>
  </si>
  <si>
    <t>Above 20 M equity</t>
  </si>
  <si>
    <t>10 M to 20 M equity</t>
  </si>
  <si>
    <t>5 M to 10 M equity</t>
  </si>
  <si>
    <t>Number of companies</t>
  </si>
  <si>
    <t>Owners' equity</t>
  </si>
  <si>
    <t>Technical reserves</t>
  </si>
  <si>
    <t>Solvency</t>
  </si>
  <si>
    <t>Reserves on equity</t>
  </si>
  <si>
    <t>Totals</t>
  </si>
  <si>
    <t>DISTRIBUTION AND MARKET SHARES</t>
  </si>
  <si>
    <t>Company category ranks</t>
  </si>
  <si>
    <t>Company category</t>
  </si>
  <si>
    <t>Total investments</t>
  </si>
  <si>
    <t>Remaining 22 companies</t>
  </si>
  <si>
    <t>Premiums in USD</t>
  </si>
  <si>
    <t>Overheads in USD</t>
  </si>
  <si>
    <t>Number of employees</t>
  </si>
  <si>
    <t>Premiums/Employee (USD/Employee)</t>
  </si>
  <si>
    <t>Overheads/Employee (USD/Employee)</t>
  </si>
  <si>
    <t>Claims in USD</t>
  </si>
  <si>
    <t>Number of policies</t>
  </si>
  <si>
    <t>Number of claims</t>
  </si>
  <si>
    <t>Total (All Branches)</t>
  </si>
  <si>
    <t>Average premium (USD/Policy)</t>
  </si>
  <si>
    <t>Average claim (USD/Claim)</t>
  </si>
  <si>
    <t>All 34 companies</t>
  </si>
  <si>
    <t>Life protection with savings (Branch I)</t>
  </si>
  <si>
    <t>Top 3 companies</t>
  </si>
  <si>
    <t>2nd 3 companies</t>
  </si>
  <si>
    <t>All 18 companies</t>
  </si>
  <si>
    <t>Fire (Branch II)</t>
  </si>
  <si>
    <t>Remaining 14 companies</t>
  </si>
  <si>
    <t>All 44 companies</t>
  </si>
  <si>
    <t>Transportation (Branch III)</t>
  </si>
  <si>
    <t>Motor compulsory (Branch IV)</t>
  </si>
  <si>
    <t>Motor Non-compulsory (Branch IV)</t>
  </si>
  <si>
    <t>All 42 companies</t>
  </si>
  <si>
    <t>Accidents (Branch IV)</t>
  </si>
  <si>
    <t>Miscellaneous (Branch IV)</t>
  </si>
  <si>
    <t>Less than 1.5 M equity</t>
  </si>
  <si>
    <t>1.5 M to 5 M equity</t>
  </si>
  <si>
    <t>Over 150 employees</t>
  </si>
  <si>
    <t>100 to 150 employees</t>
  </si>
  <si>
    <t>50 to 100 employees</t>
  </si>
  <si>
    <t>25 to 50 employees</t>
  </si>
  <si>
    <t>Under 25 employees</t>
  </si>
  <si>
    <t>Net income</t>
  </si>
  <si>
    <t>ROA</t>
  </si>
  <si>
    <t>ROI</t>
  </si>
  <si>
    <t>Owner's equity</t>
  </si>
  <si>
    <t>ROE</t>
  </si>
  <si>
    <t>All 43 companies</t>
  </si>
  <si>
    <t>21. INSURANCE AND REINSURANCE</t>
  </si>
  <si>
    <t>Gross written premiums 2010</t>
  </si>
  <si>
    <t>Paid on gross written premiums 2010</t>
  </si>
  <si>
    <t>Premiums ceded (foreign) in 2010</t>
  </si>
  <si>
    <t>Tax paid on ceded premiums 2010</t>
  </si>
  <si>
    <t>Number of policies 2010</t>
  </si>
  <si>
    <t>Fixed stamps amount 2010</t>
  </si>
  <si>
    <t>Total taxes and stamps imposed 2010</t>
  </si>
  <si>
    <t>% of gross written premiums 2010</t>
  </si>
  <si>
    <t xml:space="preserve">Company </t>
  </si>
  <si>
    <t xml:space="preserve">Life+Unit Linked Br. I </t>
  </si>
  <si>
    <t xml:space="preserve">Fire Br. II </t>
  </si>
  <si>
    <t xml:space="preserve">Marine Br. III </t>
  </si>
  <si>
    <t xml:space="preserve">General * Acdts Br. IV </t>
  </si>
  <si>
    <t xml:space="preserve">Credit Br. V </t>
  </si>
  <si>
    <t xml:space="preserve">Agriculture Br. VI </t>
  </si>
  <si>
    <t xml:space="preserve">Total by Co. </t>
  </si>
  <si>
    <t xml:space="preserve">Arabia </t>
  </si>
  <si>
    <t xml:space="preserve">Zurich ME (CLA) </t>
  </si>
  <si>
    <t xml:space="preserve">ALICO </t>
  </si>
  <si>
    <t xml:space="preserve">Union Nationale </t>
  </si>
  <si>
    <t xml:space="preserve">Libano-Suisse </t>
  </si>
  <si>
    <t xml:space="preserve">MEARCO </t>
  </si>
  <si>
    <t xml:space="preserve">Al-Mashreq </t>
  </si>
  <si>
    <t xml:space="preserve">Commercial </t>
  </si>
  <si>
    <t xml:space="preserve">Allianz SNA </t>
  </si>
  <si>
    <t xml:space="preserve">Phenicienne </t>
  </si>
  <si>
    <t xml:space="preserve">Nisr </t>
  </si>
  <si>
    <t xml:space="preserve">Fidelity </t>
  </si>
  <si>
    <t xml:space="preserve">Berytus </t>
  </si>
  <si>
    <t xml:space="preserve">Bankers </t>
  </si>
  <si>
    <t xml:space="preserve">Overseas </t>
  </si>
  <si>
    <t xml:space="preserve">Arope </t>
  </si>
  <si>
    <t xml:space="preserve">AXA M.E. </t>
  </si>
  <si>
    <t xml:space="preserve">LIA (Lib-Arabe) </t>
  </si>
  <si>
    <t xml:space="preserve">UCA </t>
  </si>
  <si>
    <t xml:space="preserve">Byblos </t>
  </si>
  <si>
    <t xml:space="preserve">North Assurance </t>
  </si>
  <si>
    <t xml:space="preserve">Essalam </t>
  </si>
  <si>
    <t xml:space="preserve">Cumberland </t>
  </si>
  <si>
    <t xml:space="preserve">Assurex </t>
  </si>
  <si>
    <t xml:space="preserve">United Assurance </t>
  </si>
  <si>
    <t xml:space="preserve">Compass </t>
  </si>
  <si>
    <t xml:space="preserve">Medgulf </t>
  </si>
  <si>
    <t xml:space="preserve">Amana </t>
  </si>
  <si>
    <t xml:space="preserve">Security </t>
  </si>
  <si>
    <t xml:space="preserve">Adonis </t>
  </si>
  <si>
    <t xml:space="preserve">Burgan (Ar. Life) </t>
  </si>
  <si>
    <t xml:space="preserve">The Capital </t>
  </si>
  <si>
    <t xml:space="preserve">Continental trust </t>
  </si>
  <si>
    <t xml:space="preserve">UFA </t>
  </si>
  <si>
    <t xml:space="preserve">Credit Libanais </t>
  </si>
  <si>
    <t xml:space="preserve">Liberty </t>
  </si>
  <si>
    <t xml:space="preserve">Bahria </t>
  </si>
  <si>
    <t xml:space="preserve">Victoire </t>
  </si>
  <si>
    <t xml:space="preserve">ATI </t>
  </si>
  <si>
    <t xml:space="preserve">Leaders </t>
  </si>
  <si>
    <t xml:space="preserve">Horizon </t>
  </si>
  <si>
    <t xml:space="preserve">Fajr el-khaleej </t>
  </si>
  <si>
    <t xml:space="preserve">Confidence </t>
  </si>
  <si>
    <t xml:space="preserve">ALIG Life </t>
  </si>
  <si>
    <t xml:space="preserve">ALIG </t>
  </si>
  <si>
    <t xml:space="preserve">Trust </t>
  </si>
  <si>
    <t xml:space="preserve">Bancassurance </t>
  </si>
  <si>
    <t xml:space="preserve">Sogecap </t>
  </si>
  <si>
    <t xml:space="preserve">LCI </t>
  </si>
  <si>
    <t xml:space="preserve">Chartis (AIG) </t>
  </si>
  <si>
    <t xml:space="preserve">Trust Life </t>
  </si>
  <si>
    <t xml:space="preserve"> </t>
  </si>
  <si>
    <t>Number</t>
  </si>
  <si>
    <t>Scottish Life</t>
  </si>
  <si>
    <t>Table 21.1 - Licensed insurance branches by company in 2010</t>
  </si>
  <si>
    <t>Table 21.2 - Insurance sector consolidated progress report 2001 to 2010 (in USD)</t>
  </si>
  <si>
    <t>Table 21.3 - Insurance sector consolidated report profit and loss statement in 2010</t>
  </si>
  <si>
    <t>Other non-insurance revenues / expense</t>
  </si>
  <si>
    <t>Net finance costs</t>
  </si>
  <si>
    <t>C.A.R.</t>
  </si>
  <si>
    <t>Reinsurance share in Premium deficiency reserve</t>
  </si>
  <si>
    <t>Balances receivable from intermediaries (indirect business)</t>
  </si>
  <si>
    <t>Due for insurance companies</t>
  </si>
  <si>
    <t>Income tax recoverable (state, social security, publuc collectivities)</t>
  </si>
  <si>
    <t>Shareholder's accounts</t>
  </si>
  <si>
    <t>Table 21.4 - Insurance sector consolidated assets</t>
  </si>
  <si>
    <t>Table 21.5 - Insurance sector consolidated liabilities</t>
  </si>
  <si>
    <t>Liabilities due to insurance companies</t>
  </si>
  <si>
    <t>Table 21.6 - Taxation on insurance by branch in 2010</t>
  </si>
  <si>
    <t xml:space="preserve"> Protection Life Only </t>
  </si>
  <si>
    <t xml:space="preserve">Life with Savings </t>
  </si>
  <si>
    <t xml:space="preserve">Life Prot.with Savings &amp;/ U-L </t>
  </si>
  <si>
    <t xml:space="preserve">Fire </t>
  </si>
  <si>
    <t xml:space="preserve"> 5 Change in Technical &amp; other reserves * </t>
  </si>
  <si>
    <t xml:space="preserve"> 11 Income tax </t>
  </si>
  <si>
    <t>Table 21.7 - Lconsolidated and condensed profit and loss by branch and ratios</t>
  </si>
  <si>
    <t xml:space="preserve">Motor Compulsory </t>
  </si>
  <si>
    <t xml:space="preserve">Motor Non-Compulsory </t>
  </si>
  <si>
    <t xml:space="preserve">Health </t>
  </si>
  <si>
    <t xml:space="preserve">Accidents </t>
  </si>
  <si>
    <t xml:space="preserve">Miscellaneous </t>
  </si>
  <si>
    <t xml:space="preserve">Others (Eng. Credit, CL) </t>
  </si>
  <si>
    <t xml:space="preserve"> 1 Gross Written premiums (Incl. accepted)</t>
  </si>
  <si>
    <t xml:space="preserve"> Share of Portfolio</t>
  </si>
  <si>
    <t xml:space="preserve"> 2 Ceded Premiums </t>
  </si>
  <si>
    <t>Retention Ratio = (1+2)/1</t>
  </si>
  <si>
    <t xml:space="preserve"> 3 Claims paid </t>
  </si>
  <si>
    <t xml:space="preserve">Claims / Premiums = 3/1 </t>
  </si>
  <si>
    <t xml:space="preserve"> 4 Benefits paid by Reinsurers </t>
  </si>
  <si>
    <t xml:space="preserve">Reinsurance share of claims = 4/3 </t>
  </si>
  <si>
    <t xml:space="preserve"> 6 Brokerage &amp; Aquisition costs paid </t>
  </si>
  <si>
    <t>Average B&amp;A Commission Rate = 6/1</t>
  </si>
  <si>
    <t xml:space="preserve"> 7 Commissions Paid by Reinsurers </t>
  </si>
  <si>
    <t>Reinsurance Commission Rate = 7/2</t>
  </si>
  <si>
    <t xml:space="preserve"> 8 Gross Insurance Profits </t>
  </si>
  <si>
    <t>Gross Insurance Margin = 8/1</t>
  </si>
  <si>
    <t xml:space="preserve"> 9 Net Investment &amp; Other Income </t>
  </si>
  <si>
    <t>Investment &amp; Other Income/Premiums = 9/1</t>
  </si>
  <si>
    <t xml:space="preserve"> 10 Fixed Expenses and Overheads </t>
  </si>
  <si>
    <t>Fixed Exp's &amp; Ovrhd's/Premiums = 10/1</t>
  </si>
  <si>
    <t xml:space="preserve"> 12 Net Income After Tax </t>
  </si>
  <si>
    <t>Net Profit Margin = 12/1</t>
  </si>
  <si>
    <t>Table 21.8 - Written premiums and paid claims Life vs. Non-Life</t>
  </si>
  <si>
    <t xml:space="preserve">Company Name </t>
  </si>
  <si>
    <t xml:space="preserve">LIFE Branch I </t>
  </si>
  <si>
    <t xml:space="preserve">NON - LIFE Branches II, III, IV &amp; V   </t>
  </si>
  <si>
    <t xml:space="preserve">TOTAL LIFE &amp; NON-LIFE </t>
  </si>
  <si>
    <t xml:space="preserve"> W. Premiums</t>
  </si>
  <si>
    <t xml:space="preserve"> Claims </t>
  </si>
  <si>
    <t>W. Premiums</t>
  </si>
  <si>
    <t>Claims</t>
  </si>
  <si>
    <t xml:space="preserve">ADIR </t>
  </si>
  <si>
    <t xml:space="preserve">AXA </t>
  </si>
  <si>
    <t xml:space="preserve">Burgan (Arab Life) </t>
  </si>
  <si>
    <t xml:space="preserve">Chartis </t>
  </si>
  <si>
    <t xml:space="preserve">LIA </t>
  </si>
  <si>
    <t xml:space="preserve">Mashreq </t>
  </si>
  <si>
    <t xml:space="preserve">Saudi Arabian (Nisr) </t>
  </si>
  <si>
    <t xml:space="preserve">Scottish Life </t>
  </si>
  <si>
    <t xml:space="preserve">Zurich M.E. (Lib.d'Ass) </t>
  </si>
  <si>
    <t xml:space="preserve">Total </t>
  </si>
  <si>
    <t xml:space="preserve">COMPANY NAME </t>
  </si>
  <si>
    <t xml:space="preserve">Protection </t>
  </si>
  <si>
    <t xml:space="preserve">Protection with Savings </t>
  </si>
  <si>
    <t xml:space="preserve">Protection with Unit-Linked Savings </t>
  </si>
  <si>
    <t xml:space="preserve">Transportation </t>
  </si>
  <si>
    <t xml:space="preserve">C.A.R, C.Liability &amp; Credit </t>
  </si>
  <si>
    <t xml:space="preserve">W. Premiums </t>
  </si>
  <si>
    <t xml:space="preserve">Claims </t>
  </si>
  <si>
    <t xml:space="preserve">111,891 69,216,938 </t>
  </si>
  <si>
    <t xml:space="preserve">1,158 15,522,410 </t>
  </si>
  <si>
    <t xml:space="preserve">TOTAL </t>
  </si>
  <si>
    <t>Table 21.9 - Written premiums and paid claims by company by line of business</t>
  </si>
  <si>
    <t>Written premiums</t>
  </si>
  <si>
    <t>All 52 companies</t>
  </si>
  <si>
    <t>4th 10 companies</t>
  </si>
  <si>
    <t>3rd 3 companies</t>
  </si>
  <si>
    <t>Remaining 9 companies</t>
  </si>
  <si>
    <t>4th 5 companies</t>
  </si>
  <si>
    <t>5th 5 companies</t>
  </si>
  <si>
    <t>6th 5 companies</t>
  </si>
  <si>
    <t>Remaining 13 companies</t>
  </si>
  <si>
    <t>Remaining 18 companies</t>
  </si>
  <si>
    <t>Health (Branch IV)</t>
  </si>
  <si>
    <t>Remaining 16 companies</t>
  </si>
  <si>
    <t>All 41 companies</t>
  </si>
  <si>
    <t>Remaining 17 companies</t>
  </si>
  <si>
    <t>C.A.R., Civil Liability and Credit (Branch V)</t>
  </si>
  <si>
    <t>Table 21.10 - Equity, technical reserves, and premiums distribution and shares in USD</t>
  </si>
  <si>
    <t>Table 21.11 - Income, assets, investments and equity distribution + ratios in USD</t>
  </si>
  <si>
    <t>Table 21.12 - Premiums and overhaeds per employee per company</t>
  </si>
  <si>
    <t>Table 21.13 - Premiums and claims statistics by company by branch</t>
  </si>
  <si>
    <t>Table 21.14 - Premiums and claims statistics by company by branch</t>
  </si>
  <si>
    <t>Table 21.15 - Premiums and claims statistics by company by branch</t>
  </si>
  <si>
    <t>Table 21.16 - Premiums and claims statistics by company by branch</t>
  </si>
  <si>
    <t>Table 21.17 - Premiums and claims statistics by company by branch</t>
  </si>
  <si>
    <t>Table 21.18 - Premiums and claims statistics by company by branch</t>
  </si>
  <si>
    <t>Table 21.19 - Premiums and claims statistics by company by branch</t>
  </si>
  <si>
    <t>Table 21.20 - Premiums and claims statistics by company by branch</t>
  </si>
  <si>
    <t>Table 21.21 - Premiums and claims statistics by company by branch</t>
  </si>
  <si>
    <t>Table 21.22 - Premiums and claims statistics by company by branch</t>
  </si>
  <si>
    <t>INSURANCE PORTFOLIO 2010</t>
  </si>
  <si>
    <t>Assets</t>
  </si>
  <si>
    <t>Liabilities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</si>
</sst>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  <numFmt numFmtId="216" formatCode="0_);\(0\)"/>
  </numFmts>
  <fonts count="60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sz val="2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6"/>
      <name val="Times New Roman"/>
      <family val="1"/>
    </font>
    <font>
      <b/>
      <i/>
      <sz val="6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7" fillId="0" borderId="0" xfId="0" applyFont="1" applyFill="1" applyAlignment="1">
      <alignment vertical="center" readingOrder="1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191" fontId="9" fillId="0" borderId="11" xfId="42" applyNumberFormat="1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vertical="center"/>
    </xf>
    <xf numFmtId="191" fontId="9" fillId="0" borderId="13" xfId="42" applyNumberFormat="1" applyFont="1" applyFill="1" applyBorder="1" applyAlignment="1">
      <alignment vertical="center"/>
    </xf>
    <xf numFmtId="191" fontId="13" fillId="0" borderId="10" xfId="42" applyNumberFormat="1" applyFont="1" applyFill="1" applyBorder="1" applyAlignment="1">
      <alignment vertical="center"/>
    </xf>
    <xf numFmtId="191" fontId="13" fillId="0" borderId="11" xfId="42" applyNumberFormat="1" applyFont="1" applyFill="1" applyBorder="1" applyAlignment="1">
      <alignment vertical="center"/>
    </xf>
    <xf numFmtId="191" fontId="13" fillId="0" borderId="12" xfId="42" applyNumberFormat="1" applyFont="1" applyFill="1" applyBorder="1" applyAlignment="1">
      <alignment vertical="center"/>
    </xf>
    <xf numFmtId="191" fontId="13" fillId="0" borderId="13" xfId="42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horizontal="right" vertical="center"/>
    </xf>
    <xf numFmtId="191" fontId="9" fillId="0" borderId="15" xfId="4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 quotePrefix="1">
      <alignment horizontal="left" vertical="center"/>
    </xf>
    <xf numFmtId="0" fontId="19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37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9" fontId="9" fillId="0" borderId="11" xfId="60" applyFont="1" applyFill="1" applyBorder="1" applyAlignment="1">
      <alignment vertical="center"/>
    </xf>
    <xf numFmtId="9" fontId="13" fillId="0" borderId="11" xfId="60" applyFont="1" applyFill="1" applyBorder="1" applyAlignment="1">
      <alignment vertical="center"/>
    </xf>
    <xf numFmtId="9" fontId="9" fillId="0" borderId="12" xfId="60" applyFont="1" applyFill="1" applyBorder="1" applyAlignment="1">
      <alignment vertical="center"/>
    </xf>
    <xf numFmtId="9" fontId="13" fillId="0" borderId="12" xfId="60" applyFont="1" applyFill="1" applyBorder="1" applyAlignment="1">
      <alignment vertical="center"/>
    </xf>
    <xf numFmtId="9" fontId="9" fillId="0" borderId="13" xfId="60" applyFont="1" applyFill="1" applyBorder="1" applyAlignment="1">
      <alignment vertical="center"/>
    </xf>
    <xf numFmtId="9" fontId="13" fillId="0" borderId="13" xfId="60" applyFont="1" applyFill="1" applyBorder="1" applyAlignment="1">
      <alignment vertical="center"/>
    </xf>
    <xf numFmtId="191" fontId="18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37" fontId="20" fillId="0" borderId="14" xfId="0" applyNumberFormat="1" applyFont="1" applyFill="1" applyBorder="1" applyAlignment="1" applyProtection="1">
      <alignment horizontal="center" vertical="center" wrapText="1"/>
      <protection/>
    </xf>
    <xf numFmtId="191" fontId="23" fillId="0" borderId="12" xfId="0" applyNumberFormat="1" applyFont="1" applyFill="1" applyBorder="1" applyAlignment="1">
      <alignment vertical="center"/>
    </xf>
    <xf numFmtId="37" fontId="23" fillId="0" borderId="12" xfId="0" applyNumberFormat="1" applyFont="1" applyFill="1" applyBorder="1" applyAlignment="1">
      <alignment vertical="center"/>
    </xf>
    <xf numFmtId="37" fontId="21" fillId="0" borderId="10" xfId="0" applyNumberFormat="1" applyFont="1" applyFill="1" applyBorder="1" applyAlignment="1">
      <alignment vertical="center"/>
    </xf>
    <xf numFmtId="37" fontId="23" fillId="0" borderId="11" xfId="0" applyNumberFormat="1" applyFont="1" applyFill="1" applyBorder="1" applyAlignment="1">
      <alignment vertical="center"/>
    </xf>
    <xf numFmtId="37" fontId="21" fillId="0" borderId="17" xfId="0" applyNumberFormat="1" applyFont="1" applyFill="1" applyBorder="1" applyAlignment="1">
      <alignment vertical="center"/>
    </xf>
    <xf numFmtId="37" fontId="23" fillId="0" borderId="13" xfId="0" applyNumberFormat="1" applyFont="1" applyFill="1" applyBorder="1" applyAlignment="1">
      <alignment vertical="center"/>
    </xf>
    <xf numFmtId="37" fontId="21" fillId="0" borderId="13" xfId="0" applyNumberFormat="1" applyFont="1" applyFill="1" applyBorder="1" applyAlignment="1">
      <alignment vertical="center"/>
    </xf>
    <xf numFmtId="37" fontId="21" fillId="0" borderId="11" xfId="0" applyNumberFormat="1" applyFont="1" applyFill="1" applyBorder="1" applyAlignment="1">
      <alignment vertical="center"/>
    </xf>
    <xf numFmtId="37" fontId="21" fillId="0" borderId="12" xfId="0" applyNumberFormat="1" applyFont="1" applyFill="1" applyBorder="1" applyAlignment="1">
      <alignment vertical="center"/>
    </xf>
    <xf numFmtId="37" fontId="23" fillId="0" borderId="15" xfId="0" applyNumberFormat="1" applyFont="1" applyFill="1" applyBorder="1" applyAlignment="1">
      <alignment vertical="center"/>
    </xf>
    <xf numFmtId="37" fontId="22" fillId="0" borderId="11" xfId="0" applyNumberFormat="1" applyFont="1" applyFill="1" applyBorder="1" applyAlignment="1">
      <alignment vertical="center"/>
    </xf>
    <xf numFmtId="37" fontId="24" fillId="0" borderId="11" xfId="0" applyNumberFormat="1" applyFont="1" applyFill="1" applyBorder="1" applyAlignment="1">
      <alignment vertical="center"/>
    </xf>
    <xf numFmtId="37" fontId="24" fillId="0" borderId="12" xfId="0" applyNumberFormat="1" applyFont="1" applyFill="1" applyBorder="1" applyAlignment="1">
      <alignment vertical="center"/>
    </xf>
    <xf numFmtId="37" fontId="24" fillId="0" borderId="13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191" fontId="21" fillId="0" borderId="14" xfId="0" applyNumberFormat="1" applyFont="1" applyFill="1" applyBorder="1" applyAlignment="1">
      <alignment horizontal="right" vertical="center"/>
    </xf>
    <xf numFmtId="191" fontId="21" fillId="0" borderId="12" xfId="0" applyNumberFormat="1" applyFont="1" applyFill="1" applyBorder="1" applyAlignment="1">
      <alignment horizontal="right" vertical="center"/>
    </xf>
    <xf numFmtId="191" fontId="21" fillId="0" borderId="17" xfId="0" applyNumberFormat="1" applyFont="1" applyFill="1" applyBorder="1" applyAlignment="1">
      <alignment horizontal="right" vertical="center"/>
    </xf>
    <xf numFmtId="37" fontId="23" fillId="0" borderId="12" xfId="0" applyNumberFormat="1" applyFont="1" applyFill="1" applyBorder="1" applyAlignment="1">
      <alignment horizontal="right" vertical="center"/>
    </xf>
    <xf numFmtId="41" fontId="23" fillId="0" borderId="12" xfId="0" applyNumberFormat="1" applyFont="1" applyFill="1" applyBorder="1" applyAlignment="1">
      <alignment horizontal="right" vertical="center"/>
    </xf>
    <xf numFmtId="37" fontId="20" fillId="0" borderId="10" xfId="0" applyNumberFormat="1" applyFont="1" applyFill="1" applyBorder="1" applyAlignment="1" applyProtection="1">
      <alignment horizontal="center" vertical="center" wrapText="1"/>
      <protection/>
    </xf>
    <xf numFmtId="37" fontId="22" fillId="0" borderId="12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191" fontId="21" fillId="0" borderId="14" xfId="42" applyNumberFormat="1" applyFont="1" applyFill="1" applyBorder="1" applyAlignment="1" applyProtection="1">
      <alignment horizontal="center" vertical="center" wrapText="1"/>
      <protection/>
    </xf>
    <xf numFmtId="37" fontId="21" fillId="0" borderId="14" xfId="42" applyNumberFormat="1" applyFont="1" applyFill="1" applyBorder="1" applyAlignment="1" applyProtection="1">
      <alignment horizontal="right" vertical="center" wrapText="1"/>
      <protection/>
    </xf>
    <xf numFmtId="37" fontId="21" fillId="0" borderId="16" xfId="0" applyNumberFormat="1" applyFont="1" applyFill="1" applyBorder="1" applyAlignment="1">
      <alignment vertical="center"/>
    </xf>
    <xf numFmtId="37" fontId="23" fillId="0" borderId="11" xfId="0" applyNumberFormat="1" applyFont="1" applyFill="1" applyBorder="1" applyAlignment="1">
      <alignment horizontal="right" vertical="center"/>
    </xf>
    <xf numFmtId="37" fontId="23" fillId="0" borderId="13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91" fontId="13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91" fontId="9" fillId="0" borderId="17" xfId="42" applyNumberFormat="1" applyFont="1" applyFill="1" applyBorder="1" applyAlignment="1" applyProtection="1">
      <alignment horizontal="right" vertical="center" wrapText="1"/>
      <protection locked="0"/>
    </xf>
    <xf numFmtId="191" fontId="9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8" fillId="0" borderId="12" xfId="0" applyFont="1" applyFill="1" applyBorder="1" applyAlignment="1">
      <alignment vertical="center"/>
    </xf>
    <xf numFmtId="191" fontId="14" fillId="0" borderId="12" xfId="42" applyNumberFormat="1" applyFont="1" applyFill="1" applyBorder="1" applyAlignment="1" applyProtection="1">
      <alignment horizontal="right" vertical="center" wrapText="1"/>
      <protection locked="0"/>
    </xf>
    <xf numFmtId="191" fontId="9" fillId="0" borderId="13" xfId="42" applyNumberFormat="1" applyFont="1" applyFill="1" applyBorder="1" applyAlignment="1" applyProtection="1">
      <alignment horizontal="right" vertical="center" wrapText="1"/>
      <protection locked="0"/>
    </xf>
    <xf numFmtId="0" fontId="8" fillId="0" borderId="1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9" fontId="9" fillId="0" borderId="11" xfId="60" applyFont="1" applyFill="1" applyBorder="1" applyAlignment="1">
      <alignment horizontal="right" vertical="center"/>
    </xf>
    <xf numFmtId="37" fontId="13" fillId="0" borderId="14" xfId="60" applyNumberFormat="1" applyFont="1" applyFill="1" applyBorder="1" applyAlignment="1">
      <alignment vertical="center"/>
    </xf>
    <xf numFmtId="9" fontId="9" fillId="0" borderId="12" xfId="60" applyFont="1" applyFill="1" applyBorder="1" applyAlignment="1">
      <alignment horizontal="right" vertical="center"/>
    </xf>
    <xf numFmtId="37" fontId="13" fillId="0" borderId="0" xfId="60" applyNumberFormat="1" applyFont="1" applyFill="1" applyBorder="1" applyAlignment="1">
      <alignment vertical="center"/>
    </xf>
    <xf numFmtId="10" fontId="13" fillId="0" borderId="12" xfId="60" applyNumberFormat="1" applyFont="1" applyFill="1" applyBorder="1" applyAlignment="1">
      <alignment horizontal="right" vertical="center"/>
    </xf>
    <xf numFmtId="185" fontId="9" fillId="0" borderId="15" xfId="60" applyNumberFormat="1" applyFont="1" applyFill="1" applyBorder="1" applyAlignment="1">
      <alignment horizontal="right" vertical="center"/>
    </xf>
    <xf numFmtId="37" fontId="13" fillId="0" borderId="16" xfId="60" applyNumberFormat="1" applyFont="1" applyFill="1" applyBorder="1" applyAlignment="1">
      <alignment vertical="center"/>
    </xf>
    <xf numFmtId="10" fontId="13" fillId="0" borderId="10" xfId="0" applyNumberFormat="1" applyFont="1" applyFill="1" applyBorder="1" applyAlignment="1">
      <alignment horizontal="right" vertical="center"/>
    </xf>
    <xf numFmtId="10" fontId="13" fillId="0" borderId="10" xfId="6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10" fontId="9" fillId="0" borderId="11" xfId="60" applyNumberFormat="1" applyFont="1" applyFill="1" applyBorder="1" applyAlignment="1">
      <alignment horizontal="right" vertical="center"/>
    </xf>
    <xf numFmtId="10" fontId="13" fillId="0" borderId="11" xfId="60" applyNumberFormat="1" applyFont="1" applyFill="1" applyBorder="1" applyAlignment="1">
      <alignment horizontal="right" vertical="center"/>
    </xf>
    <xf numFmtId="3" fontId="13" fillId="0" borderId="15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0" fontId="13" fillId="0" borderId="13" xfId="6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readingOrder="1"/>
    </xf>
    <xf numFmtId="0" fontId="8" fillId="0" borderId="0" xfId="0" applyFont="1" applyFill="1" applyBorder="1" applyAlignment="1">
      <alignment horizontal="right" vertical="center"/>
    </xf>
    <xf numFmtId="10" fontId="13" fillId="0" borderId="0" xfId="6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191" fontId="13" fillId="0" borderId="0" xfId="42" applyNumberFormat="1" applyFont="1" applyFill="1" applyBorder="1" applyAlignment="1">
      <alignment vertical="center"/>
    </xf>
    <xf numFmtId="3" fontId="9" fillId="0" borderId="17" xfId="42" applyNumberFormat="1" applyFont="1" applyFill="1" applyBorder="1" applyAlignment="1">
      <alignment vertical="center"/>
    </xf>
    <xf numFmtId="3" fontId="9" fillId="0" borderId="17" xfId="60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9" fillId="0" borderId="15" xfId="42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3" fontId="13" fillId="0" borderId="0" xfId="60" applyNumberFormat="1" applyFont="1" applyFill="1" applyBorder="1" applyAlignment="1">
      <alignment vertical="center"/>
    </xf>
    <xf numFmtId="3" fontId="13" fillId="0" borderId="0" xfId="42" applyNumberFormat="1" applyFont="1" applyFill="1" applyBorder="1" applyAlignment="1">
      <alignment vertical="center"/>
    </xf>
    <xf numFmtId="4" fontId="13" fillId="0" borderId="0" xfId="42" applyNumberFormat="1" applyFont="1" applyFill="1" applyBorder="1" applyAlignment="1">
      <alignment vertical="center"/>
    </xf>
    <xf numFmtId="9" fontId="13" fillId="0" borderId="10" xfId="6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right" vertical="center" wrapText="1"/>
    </xf>
    <xf numFmtId="191" fontId="13" fillId="0" borderId="10" xfId="42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Alignment="1">
      <alignment/>
    </xf>
    <xf numFmtId="191" fontId="5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13" fillId="0" borderId="13" xfId="0" applyFont="1" applyBorder="1" applyAlignment="1">
      <alignment/>
    </xf>
    <xf numFmtId="37" fontId="23" fillId="0" borderId="1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3" fontId="9" fillId="0" borderId="17" xfId="42" applyNumberFormat="1" applyFont="1" applyFill="1" applyBorder="1" applyAlignment="1" applyProtection="1">
      <alignment horizontal="right" vertical="center" wrapText="1"/>
      <protection locked="0"/>
    </xf>
    <xf numFmtId="3" fontId="9" fillId="0" borderId="12" xfId="42" applyNumberFormat="1" applyFont="1" applyFill="1" applyBorder="1" applyAlignment="1" applyProtection="1">
      <alignment horizontal="right" vertical="center" wrapText="1"/>
      <protection locked="0"/>
    </xf>
    <xf numFmtId="3" fontId="14" fillId="0" borderId="12" xfId="42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42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right" vertical="center"/>
    </xf>
    <xf numFmtId="37" fontId="13" fillId="0" borderId="14" xfId="0" applyNumberFormat="1" applyFont="1" applyFill="1" applyBorder="1" applyAlignment="1">
      <alignment horizontal="right" vertical="center"/>
    </xf>
    <xf numFmtId="37" fontId="14" fillId="0" borderId="11" xfId="0" applyNumberFormat="1" applyFont="1" applyFill="1" applyBorder="1" applyAlignment="1">
      <alignment horizontal="right" vertical="center"/>
    </xf>
    <xf numFmtId="37" fontId="9" fillId="0" borderId="12" xfId="0" applyNumberFormat="1" applyFont="1" applyFill="1" applyBorder="1" applyAlignment="1">
      <alignment horizontal="right" vertical="center"/>
    </xf>
    <xf numFmtId="37" fontId="14" fillId="0" borderId="12" xfId="0" applyNumberFormat="1" applyFont="1" applyFill="1" applyBorder="1" applyAlignment="1">
      <alignment horizontal="right" vertical="center"/>
    </xf>
    <xf numFmtId="37" fontId="9" fillId="0" borderId="13" xfId="0" applyNumberFormat="1" applyFont="1" applyFill="1" applyBorder="1" applyAlignment="1">
      <alignment horizontal="right" vertical="center"/>
    </xf>
    <xf numFmtId="37" fontId="13" fillId="0" borderId="10" xfId="0" applyNumberFormat="1" applyFont="1" applyFill="1" applyBorder="1" applyAlignment="1">
      <alignment horizontal="right" vertical="center"/>
    </xf>
    <xf numFmtId="37" fontId="9" fillId="0" borderId="11" xfId="0" applyNumberFormat="1" applyFont="1" applyFill="1" applyBorder="1" applyAlignment="1">
      <alignment horizontal="right" vertical="center"/>
    </xf>
    <xf numFmtId="37" fontId="9" fillId="0" borderId="0" xfId="0" applyNumberFormat="1" applyFont="1" applyFill="1" applyBorder="1" applyAlignment="1">
      <alignment horizontal="right" vertical="center"/>
    </xf>
    <xf numFmtId="37" fontId="9" fillId="0" borderId="15" xfId="0" applyNumberFormat="1" applyFont="1" applyFill="1" applyBorder="1" applyAlignment="1">
      <alignment horizontal="right" vertical="center"/>
    </xf>
    <xf numFmtId="37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9" fillId="0" borderId="12" xfId="42" applyNumberFormat="1" applyFont="1" applyFill="1" applyBorder="1" applyAlignment="1" applyProtection="1">
      <alignment horizontal="right" vertical="center" wrapText="1"/>
      <protection locked="0"/>
    </xf>
    <xf numFmtId="37" fontId="9" fillId="0" borderId="13" xfId="42" applyNumberFormat="1" applyFont="1" applyFill="1" applyBorder="1" applyAlignment="1" applyProtection="1">
      <alignment horizontal="right" vertical="center" wrapText="1"/>
      <protection locked="0"/>
    </xf>
    <xf numFmtId="37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37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91" fontId="9" fillId="0" borderId="0" xfId="42" applyNumberFormat="1" applyFont="1" applyFill="1" applyBorder="1" applyAlignment="1" applyProtection="1">
      <alignment horizontal="right" vertical="center" wrapText="1"/>
      <protection locked="0"/>
    </xf>
    <xf numFmtId="3" fontId="9" fillId="0" borderId="0" xfId="42" applyNumberFormat="1" applyFont="1" applyFill="1" applyBorder="1" applyAlignment="1" applyProtection="1">
      <alignment horizontal="right" vertical="center" wrapText="1"/>
      <protection locked="0"/>
    </xf>
    <xf numFmtId="37" fontId="13" fillId="0" borderId="10" xfId="42" applyNumberFormat="1" applyFont="1" applyFill="1" applyBorder="1" applyAlignment="1" applyProtection="1">
      <alignment horizontal="right" vertical="center" wrapText="1"/>
      <protection locked="0"/>
    </xf>
    <xf numFmtId="37" fontId="9" fillId="0" borderId="11" xfId="42" applyNumberFormat="1" applyFont="1" applyFill="1" applyBorder="1" applyAlignment="1" applyProtection="1">
      <alignment horizontal="right" vertical="center" wrapText="1"/>
      <protection locked="0"/>
    </xf>
    <xf numFmtId="3" fontId="9" fillId="0" borderId="11" xfId="42" applyNumberFormat="1" applyFont="1" applyFill="1" applyBorder="1" applyAlignment="1" applyProtection="1">
      <alignment horizontal="right" vertical="center" wrapText="1"/>
      <protection locked="0"/>
    </xf>
    <xf numFmtId="37" fontId="9" fillId="0" borderId="17" xfId="42" applyNumberFormat="1" applyFont="1" applyFill="1" applyBorder="1" applyAlignment="1" applyProtection="1">
      <alignment horizontal="right" vertical="center" wrapText="1"/>
      <protection locked="0"/>
    </xf>
    <xf numFmtId="191" fontId="9" fillId="0" borderId="11" xfId="42" applyNumberFormat="1" applyFont="1" applyFill="1" applyBorder="1" applyAlignment="1" applyProtection="1">
      <alignment horizontal="right" vertical="center" wrapText="1"/>
      <protection locked="0"/>
    </xf>
    <xf numFmtId="191" fontId="13" fillId="0" borderId="10" xfId="42" applyNumberFormat="1" applyFont="1" applyFill="1" applyBorder="1" applyAlignment="1">
      <alignment horizontal="right" vertical="center"/>
    </xf>
    <xf numFmtId="185" fontId="5" fillId="0" borderId="0" xfId="6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14" xfId="0" applyFont="1" applyBorder="1" applyAlignment="1">
      <alignment horizontal="right"/>
    </xf>
    <xf numFmtId="37" fontId="9" fillId="0" borderId="11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9" fontId="13" fillId="0" borderId="13" xfId="0" applyNumberFormat="1" applyFont="1" applyBorder="1" applyAlignment="1">
      <alignment horizontal="right"/>
    </xf>
    <xf numFmtId="0" fontId="8" fillId="0" borderId="17" xfId="0" applyFont="1" applyBorder="1" applyAlignment="1">
      <alignment/>
    </xf>
    <xf numFmtId="37" fontId="13" fillId="0" borderId="17" xfId="0" applyNumberFormat="1" applyFont="1" applyBorder="1" applyAlignment="1">
      <alignment horizontal="right"/>
    </xf>
    <xf numFmtId="9" fontId="9" fillId="0" borderId="13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37" fontId="9" fillId="0" borderId="10" xfId="0" applyNumberFormat="1" applyFont="1" applyBorder="1" applyAlignment="1">
      <alignment horizontal="right"/>
    </xf>
    <xf numFmtId="37" fontId="9" fillId="0" borderId="11" xfId="6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37" fontId="13" fillId="0" borderId="11" xfId="0" applyNumberFormat="1" applyFont="1" applyBorder="1" applyAlignment="1">
      <alignment horizontal="right"/>
    </xf>
    <xf numFmtId="0" fontId="7" fillId="0" borderId="0" xfId="0" applyFont="1" applyFill="1" applyBorder="1" applyAlignment="1">
      <alignment readingOrder="1"/>
    </xf>
    <xf numFmtId="0" fontId="5" fillId="0" borderId="0" xfId="0" applyFont="1" applyFill="1" applyBorder="1" applyAlignment="1">
      <alignment horizontal="right" readingOrder="1"/>
    </xf>
    <xf numFmtId="0" fontId="8" fillId="0" borderId="0" xfId="0" applyFont="1" applyFill="1" applyBorder="1" applyAlignment="1">
      <alignment horizontal="right" readingOrder="1"/>
    </xf>
    <xf numFmtId="0" fontId="5" fillId="0" borderId="0" xfId="0" applyFont="1" applyFill="1" applyBorder="1" applyAlignment="1">
      <alignment readingOrder="1"/>
    </xf>
    <xf numFmtId="0" fontId="5" fillId="0" borderId="0" xfId="0" applyFont="1" applyFill="1" applyAlignment="1">
      <alignment horizontal="right" readingOrder="1"/>
    </xf>
    <xf numFmtId="0" fontId="8" fillId="0" borderId="0" xfId="0" applyFont="1" applyFill="1" applyAlignment="1">
      <alignment horizontal="right" readingOrder="1"/>
    </xf>
    <xf numFmtId="0" fontId="5" fillId="0" borderId="0" xfId="0" applyFont="1" applyAlignment="1">
      <alignment readingOrder="1"/>
    </xf>
    <xf numFmtId="0" fontId="8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readingOrder="1"/>
    </xf>
    <xf numFmtId="0" fontId="8" fillId="0" borderId="10" xfId="0" applyFont="1" applyBorder="1" applyAlignment="1">
      <alignment readingOrder="1"/>
    </xf>
    <xf numFmtId="0" fontId="8" fillId="0" borderId="0" xfId="0" applyFont="1" applyFill="1" applyBorder="1" applyAlignment="1">
      <alignment horizontal="center" readingOrder="1"/>
    </xf>
    <xf numFmtId="0" fontId="5" fillId="0" borderId="0" xfId="0" applyFont="1" applyAlignment="1">
      <alignment horizontal="right" readingOrder="1"/>
    </xf>
    <xf numFmtId="0" fontId="8" fillId="0" borderId="0" xfId="0" applyFont="1" applyAlignment="1">
      <alignment readingOrder="1"/>
    </xf>
    <xf numFmtId="0" fontId="8" fillId="0" borderId="14" xfId="0" applyFont="1" applyBorder="1" applyAlignment="1">
      <alignment horizontal="right" readingOrder="1"/>
    </xf>
    <xf numFmtId="0" fontId="5" fillId="0" borderId="11" xfId="0" applyFont="1" applyBorder="1" applyAlignment="1">
      <alignment readingOrder="1"/>
    </xf>
    <xf numFmtId="3" fontId="9" fillId="0" borderId="11" xfId="0" applyNumberFormat="1" applyFont="1" applyBorder="1" applyAlignment="1">
      <alignment horizontal="right" readingOrder="1"/>
    </xf>
    <xf numFmtId="0" fontId="9" fillId="0" borderId="11" xfId="0" applyFont="1" applyBorder="1" applyAlignment="1">
      <alignment horizontal="right" readingOrder="1"/>
    </xf>
    <xf numFmtId="0" fontId="5" fillId="0" borderId="12" xfId="0" applyFont="1" applyBorder="1" applyAlignment="1">
      <alignment readingOrder="1"/>
    </xf>
    <xf numFmtId="3" fontId="9" fillId="0" borderId="12" xfId="0" applyNumberFormat="1" applyFont="1" applyBorder="1" applyAlignment="1">
      <alignment horizontal="right" readingOrder="1"/>
    </xf>
    <xf numFmtId="0" fontId="9" fillId="0" borderId="12" xfId="0" applyFont="1" applyBorder="1" applyAlignment="1">
      <alignment horizontal="right" readingOrder="1"/>
    </xf>
    <xf numFmtId="0" fontId="5" fillId="0" borderId="13" xfId="0" applyFont="1" applyBorder="1" applyAlignment="1">
      <alignment readingOrder="1"/>
    </xf>
    <xf numFmtId="3" fontId="9" fillId="0" borderId="13" xfId="0" applyNumberFormat="1" applyFont="1" applyBorder="1" applyAlignment="1">
      <alignment horizontal="right" readingOrder="1"/>
    </xf>
    <xf numFmtId="0" fontId="9" fillId="0" borderId="13" xfId="0" applyFont="1" applyBorder="1" applyAlignment="1">
      <alignment horizontal="right" readingOrder="1"/>
    </xf>
    <xf numFmtId="3" fontId="13" fillId="0" borderId="10" xfId="0" applyNumberFormat="1" applyFont="1" applyBorder="1" applyAlignment="1">
      <alignment horizontal="right" readingOrder="1"/>
    </xf>
    <xf numFmtId="0" fontId="13" fillId="0" borderId="10" xfId="0" applyFont="1" applyBorder="1" applyAlignment="1">
      <alignment horizontal="right" readingOrder="1"/>
    </xf>
    <xf numFmtId="3" fontId="9" fillId="0" borderId="17" xfId="42" applyNumberFormat="1" applyFont="1" applyFill="1" applyBorder="1" applyAlignment="1">
      <alignment/>
    </xf>
    <xf numFmtId="0" fontId="9" fillId="0" borderId="12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/>
    </xf>
    <xf numFmtId="3" fontId="9" fillId="0" borderId="0" xfId="42" applyNumberFormat="1" applyFont="1" applyFill="1" applyBorder="1" applyAlignment="1">
      <alignment vertical="center"/>
    </xf>
    <xf numFmtId="0" fontId="9" fillId="0" borderId="0" xfId="42" applyNumberFormat="1" applyFont="1" applyFill="1" applyBorder="1" applyAlignment="1">
      <alignment vertical="center"/>
    </xf>
    <xf numFmtId="3" fontId="9" fillId="0" borderId="0" xfId="42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horizontal="right" vertical="center" wrapText="1"/>
    </xf>
    <xf numFmtId="0" fontId="9" fillId="0" borderId="17" xfId="42" applyNumberFormat="1" applyFont="1" applyFill="1" applyBorder="1" applyAlignment="1">
      <alignment vertical="center"/>
    </xf>
    <xf numFmtId="9" fontId="9" fillId="0" borderId="17" xfId="60" applyFont="1" applyFill="1" applyBorder="1" applyAlignment="1">
      <alignment/>
    </xf>
    <xf numFmtId="3" fontId="9" fillId="0" borderId="17" xfId="60" applyNumberFormat="1" applyFont="1" applyFill="1" applyBorder="1" applyAlignment="1">
      <alignment/>
    </xf>
    <xf numFmtId="9" fontId="9" fillId="0" borderId="17" xfId="60" applyFont="1" applyFill="1" applyBorder="1" applyAlignment="1">
      <alignment vertical="center"/>
    </xf>
    <xf numFmtId="9" fontId="9" fillId="0" borderId="12" xfId="42" applyNumberFormat="1" applyFont="1" applyFill="1" applyBorder="1" applyAlignment="1">
      <alignment/>
    </xf>
    <xf numFmtId="0" fontId="9" fillId="0" borderId="15" xfId="42" applyNumberFormat="1" applyFont="1" applyFill="1" applyBorder="1" applyAlignment="1">
      <alignment vertical="center"/>
    </xf>
    <xf numFmtId="9" fontId="9" fillId="0" borderId="15" xfId="42" applyNumberFormat="1" applyFont="1" applyFill="1" applyBorder="1" applyAlignment="1">
      <alignment/>
    </xf>
    <xf numFmtId="9" fontId="13" fillId="0" borderId="10" xfId="60" applyFont="1" applyFill="1" applyBorder="1" applyAlignment="1">
      <alignment vertical="center"/>
    </xf>
    <xf numFmtId="3" fontId="9" fillId="0" borderId="17" xfId="42" applyNumberFormat="1" applyFont="1" applyFill="1" applyBorder="1" applyAlignment="1">
      <alignment vertical="center" wrapText="1"/>
    </xf>
    <xf numFmtId="3" fontId="9" fillId="0" borderId="12" xfId="42" applyNumberFormat="1" applyFont="1" applyFill="1" applyBorder="1" applyAlignment="1">
      <alignment vertical="center" wrapText="1"/>
    </xf>
    <xf numFmtId="3" fontId="9" fillId="0" borderId="15" xfId="42" applyNumberFormat="1" applyFont="1" applyFill="1" applyBorder="1" applyAlignment="1">
      <alignment vertical="center" wrapText="1"/>
    </xf>
    <xf numFmtId="3" fontId="9" fillId="0" borderId="15" xfId="42" applyNumberFormat="1" applyFont="1" applyFill="1" applyBorder="1" applyAlignment="1">
      <alignment/>
    </xf>
    <xf numFmtId="0" fontId="9" fillId="0" borderId="17" xfId="42" applyNumberFormat="1" applyFont="1" applyFill="1" applyBorder="1" applyAlignment="1">
      <alignment/>
    </xf>
    <xf numFmtId="0" fontId="9" fillId="0" borderId="12" xfId="42" applyNumberFormat="1" applyFont="1" applyFill="1" applyBorder="1" applyAlignment="1">
      <alignment/>
    </xf>
    <xf numFmtId="185" fontId="5" fillId="0" borderId="0" xfId="6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10" fillId="0" borderId="18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9" xfId="0" applyFont="1" applyBorder="1" applyAlignment="1">
      <alignment horizontal="center" vertical="center" readingOrder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37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readingOrder="1"/>
    </xf>
    <xf numFmtId="0" fontId="8" fillId="0" borderId="14" xfId="0" applyFont="1" applyBorder="1" applyAlignment="1">
      <alignment horizontal="center" readingOrder="1"/>
    </xf>
    <xf numFmtId="0" fontId="8" fillId="0" borderId="10" xfId="0" applyFont="1" applyFill="1" applyBorder="1" applyAlignment="1">
      <alignment horizontal="center" readingOrder="1"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292" t="s">
        <v>265</v>
      </c>
      <c r="B1" s="293"/>
      <c r="C1" s="293"/>
      <c r="D1" s="293"/>
      <c r="E1" s="293"/>
      <c r="F1" s="293"/>
      <c r="G1" s="293"/>
      <c r="H1" s="293"/>
      <c r="I1" s="293"/>
      <c r="J1" s="293"/>
      <c r="K1" s="294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W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240" customWidth="1"/>
    <col min="2" max="23" width="15.7109375" style="255" customWidth="1"/>
    <col min="24" max="16384" width="9.140625" style="240" customWidth="1"/>
  </cols>
  <sheetData>
    <row r="1" spans="1:23" s="237" customFormat="1" ht="18.75">
      <c r="A1" s="234" t="s">
        <v>414</v>
      </c>
      <c r="B1" s="235"/>
      <c r="C1" s="235"/>
      <c r="D1" s="236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2:23" s="237" customFormat="1" ht="6.75" customHeight="1" thickBot="1">
      <c r="B2" s="238"/>
      <c r="C2" s="238"/>
      <c r="D2" s="239"/>
      <c r="E2" s="238"/>
      <c r="F2" s="238"/>
      <c r="G2" s="239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</row>
    <row r="3" spans="2:23" s="237" customFormat="1" ht="13.5" thickBot="1">
      <c r="B3" s="324">
        <v>2010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</row>
    <row r="4" spans="2:23" s="237" customFormat="1" ht="13.5" thickBot="1">
      <c r="B4" s="324" t="s">
        <v>100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</row>
    <row r="5" spans="1:23" s="254" customFormat="1" ht="13.5" thickBot="1">
      <c r="A5" s="322" t="s">
        <v>403</v>
      </c>
      <c r="B5" s="322" t="s">
        <v>404</v>
      </c>
      <c r="C5" s="322"/>
      <c r="D5" s="322" t="s">
        <v>405</v>
      </c>
      <c r="E5" s="322"/>
      <c r="F5" s="322" t="s">
        <v>406</v>
      </c>
      <c r="G5" s="322"/>
      <c r="H5" s="322" t="s">
        <v>354</v>
      </c>
      <c r="I5" s="322"/>
      <c r="J5" s="322" t="s">
        <v>407</v>
      </c>
      <c r="K5" s="322"/>
      <c r="L5" s="322" t="s">
        <v>358</v>
      </c>
      <c r="M5" s="322"/>
      <c r="N5" s="322" t="s">
        <v>359</v>
      </c>
      <c r="O5" s="322"/>
      <c r="P5" s="322" t="s">
        <v>360</v>
      </c>
      <c r="Q5" s="322"/>
      <c r="R5" s="322" t="s">
        <v>361</v>
      </c>
      <c r="S5" s="322"/>
      <c r="T5" s="322" t="s">
        <v>362</v>
      </c>
      <c r="U5" s="322"/>
      <c r="V5" s="322" t="s">
        <v>408</v>
      </c>
      <c r="W5" s="322"/>
    </row>
    <row r="6" spans="1:23" s="252" customFormat="1" ht="13.5" thickBot="1">
      <c r="A6" s="323"/>
      <c r="B6" s="257" t="s">
        <v>409</v>
      </c>
      <c r="C6" s="257" t="s">
        <v>410</v>
      </c>
      <c r="D6" s="257" t="s">
        <v>409</v>
      </c>
      <c r="E6" s="257" t="s">
        <v>410</v>
      </c>
      <c r="F6" s="257" t="s">
        <v>409</v>
      </c>
      <c r="G6" s="257" t="s">
        <v>410</v>
      </c>
      <c r="H6" s="257" t="s">
        <v>409</v>
      </c>
      <c r="I6" s="257" t="s">
        <v>410</v>
      </c>
      <c r="J6" s="257" t="s">
        <v>409</v>
      </c>
      <c r="K6" s="257" t="s">
        <v>410</v>
      </c>
      <c r="L6" s="257" t="s">
        <v>409</v>
      </c>
      <c r="M6" s="257" t="s">
        <v>410</v>
      </c>
      <c r="N6" s="257" t="s">
        <v>409</v>
      </c>
      <c r="O6" s="257" t="s">
        <v>410</v>
      </c>
      <c r="P6" s="257" t="s">
        <v>409</v>
      </c>
      <c r="Q6" s="257" t="s">
        <v>410</v>
      </c>
      <c r="R6" s="257" t="s">
        <v>409</v>
      </c>
      <c r="S6" s="257" t="s">
        <v>410</v>
      </c>
      <c r="T6" s="257" t="s">
        <v>409</v>
      </c>
      <c r="U6" s="257" t="s">
        <v>410</v>
      </c>
      <c r="V6" s="257" t="s">
        <v>409</v>
      </c>
      <c r="W6" s="257" t="s">
        <v>410</v>
      </c>
    </row>
    <row r="7" spans="1:23" ht="12.75">
      <c r="A7" s="258" t="s">
        <v>282</v>
      </c>
      <c r="B7" s="259">
        <v>1379820</v>
      </c>
      <c r="C7" s="259">
        <v>75993</v>
      </c>
      <c r="D7" s="259">
        <v>21454</v>
      </c>
      <c r="E7" s="259">
        <v>29017</v>
      </c>
      <c r="F7" s="259">
        <v>19036484</v>
      </c>
      <c r="G7" s="259">
        <v>161874</v>
      </c>
      <c r="H7" s="259">
        <v>2683266</v>
      </c>
      <c r="I7" s="259">
        <v>187290</v>
      </c>
      <c r="J7" s="259">
        <v>650077</v>
      </c>
      <c r="K7" s="259">
        <v>107256</v>
      </c>
      <c r="L7" s="259">
        <v>509214</v>
      </c>
      <c r="M7" s="259">
        <v>28353</v>
      </c>
      <c r="N7" s="259">
        <v>8550226</v>
      </c>
      <c r="O7" s="259">
        <v>3452509</v>
      </c>
      <c r="P7" s="259">
        <v>2845542</v>
      </c>
      <c r="Q7" s="259">
        <v>791271</v>
      </c>
      <c r="R7" s="259">
        <v>3506941</v>
      </c>
      <c r="S7" s="259">
        <v>1146987</v>
      </c>
      <c r="T7" s="259">
        <v>1480205</v>
      </c>
      <c r="U7" s="259">
        <v>539938</v>
      </c>
      <c r="V7" s="260">
        <v>0</v>
      </c>
      <c r="W7" s="260">
        <v>0</v>
      </c>
    </row>
    <row r="8" spans="1:23" ht="12.75">
      <c r="A8" s="261" t="s">
        <v>393</v>
      </c>
      <c r="B8" s="262">
        <v>8384963</v>
      </c>
      <c r="C8" s="262">
        <v>882399</v>
      </c>
      <c r="D8" s="262">
        <v>9745394</v>
      </c>
      <c r="E8" s="262">
        <v>3149820</v>
      </c>
      <c r="F8" s="262">
        <v>4176597</v>
      </c>
      <c r="G8" s="262">
        <v>787455</v>
      </c>
      <c r="H8" s="262">
        <v>2542446</v>
      </c>
      <c r="I8" s="262">
        <v>625160</v>
      </c>
      <c r="J8" s="262">
        <v>555865</v>
      </c>
      <c r="K8" s="262">
        <v>110559</v>
      </c>
      <c r="L8" s="262">
        <v>853319</v>
      </c>
      <c r="M8" s="262">
        <v>457164</v>
      </c>
      <c r="N8" s="262">
        <v>11148624</v>
      </c>
      <c r="O8" s="262">
        <v>6892939</v>
      </c>
      <c r="P8" s="262">
        <v>1007260</v>
      </c>
      <c r="Q8" s="262">
        <v>525759</v>
      </c>
      <c r="R8" s="262">
        <v>713402</v>
      </c>
      <c r="S8" s="262">
        <v>310375</v>
      </c>
      <c r="T8" s="262">
        <v>1144227</v>
      </c>
      <c r="U8" s="262">
        <v>272548</v>
      </c>
      <c r="V8" s="262">
        <v>332578</v>
      </c>
      <c r="W8" s="262">
        <v>88367</v>
      </c>
    </row>
    <row r="9" spans="1:23" ht="12.75">
      <c r="A9" s="261" t="s">
        <v>284</v>
      </c>
      <c r="B9" s="262">
        <v>10594017</v>
      </c>
      <c r="C9" s="262">
        <v>1360783</v>
      </c>
      <c r="D9" s="262">
        <v>3765736</v>
      </c>
      <c r="E9" s="262">
        <v>7452129</v>
      </c>
      <c r="F9" s="262">
        <v>57462573</v>
      </c>
      <c r="G9" s="262">
        <v>17011460</v>
      </c>
      <c r="H9" s="263">
        <v>0</v>
      </c>
      <c r="I9" s="263">
        <v>0</v>
      </c>
      <c r="J9" s="263">
        <v>0</v>
      </c>
      <c r="K9" s="263">
        <v>0</v>
      </c>
      <c r="L9" s="263">
        <v>0</v>
      </c>
      <c r="M9" s="263">
        <v>0</v>
      </c>
      <c r="N9" s="263">
        <v>0</v>
      </c>
      <c r="O9" s="263">
        <v>0</v>
      </c>
      <c r="P9" s="262">
        <v>5886682</v>
      </c>
      <c r="Q9" s="262">
        <v>3636386</v>
      </c>
      <c r="R9" s="262">
        <v>15694608</v>
      </c>
      <c r="S9" s="262">
        <v>2331811</v>
      </c>
      <c r="T9" s="263">
        <v>0</v>
      </c>
      <c r="U9" s="263">
        <v>0</v>
      </c>
      <c r="V9" s="263">
        <v>0</v>
      </c>
      <c r="W9" s="263">
        <v>0</v>
      </c>
    </row>
    <row r="10" spans="1:23" ht="12.75">
      <c r="A10" s="261" t="s">
        <v>326</v>
      </c>
      <c r="B10" s="263">
        <v>0</v>
      </c>
      <c r="C10" s="263">
        <v>0</v>
      </c>
      <c r="D10" s="263">
        <v>0</v>
      </c>
      <c r="E10" s="263">
        <v>0</v>
      </c>
      <c r="F10" s="263">
        <v>0</v>
      </c>
      <c r="G10" s="263">
        <v>0</v>
      </c>
      <c r="H10" s="262">
        <v>2250647</v>
      </c>
      <c r="I10" s="262">
        <v>1281664</v>
      </c>
      <c r="J10" s="262">
        <v>1536486</v>
      </c>
      <c r="K10" s="262">
        <v>387186</v>
      </c>
      <c r="L10" s="262">
        <v>1532652</v>
      </c>
      <c r="M10" s="262">
        <v>296863</v>
      </c>
      <c r="N10" s="262">
        <v>4630327</v>
      </c>
      <c r="O10" s="262">
        <v>2890451</v>
      </c>
      <c r="P10" s="262">
        <v>4249116</v>
      </c>
      <c r="Q10" s="262">
        <v>3719780</v>
      </c>
      <c r="R10" s="262">
        <v>778247</v>
      </c>
      <c r="S10" s="262">
        <v>378300</v>
      </c>
      <c r="T10" s="262">
        <v>1669099</v>
      </c>
      <c r="U10" s="262">
        <v>267629</v>
      </c>
      <c r="V10" s="262">
        <v>632411</v>
      </c>
      <c r="W10" s="262">
        <v>279220</v>
      </c>
    </row>
    <row r="11" spans="1:23" ht="12.75">
      <c r="A11" s="261" t="s">
        <v>325</v>
      </c>
      <c r="B11" s="262">
        <v>363069</v>
      </c>
      <c r="C11" s="262">
        <v>42670</v>
      </c>
      <c r="D11" s="263">
        <v>0</v>
      </c>
      <c r="E11" s="263">
        <v>0</v>
      </c>
      <c r="F11" s="263">
        <v>0</v>
      </c>
      <c r="G11" s="263">
        <v>0</v>
      </c>
      <c r="H11" s="263">
        <v>0</v>
      </c>
      <c r="I11" s="263">
        <v>0</v>
      </c>
      <c r="J11" s="263">
        <v>0</v>
      </c>
      <c r="K11" s="263">
        <v>0</v>
      </c>
      <c r="L11" s="263">
        <v>0</v>
      </c>
      <c r="M11" s="263">
        <v>0</v>
      </c>
      <c r="N11" s="263">
        <v>0</v>
      </c>
      <c r="O11" s="263">
        <v>0</v>
      </c>
      <c r="P11" s="263">
        <v>0</v>
      </c>
      <c r="Q11" s="263">
        <v>0</v>
      </c>
      <c r="R11" s="263">
        <v>0</v>
      </c>
      <c r="S11" s="263">
        <v>0</v>
      </c>
      <c r="T11" s="263">
        <v>0</v>
      </c>
      <c r="U11" s="263">
        <v>0</v>
      </c>
      <c r="V11" s="263">
        <v>0</v>
      </c>
      <c r="W11" s="263">
        <v>0</v>
      </c>
    </row>
    <row r="12" spans="1:23" ht="12.75">
      <c r="A12" s="261" t="s">
        <v>290</v>
      </c>
      <c r="B12" s="262">
        <v>5720324</v>
      </c>
      <c r="C12" s="262">
        <v>1206804</v>
      </c>
      <c r="D12" s="262">
        <v>31133426</v>
      </c>
      <c r="E12" s="262">
        <v>7860295</v>
      </c>
      <c r="F12" s="262">
        <v>3945853</v>
      </c>
      <c r="G12" s="262">
        <v>828389</v>
      </c>
      <c r="H12" s="262">
        <v>5300171</v>
      </c>
      <c r="I12" s="262">
        <v>978149</v>
      </c>
      <c r="J12" s="262">
        <v>692249</v>
      </c>
      <c r="K12" s="262">
        <v>157742</v>
      </c>
      <c r="L12" s="262">
        <v>1123852</v>
      </c>
      <c r="M12" s="262">
        <v>241246</v>
      </c>
      <c r="N12" s="262">
        <v>18951029</v>
      </c>
      <c r="O12" s="262">
        <v>8167305</v>
      </c>
      <c r="P12" s="262">
        <v>24511325</v>
      </c>
      <c r="Q12" s="262">
        <v>22811363</v>
      </c>
      <c r="R12" s="262">
        <v>4570219</v>
      </c>
      <c r="S12" s="262">
        <v>1602864</v>
      </c>
      <c r="T12" s="262">
        <v>909347</v>
      </c>
      <c r="U12" s="262">
        <v>254164</v>
      </c>
      <c r="V12" s="262">
        <v>1080444</v>
      </c>
      <c r="W12" s="262">
        <v>156519</v>
      </c>
    </row>
    <row r="13" spans="1:23" ht="12.75">
      <c r="A13" s="261" t="s">
        <v>309</v>
      </c>
      <c r="B13" s="262">
        <v>544440</v>
      </c>
      <c r="C13" s="262">
        <v>183713</v>
      </c>
      <c r="D13" s="263">
        <v>0</v>
      </c>
      <c r="E13" s="263">
        <v>0</v>
      </c>
      <c r="F13" s="263">
        <v>0</v>
      </c>
      <c r="G13" s="263">
        <v>0</v>
      </c>
      <c r="H13" s="262">
        <v>232776</v>
      </c>
      <c r="I13" s="262">
        <v>18452</v>
      </c>
      <c r="J13" s="262">
        <v>91696</v>
      </c>
      <c r="K13" s="262">
        <v>10868</v>
      </c>
      <c r="L13" s="262">
        <v>529932</v>
      </c>
      <c r="M13" s="262">
        <v>179022</v>
      </c>
      <c r="N13" s="262">
        <v>2273851</v>
      </c>
      <c r="O13" s="262">
        <v>819189</v>
      </c>
      <c r="P13" s="262">
        <v>147233</v>
      </c>
      <c r="Q13" s="262">
        <v>58681</v>
      </c>
      <c r="R13" s="262">
        <v>358200</v>
      </c>
      <c r="S13" s="262">
        <v>172955</v>
      </c>
      <c r="T13" s="262">
        <v>25110</v>
      </c>
      <c r="U13" s="262">
        <v>-4927</v>
      </c>
      <c r="V13" s="262">
        <v>85534</v>
      </c>
      <c r="W13" s="262">
        <v>47047</v>
      </c>
    </row>
    <row r="14" spans="1:23" ht="12.75">
      <c r="A14" s="261" t="s">
        <v>297</v>
      </c>
      <c r="B14" s="262">
        <v>10889785</v>
      </c>
      <c r="C14" s="262">
        <v>1819816</v>
      </c>
      <c r="D14" s="262">
        <v>3648140</v>
      </c>
      <c r="E14" s="262">
        <v>598525</v>
      </c>
      <c r="F14" s="262">
        <v>22000561</v>
      </c>
      <c r="G14" s="262">
        <v>570000</v>
      </c>
      <c r="H14" s="262">
        <v>3423962</v>
      </c>
      <c r="I14" s="262">
        <v>915147</v>
      </c>
      <c r="J14" s="262">
        <v>1640400</v>
      </c>
      <c r="K14" s="262">
        <v>106919</v>
      </c>
      <c r="L14" s="262">
        <v>921211</v>
      </c>
      <c r="M14" s="262">
        <v>149731</v>
      </c>
      <c r="N14" s="262">
        <v>38348807</v>
      </c>
      <c r="O14" s="262">
        <v>15987513</v>
      </c>
      <c r="P14" s="262">
        <v>6437038</v>
      </c>
      <c r="Q14" s="262">
        <v>3934821</v>
      </c>
      <c r="R14" s="262">
        <v>1471832</v>
      </c>
      <c r="S14" s="262">
        <v>629430</v>
      </c>
      <c r="T14" s="262">
        <v>1271086</v>
      </c>
      <c r="U14" s="262">
        <v>420988</v>
      </c>
      <c r="V14" s="262">
        <v>682400</v>
      </c>
      <c r="W14" s="262">
        <v>101095</v>
      </c>
    </row>
    <row r="15" spans="1:23" ht="12.75">
      <c r="A15" s="261" t="s">
        <v>305</v>
      </c>
      <c r="B15" s="262">
        <v>1895072</v>
      </c>
      <c r="C15" s="262">
        <v>536588</v>
      </c>
      <c r="D15" s="263">
        <v>0</v>
      </c>
      <c r="E15" s="263">
        <v>0</v>
      </c>
      <c r="F15" s="263">
        <v>0</v>
      </c>
      <c r="G15" s="263">
        <v>0</v>
      </c>
      <c r="H15" s="262">
        <v>2579404</v>
      </c>
      <c r="I15" s="262">
        <v>729646</v>
      </c>
      <c r="J15" s="262">
        <v>1623059</v>
      </c>
      <c r="K15" s="262">
        <v>331893</v>
      </c>
      <c r="L15" s="262">
        <v>1126668</v>
      </c>
      <c r="M15" s="262">
        <v>204462</v>
      </c>
      <c r="N15" s="262">
        <v>9050354</v>
      </c>
      <c r="O15" s="262">
        <v>6555774</v>
      </c>
      <c r="P15" s="262">
        <v>6665449</v>
      </c>
      <c r="Q15" s="262">
        <v>3922750</v>
      </c>
      <c r="R15" s="262">
        <v>1441796</v>
      </c>
      <c r="S15" s="262">
        <v>620532</v>
      </c>
      <c r="T15" s="262">
        <v>1133319</v>
      </c>
      <c r="U15" s="262">
        <v>214516</v>
      </c>
      <c r="V15" s="262">
        <v>843639</v>
      </c>
      <c r="W15" s="262">
        <v>232400</v>
      </c>
    </row>
    <row r="16" spans="1:23" ht="12.75">
      <c r="A16" s="261" t="s">
        <v>320</v>
      </c>
      <c r="B16" s="262">
        <v>106974</v>
      </c>
      <c r="C16" s="263">
        <v>0</v>
      </c>
      <c r="D16" s="263">
        <v>0</v>
      </c>
      <c r="E16" s="263">
        <v>0</v>
      </c>
      <c r="F16" s="263">
        <v>0</v>
      </c>
      <c r="G16" s="263">
        <v>0</v>
      </c>
      <c r="H16" s="262">
        <v>74474</v>
      </c>
      <c r="I16" s="262">
        <v>27189</v>
      </c>
      <c r="J16" s="262">
        <v>6090</v>
      </c>
      <c r="K16" s="263">
        <v>0</v>
      </c>
      <c r="L16" s="262">
        <v>49952</v>
      </c>
      <c r="M16" s="262">
        <v>7456</v>
      </c>
      <c r="N16" s="262">
        <v>450411</v>
      </c>
      <c r="O16" s="262">
        <v>281656</v>
      </c>
      <c r="P16" s="262">
        <v>3818</v>
      </c>
      <c r="Q16" s="262">
        <v>1397</v>
      </c>
      <c r="R16" s="262">
        <v>106230</v>
      </c>
      <c r="S16" s="262">
        <v>108909</v>
      </c>
      <c r="T16" s="262">
        <v>31672</v>
      </c>
      <c r="U16" s="263">
        <v>0</v>
      </c>
      <c r="V16" s="262">
        <v>11426</v>
      </c>
      <c r="W16" s="263">
        <v>454</v>
      </c>
    </row>
    <row r="17" spans="1:23" ht="12.75">
      <c r="A17" s="261" t="s">
        <v>394</v>
      </c>
      <c r="B17" s="262">
        <v>3269030</v>
      </c>
      <c r="C17" s="262">
        <v>287082</v>
      </c>
      <c r="D17" s="262">
        <v>719227</v>
      </c>
      <c r="E17" s="262">
        <v>92031</v>
      </c>
      <c r="F17" s="262">
        <v>119968</v>
      </c>
      <c r="G17" s="262">
        <v>2202</v>
      </c>
      <c r="H17" s="262">
        <v>7269364</v>
      </c>
      <c r="I17" s="262">
        <v>2008575</v>
      </c>
      <c r="J17" s="262">
        <v>4031438</v>
      </c>
      <c r="K17" s="262">
        <v>3587937</v>
      </c>
      <c r="L17" s="262">
        <v>1194259</v>
      </c>
      <c r="M17" s="262">
        <v>345747</v>
      </c>
      <c r="N17" s="262">
        <v>12316267</v>
      </c>
      <c r="O17" s="262">
        <v>10660405</v>
      </c>
      <c r="P17" s="262">
        <v>23078131</v>
      </c>
      <c r="Q17" s="262">
        <v>15027595</v>
      </c>
      <c r="R17" s="262">
        <v>2882444</v>
      </c>
      <c r="S17" s="262">
        <v>1300403</v>
      </c>
      <c r="T17" s="262">
        <v>885758</v>
      </c>
      <c r="U17" s="262">
        <v>168519</v>
      </c>
      <c r="V17" s="262">
        <v>1085235</v>
      </c>
      <c r="W17" s="262">
        <v>180072</v>
      </c>
    </row>
    <row r="18" spans="1:23" ht="12.75">
      <c r="A18" s="261" t="s">
        <v>318</v>
      </c>
      <c r="B18" s="263">
        <v>0</v>
      </c>
      <c r="C18" s="263">
        <v>0</v>
      </c>
      <c r="D18" s="263">
        <v>0</v>
      </c>
      <c r="E18" s="263">
        <v>0</v>
      </c>
      <c r="F18" s="263">
        <v>0</v>
      </c>
      <c r="G18" s="263">
        <v>0</v>
      </c>
      <c r="H18" s="263">
        <v>0</v>
      </c>
      <c r="I18" s="263">
        <v>0</v>
      </c>
      <c r="J18" s="262">
        <v>2928596</v>
      </c>
      <c r="K18" s="262">
        <v>12587210</v>
      </c>
      <c r="L18" s="263">
        <v>0</v>
      </c>
      <c r="M18" s="263">
        <v>0</v>
      </c>
      <c r="N18" s="263">
        <v>0</v>
      </c>
      <c r="O18" s="263">
        <v>0</v>
      </c>
      <c r="P18" s="263">
        <v>0</v>
      </c>
      <c r="Q18" s="263">
        <v>0</v>
      </c>
      <c r="R18" s="263">
        <v>0</v>
      </c>
      <c r="S18" s="263">
        <v>0</v>
      </c>
      <c r="T18" s="263">
        <v>0</v>
      </c>
      <c r="U18" s="263">
        <v>0</v>
      </c>
      <c r="V18" s="263">
        <v>0</v>
      </c>
      <c r="W18" s="263">
        <v>0</v>
      </c>
    </row>
    <row r="19" spans="1:23" ht="12.75">
      <c r="A19" s="261" t="s">
        <v>328</v>
      </c>
      <c r="B19" s="262">
        <v>7095252</v>
      </c>
      <c r="C19" s="262">
        <v>2857054</v>
      </c>
      <c r="D19" s="262">
        <v>30342211</v>
      </c>
      <c r="E19" s="262">
        <v>12217934</v>
      </c>
      <c r="F19" s="263">
        <v>0</v>
      </c>
      <c r="G19" s="263">
        <v>0</v>
      </c>
      <c r="H19" s="263">
        <v>0</v>
      </c>
      <c r="I19" s="263">
        <v>0</v>
      </c>
      <c r="J19" s="263">
        <v>0</v>
      </c>
      <c r="K19" s="263">
        <v>0</v>
      </c>
      <c r="L19" s="263">
        <v>0</v>
      </c>
      <c r="M19" s="263">
        <v>0</v>
      </c>
      <c r="N19" s="263">
        <v>0</v>
      </c>
      <c r="O19" s="263">
        <v>0</v>
      </c>
      <c r="P19" s="263">
        <v>0</v>
      </c>
      <c r="Q19" s="263">
        <v>0</v>
      </c>
      <c r="R19" s="263">
        <v>0</v>
      </c>
      <c r="S19" s="263">
        <v>0</v>
      </c>
      <c r="T19" s="263">
        <v>0</v>
      </c>
      <c r="U19" s="263">
        <v>0</v>
      </c>
      <c r="V19" s="263">
        <v>0</v>
      </c>
      <c r="W19" s="263">
        <v>0</v>
      </c>
    </row>
    <row r="20" spans="1:23" ht="12.75">
      <c r="A20" s="261" t="s">
        <v>295</v>
      </c>
      <c r="B20" s="262">
        <v>4151995</v>
      </c>
      <c r="C20" s="262">
        <v>1100719</v>
      </c>
      <c r="D20" s="263">
        <v>0</v>
      </c>
      <c r="E20" s="263">
        <v>0</v>
      </c>
      <c r="F20" s="262">
        <v>3115887</v>
      </c>
      <c r="G20" s="263">
        <v>0</v>
      </c>
      <c r="H20" s="262">
        <v>7235568</v>
      </c>
      <c r="I20" s="262">
        <v>966050</v>
      </c>
      <c r="J20" s="262">
        <v>2334980</v>
      </c>
      <c r="K20" s="262">
        <v>541539</v>
      </c>
      <c r="L20" s="262">
        <v>2804083</v>
      </c>
      <c r="M20" s="262">
        <v>1056710</v>
      </c>
      <c r="N20" s="262">
        <v>18342610</v>
      </c>
      <c r="O20" s="262">
        <v>9567016</v>
      </c>
      <c r="P20" s="262">
        <v>37567569</v>
      </c>
      <c r="Q20" s="262">
        <v>21069393</v>
      </c>
      <c r="R20" s="262">
        <v>2314831</v>
      </c>
      <c r="S20" s="262">
        <v>942417</v>
      </c>
      <c r="T20" s="262">
        <v>1553193</v>
      </c>
      <c r="U20" s="262">
        <v>272464</v>
      </c>
      <c r="V20" s="262">
        <v>1473689</v>
      </c>
      <c r="W20" s="262">
        <v>155053</v>
      </c>
    </row>
    <row r="21" spans="1:23" ht="12.75">
      <c r="A21" s="261" t="s">
        <v>294</v>
      </c>
      <c r="B21" s="263">
        <v>0</v>
      </c>
      <c r="C21" s="263">
        <v>0</v>
      </c>
      <c r="D21" s="263">
        <v>0</v>
      </c>
      <c r="E21" s="263">
        <v>0</v>
      </c>
      <c r="F21" s="263">
        <v>0</v>
      </c>
      <c r="G21" s="263">
        <v>0</v>
      </c>
      <c r="H21" s="262">
        <v>302262</v>
      </c>
      <c r="I21" s="262">
        <v>17783</v>
      </c>
      <c r="J21" s="262">
        <v>132349</v>
      </c>
      <c r="K21" s="262">
        <v>9502</v>
      </c>
      <c r="L21" s="262">
        <v>908235</v>
      </c>
      <c r="M21" s="262">
        <v>109449</v>
      </c>
      <c r="N21" s="262">
        <v>3713842</v>
      </c>
      <c r="O21" s="262">
        <v>1911384</v>
      </c>
      <c r="P21" s="262">
        <v>1401472</v>
      </c>
      <c r="Q21" s="262">
        <v>520245</v>
      </c>
      <c r="R21" s="262">
        <v>697344</v>
      </c>
      <c r="S21" s="262">
        <v>219265</v>
      </c>
      <c r="T21" s="262">
        <v>53688</v>
      </c>
      <c r="U21" s="263">
        <v>0</v>
      </c>
      <c r="V21" s="262">
        <v>91714</v>
      </c>
      <c r="W21" s="262">
        <v>22952</v>
      </c>
    </row>
    <row r="22" spans="1:23" ht="12.75">
      <c r="A22" s="261" t="s">
        <v>395</v>
      </c>
      <c r="B22" s="262">
        <v>1797477</v>
      </c>
      <c r="C22" s="262">
        <v>267636</v>
      </c>
      <c r="D22" s="263">
        <v>0</v>
      </c>
      <c r="E22" s="263">
        <v>0</v>
      </c>
      <c r="F22" s="263">
        <v>0</v>
      </c>
      <c r="G22" s="263">
        <v>0</v>
      </c>
      <c r="H22" s="262">
        <v>88253</v>
      </c>
      <c r="I22" s="262">
        <v>9712</v>
      </c>
      <c r="J22" s="262">
        <v>1141297</v>
      </c>
      <c r="K22" s="262">
        <v>108446</v>
      </c>
      <c r="L22" s="262">
        <v>125731</v>
      </c>
      <c r="M22" s="262">
        <v>40206</v>
      </c>
      <c r="N22" s="262">
        <v>701446</v>
      </c>
      <c r="O22" s="262">
        <v>427511</v>
      </c>
      <c r="P22" s="262">
        <v>1410704</v>
      </c>
      <c r="Q22" s="262">
        <v>1169884</v>
      </c>
      <c r="R22" s="262">
        <v>213320</v>
      </c>
      <c r="S22" s="262">
        <v>39417</v>
      </c>
      <c r="T22" s="262">
        <v>21839</v>
      </c>
      <c r="U22" s="262">
        <v>14216</v>
      </c>
      <c r="V22" s="262">
        <v>30628</v>
      </c>
      <c r="W22" s="263">
        <v>27</v>
      </c>
    </row>
    <row r="23" spans="1:23" ht="12.75">
      <c r="A23" s="261" t="s">
        <v>301</v>
      </c>
      <c r="B23" s="263">
        <v>0</v>
      </c>
      <c r="C23" s="263">
        <v>0</v>
      </c>
      <c r="D23" s="263">
        <v>0</v>
      </c>
      <c r="E23" s="263">
        <v>0</v>
      </c>
      <c r="F23" s="263">
        <v>0</v>
      </c>
      <c r="G23" s="263">
        <v>0</v>
      </c>
      <c r="H23" s="262">
        <v>25399</v>
      </c>
      <c r="I23" s="263">
        <v>698</v>
      </c>
      <c r="J23" s="262">
        <v>1440</v>
      </c>
      <c r="K23" s="263">
        <v>0</v>
      </c>
      <c r="L23" s="262">
        <v>1277</v>
      </c>
      <c r="M23" s="263">
        <v>0</v>
      </c>
      <c r="N23" s="262">
        <v>34664</v>
      </c>
      <c r="O23" s="262">
        <v>38299</v>
      </c>
      <c r="P23" s="262">
        <v>185926</v>
      </c>
      <c r="Q23" s="262">
        <v>56258</v>
      </c>
      <c r="R23" s="262">
        <v>68332</v>
      </c>
      <c r="S23" s="263">
        <v>0</v>
      </c>
      <c r="T23" s="262">
        <v>74711</v>
      </c>
      <c r="U23" s="262">
        <v>668505</v>
      </c>
      <c r="V23" s="262">
        <v>19732</v>
      </c>
      <c r="W23" s="263">
        <v>0</v>
      </c>
    </row>
    <row r="24" spans="1:23" ht="12.75">
      <c r="A24" s="261" t="s">
        <v>396</v>
      </c>
      <c r="B24" s="263">
        <v>0</v>
      </c>
      <c r="C24" s="263">
        <v>0</v>
      </c>
      <c r="D24" s="263">
        <v>0</v>
      </c>
      <c r="E24" s="263">
        <v>0</v>
      </c>
      <c r="F24" s="263">
        <v>0</v>
      </c>
      <c r="G24" s="263">
        <v>0</v>
      </c>
      <c r="H24" s="262">
        <v>389865</v>
      </c>
      <c r="I24" s="262">
        <v>133991</v>
      </c>
      <c r="J24" s="262">
        <v>144163</v>
      </c>
      <c r="K24" s="262">
        <v>47834</v>
      </c>
      <c r="L24" s="263">
        <v>0</v>
      </c>
      <c r="M24" s="263">
        <v>0</v>
      </c>
      <c r="N24" s="262">
        <v>36303</v>
      </c>
      <c r="O24" s="263">
        <v>0</v>
      </c>
      <c r="P24" s="263">
        <v>0</v>
      </c>
      <c r="Q24" s="263">
        <v>0</v>
      </c>
      <c r="R24" s="262">
        <v>346172</v>
      </c>
      <c r="S24" s="262">
        <v>392965</v>
      </c>
      <c r="T24" s="262">
        <v>868479</v>
      </c>
      <c r="U24" s="262">
        <v>46447</v>
      </c>
      <c r="V24" s="262">
        <v>695880</v>
      </c>
      <c r="W24" s="262">
        <v>13303</v>
      </c>
    </row>
    <row r="25" spans="1:23" ht="12.75">
      <c r="A25" s="261" t="s">
        <v>289</v>
      </c>
      <c r="B25" s="262">
        <v>211923</v>
      </c>
      <c r="C25" s="262">
        <v>311838</v>
      </c>
      <c r="D25" s="263">
        <v>0</v>
      </c>
      <c r="E25" s="263">
        <v>0</v>
      </c>
      <c r="F25" s="263">
        <v>0</v>
      </c>
      <c r="G25" s="263">
        <v>0</v>
      </c>
      <c r="H25" s="262">
        <v>458556</v>
      </c>
      <c r="I25" s="262">
        <v>69891</v>
      </c>
      <c r="J25" s="262">
        <v>571485</v>
      </c>
      <c r="K25" s="262">
        <v>96994</v>
      </c>
      <c r="L25" s="262">
        <v>275089</v>
      </c>
      <c r="M25" s="262">
        <v>39406</v>
      </c>
      <c r="N25" s="262">
        <v>1858112</v>
      </c>
      <c r="O25" s="262">
        <v>702147</v>
      </c>
      <c r="P25" s="262">
        <v>3912477</v>
      </c>
      <c r="Q25" s="262">
        <v>1885004</v>
      </c>
      <c r="R25" s="262">
        <v>702424</v>
      </c>
      <c r="S25" s="262">
        <v>220072</v>
      </c>
      <c r="T25" s="262">
        <v>164036</v>
      </c>
      <c r="U25" s="262">
        <v>8249</v>
      </c>
      <c r="V25" s="262">
        <v>128027</v>
      </c>
      <c r="W25" s="262">
        <v>14159</v>
      </c>
    </row>
    <row r="26" spans="1:23" ht="12.75">
      <c r="A26" s="261" t="s">
        <v>307</v>
      </c>
      <c r="B26" s="262">
        <v>1324535</v>
      </c>
      <c r="C26" s="262">
        <v>620328</v>
      </c>
      <c r="D26" s="263">
        <v>0</v>
      </c>
      <c r="E26" s="263">
        <v>0</v>
      </c>
      <c r="F26" s="263">
        <v>0</v>
      </c>
      <c r="G26" s="263">
        <v>0</v>
      </c>
      <c r="H26" s="262">
        <v>1109700</v>
      </c>
      <c r="I26" s="262">
        <v>889728</v>
      </c>
      <c r="J26" s="262">
        <v>902733</v>
      </c>
      <c r="K26" s="262">
        <v>201156</v>
      </c>
      <c r="L26" s="262">
        <v>1555006</v>
      </c>
      <c r="M26" s="262">
        <v>181322</v>
      </c>
      <c r="N26" s="262">
        <v>3796567</v>
      </c>
      <c r="O26" s="262">
        <v>2777560</v>
      </c>
      <c r="P26" s="262">
        <v>4117610</v>
      </c>
      <c r="Q26" s="262">
        <v>2637493</v>
      </c>
      <c r="R26" s="262">
        <v>19580</v>
      </c>
      <c r="S26" s="263">
        <v>0</v>
      </c>
      <c r="T26" s="262">
        <v>1419586</v>
      </c>
      <c r="U26" s="262">
        <v>1011757</v>
      </c>
      <c r="V26" s="262">
        <v>672399</v>
      </c>
      <c r="W26" s="262">
        <v>407303</v>
      </c>
    </row>
    <row r="27" spans="1:23" ht="12.75">
      <c r="A27" s="261" t="s">
        <v>324</v>
      </c>
      <c r="B27" s="262">
        <v>4619580</v>
      </c>
      <c r="C27" s="262">
        <v>1407264</v>
      </c>
      <c r="D27" s="263">
        <v>0</v>
      </c>
      <c r="E27" s="263">
        <v>0</v>
      </c>
      <c r="F27" s="263">
        <v>0</v>
      </c>
      <c r="G27" s="263">
        <v>0</v>
      </c>
      <c r="H27" s="262">
        <v>171155</v>
      </c>
      <c r="I27" s="262">
        <v>39204</v>
      </c>
      <c r="J27" s="262">
        <v>33358</v>
      </c>
      <c r="K27" s="262">
        <v>7713</v>
      </c>
      <c r="L27" s="262">
        <v>46233</v>
      </c>
      <c r="M27" s="262">
        <v>57746</v>
      </c>
      <c r="N27" s="262">
        <v>1174868</v>
      </c>
      <c r="O27" s="262">
        <v>564663</v>
      </c>
      <c r="P27" s="263">
        <v>0</v>
      </c>
      <c r="Q27" s="262">
        <v>28424</v>
      </c>
      <c r="R27" s="262">
        <v>165688</v>
      </c>
      <c r="S27" s="262">
        <v>76470</v>
      </c>
      <c r="T27" s="262">
        <v>599773</v>
      </c>
      <c r="U27" s="262">
        <v>623119</v>
      </c>
      <c r="V27" s="262">
        <v>129774</v>
      </c>
      <c r="W27" s="262">
        <v>40666</v>
      </c>
    </row>
    <row r="28" spans="1:23" ht="12.75">
      <c r="A28" s="261" t="s">
        <v>314</v>
      </c>
      <c r="B28" s="263">
        <v>0</v>
      </c>
      <c r="C28" s="263">
        <v>0</v>
      </c>
      <c r="D28" s="263">
        <v>0</v>
      </c>
      <c r="E28" s="263">
        <v>0</v>
      </c>
      <c r="F28" s="263">
        <v>0</v>
      </c>
      <c r="G28" s="263">
        <v>0</v>
      </c>
      <c r="H28" s="262">
        <v>22336</v>
      </c>
      <c r="I28" s="263">
        <v>0</v>
      </c>
      <c r="J28" s="262">
        <v>1355</v>
      </c>
      <c r="K28" s="263">
        <v>0</v>
      </c>
      <c r="L28" s="262">
        <v>51112</v>
      </c>
      <c r="M28" s="262">
        <v>22019</v>
      </c>
      <c r="N28" s="262">
        <v>135763</v>
      </c>
      <c r="O28" s="262">
        <v>202157</v>
      </c>
      <c r="P28" s="262">
        <v>207541</v>
      </c>
      <c r="Q28" s="262">
        <v>167701</v>
      </c>
      <c r="R28" s="262">
        <v>18623</v>
      </c>
      <c r="S28" s="263">
        <v>976</v>
      </c>
      <c r="T28" s="262">
        <v>6028</v>
      </c>
      <c r="U28" s="262">
        <v>10641</v>
      </c>
      <c r="V28" s="263">
        <v>0</v>
      </c>
      <c r="W28" s="263">
        <v>0</v>
      </c>
    </row>
    <row r="29" spans="1:23" ht="12.75">
      <c r="A29" s="261" t="s">
        <v>316</v>
      </c>
      <c r="B29" s="262">
        <v>13041002</v>
      </c>
      <c r="C29" s="262">
        <v>538681</v>
      </c>
      <c r="D29" s="262">
        <v>75071</v>
      </c>
      <c r="E29" s="263">
        <v>0</v>
      </c>
      <c r="F29" s="263">
        <v>0</v>
      </c>
      <c r="G29" s="263">
        <v>0</v>
      </c>
      <c r="H29" s="262">
        <v>4155306</v>
      </c>
      <c r="I29" s="262">
        <v>54415</v>
      </c>
      <c r="J29" s="262">
        <v>170893</v>
      </c>
      <c r="K29" s="262">
        <v>17471</v>
      </c>
      <c r="L29" s="262">
        <v>416606</v>
      </c>
      <c r="M29" s="262">
        <v>140082</v>
      </c>
      <c r="N29" s="262">
        <v>5216236</v>
      </c>
      <c r="O29" s="262">
        <v>4062012</v>
      </c>
      <c r="P29" s="262">
        <v>336167</v>
      </c>
      <c r="Q29" s="262">
        <v>160900</v>
      </c>
      <c r="R29" s="262">
        <v>42573</v>
      </c>
      <c r="S29" s="262">
        <v>1203</v>
      </c>
      <c r="T29" s="262">
        <v>927914</v>
      </c>
      <c r="U29" s="263">
        <v>0</v>
      </c>
      <c r="V29" s="262">
        <v>32265</v>
      </c>
      <c r="W29" s="262">
        <v>5092</v>
      </c>
    </row>
    <row r="30" spans="1:23" ht="12.75">
      <c r="A30" s="261" t="s">
        <v>304</v>
      </c>
      <c r="B30" s="263">
        <v>0</v>
      </c>
      <c r="C30" s="263">
        <v>0</v>
      </c>
      <c r="D30" s="263">
        <v>0</v>
      </c>
      <c r="E30" s="263">
        <v>0</v>
      </c>
      <c r="F30" s="263">
        <v>0</v>
      </c>
      <c r="G30" s="263">
        <v>0</v>
      </c>
      <c r="H30" s="262">
        <v>456965</v>
      </c>
      <c r="I30" s="262">
        <v>1362902</v>
      </c>
      <c r="J30" s="262">
        <v>94636</v>
      </c>
      <c r="K30" s="262">
        <v>20800</v>
      </c>
      <c r="L30" s="262">
        <v>609370</v>
      </c>
      <c r="M30" s="262">
        <v>51692</v>
      </c>
      <c r="N30" s="262">
        <v>2945745</v>
      </c>
      <c r="O30" s="262">
        <v>1652775</v>
      </c>
      <c r="P30" s="262">
        <v>17332795</v>
      </c>
      <c r="Q30" s="262">
        <v>8995881</v>
      </c>
      <c r="R30" s="262">
        <v>725904</v>
      </c>
      <c r="S30" s="262">
        <v>474694</v>
      </c>
      <c r="T30" s="262">
        <v>59030</v>
      </c>
      <c r="U30" s="262">
        <v>4275</v>
      </c>
      <c r="V30" s="262">
        <v>150714</v>
      </c>
      <c r="W30" s="262">
        <v>63867</v>
      </c>
    </row>
    <row r="31" spans="1:23" ht="12.75">
      <c r="A31" s="261" t="s">
        <v>303</v>
      </c>
      <c r="B31" s="263">
        <v>0</v>
      </c>
      <c r="C31" s="263">
        <v>0</v>
      </c>
      <c r="D31" s="263">
        <v>0</v>
      </c>
      <c r="E31" s="263">
        <v>0</v>
      </c>
      <c r="F31" s="263">
        <v>0</v>
      </c>
      <c r="G31" s="263">
        <v>0</v>
      </c>
      <c r="H31" s="262">
        <v>6460</v>
      </c>
      <c r="I31" s="263">
        <v>0</v>
      </c>
      <c r="J31" s="263">
        <v>0</v>
      </c>
      <c r="K31" s="263">
        <v>0</v>
      </c>
      <c r="L31" s="262">
        <v>436692</v>
      </c>
      <c r="M31" s="262">
        <v>156564</v>
      </c>
      <c r="N31" s="262">
        <v>817200</v>
      </c>
      <c r="O31" s="262">
        <v>103192</v>
      </c>
      <c r="P31" s="262">
        <v>421066</v>
      </c>
      <c r="Q31" s="262">
        <v>13733</v>
      </c>
      <c r="R31" s="262">
        <v>9447</v>
      </c>
      <c r="S31" s="263">
        <v>637</v>
      </c>
      <c r="T31" s="263">
        <v>780</v>
      </c>
      <c r="U31" s="263">
        <v>0</v>
      </c>
      <c r="V31" s="262">
        <v>4203</v>
      </c>
      <c r="W31" s="262">
        <v>3034</v>
      </c>
    </row>
    <row r="32" spans="1:23" ht="12.75">
      <c r="A32" s="261" t="s">
        <v>323</v>
      </c>
      <c r="B32" s="262">
        <v>259352</v>
      </c>
      <c r="C32" s="262">
        <v>3743</v>
      </c>
      <c r="D32" s="263">
        <v>0</v>
      </c>
      <c r="E32" s="263">
        <v>0</v>
      </c>
      <c r="F32" s="263">
        <v>0</v>
      </c>
      <c r="G32" s="263">
        <v>0</v>
      </c>
      <c r="H32" s="262">
        <v>886850</v>
      </c>
      <c r="I32" s="262">
        <v>520436</v>
      </c>
      <c r="J32" s="262">
        <v>640511</v>
      </c>
      <c r="K32" s="262">
        <v>65437</v>
      </c>
      <c r="L32" s="262">
        <v>1543144</v>
      </c>
      <c r="M32" s="262">
        <v>414325</v>
      </c>
      <c r="N32" s="262">
        <v>4996197</v>
      </c>
      <c r="O32" s="262">
        <v>4414753</v>
      </c>
      <c r="P32" s="262">
        <v>1839579</v>
      </c>
      <c r="Q32" s="262">
        <v>2713828</v>
      </c>
      <c r="R32" s="262">
        <v>678498</v>
      </c>
      <c r="S32" s="262">
        <v>407127</v>
      </c>
      <c r="T32" s="262">
        <v>300779</v>
      </c>
      <c r="U32" s="262">
        <v>992060</v>
      </c>
      <c r="V32" s="262">
        <v>130927</v>
      </c>
      <c r="W32" s="262">
        <v>100989</v>
      </c>
    </row>
    <row r="33" spans="1:23" ht="12.75">
      <c r="A33" s="261" t="s">
        <v>293</v>
      </c>
      <c r="B33" s="262">
        <v>1785751</v>
      </c>
      <c r="C33" s="262">
        <v>127705</v>
      </c>
      <c r="D33" s="262">
        <v>1585148</v>
      </c>
      <c r="E33" s="263">
        <v>0</v>
      </c>
      <c r="F33" s="263">
        <v>0</v>
      </c>
      <c r="G33" s="263">
        <v>0</v>
      </c>
      <c r="H33" s="262">
        <v>1479211</v>
      </c>
      <c r="I33" s="262">
        <v>542924</v>
      </c>
      <c r="J33" s="262">
        <v>698052</v>
      </c>
      <c r="K33" s="262">
        <v>230733</v>
      </c>
      <c r="L33" s="262">
        <v>2035596</v>
      </c>
      <c r="M33" s="262">
        <v>783523</v>
      </c>
      <c r="N33" s="262">
        <v>10835789</v>
      </c>
      <c r="O33" s="262">
        <v>5449753</v>
      </c>
      <c r="P33" s="262">
        <v>19049475</v>
      </c>
      <c r="Q33" s="262">
        <v>11575043</v>
      </c>
      <c r="R33" s="262">
        <v>2987375</v>
      </c>
      <c r="S33" s="262">
        <v>1269857</v>
      </c>
      <c r="T33" s="262">
        <v>2274222</v>
      </c>
      <c r="U33" s="262">
        <v>819530</v>
      </c>
      <c r="V33" s="262">
        <v>1586015</v>
      </c>
      <c r="W33" s="262">
        <v>444873</v>
      </c>
    </row>
    <row r="34" spans="1:23" ht="12.75">
      <c r="A34" s="261" t="s">
        <v>322</v>
      </c>
      <c r="B34" s="263">
        <v>0</v>
      </c>
      <c r="C34" s="263">
        <v>0</v>
      </c>
      <c r="D34" s="263">
        <v>0</v>
      </c>
      <c r="E34" s="263">
        <v>0</v>
      </c>
      <c r="F34" s="263">
        <v>0</v>
      </c>
      <c r="G34" s="263">
        <v>0</v>
      </c>
      <c r="H34" s="263">
        <v>0</v>
      </c>
      <c r="I34" s="263">
        <v>0</v>
      </c>
      <c r="J34" s="263">
        <v>0</v>
      </c>
      <c r="K34" s="263">
        <v>0</v>
      </c>
      <c r="L34" s="263">
        <v>0</v>
      </c>
      <c r="M34" s="262">
        <v>75087</v>
      </c>
      <c r="N34" s="263">
        <v>0</v>
      </c>
      <c r="O34" s="262">
        <v>-4854</v>
      </c>
      <c r="P34" s="263">
        <v>0</v>
      </c>
      <c r="Q34" s="263">
        <v>0</v>
      </c>
      <c r="R34" s="263">
        <v>0</v>
      </c>
      <c r="S34" s="263">
        <v>0</v>
      </c>
      <c r="T34" s="263">
        <v>0</v>
      </c>
      <c r="U34" s="263">
        <v>0</v>
      </c>
      <c r="V34" s="263">
        <v>0</v>
      </c>
      <c r="W34" s="263">
        <v>0</v>
      </c>
    </row>
    <row r="35" spans="1:23" ht="12.75">
      <c r="A35" s="261" t="s">
        <v>330</v>
      </c>
      <c r="B35" s="263">
        <v>0</v>
      </c>
      <c r="C35" s="263">
        <v>0</v>
      </c>
      <c r="D35" s="263">
        <v>0</v>
      </c>
      <c r="E35" s="263">
        <v>0</v>
      </c>
      <c r="F35" s="263">
        <v>0</v>
      </c>
      <c r="G35" s="263">
        <v>0</v>
      </c>
      <c r="H35" s="263">
        <v>0</v>
      </c>
      <c r="I35" s="263">
        <v>0</v>
      </c>
      <c r="J35" s="263">
        <v>0</v>
      </c>
      <c r="K35" s="263">
        <v>0</v>
      </c>
      <c r="L35" s="263">
        <v>0</v>
      </c>
      <c r="M35" s="263">
        <v>0</v>
      </c>
      <c r="N35" s="263">
        <v>0</v>
      </c>
      <c r="O35" s="263">
        <v>0</v>
      </c>
      <c r="P35" s="263">
        <v>0</v>
      </c>
      <c r="Q35" s="263">
        <v>0</v>
      </c>
      <c r="R35" s="263">
        <v>0</v>
      </c>
      <c r="S35" s="263">
        <v>0</v>
      </c>
      <c r="T35" s="263">
        <v>0</v>
      </c>
      <c r="U35" s="263">
        <v>0</v>
      </c>
      <c r="V35" s="262">
        <v>3622888</v>
      </c>
      <c r="W35" s="262">
        <v>62787</v>
      </c>
    </row>
    <row r="36" spans="1:23" ht="12.75">
      <c r="A36" s="261" t="s">
        <v>321</v>
      </c>
      <c r="B36" s="263">
        <v>0</v>
      </c>
      <c r="C36" s="263">
        <v>0</v>
      </c>
      <c r="D36" s="263">
        <v>0</v>
      </c>
      <c r="E36" s="263">
        <v>0</v>
      </c>
      <c r="F36" s="263">
        <v>0</v>
      </c>
      <c r="G36" s="263">
        <v>0</v>
      </c>
      <c r="H36" s="262">
        <v>118979</v>
      </c>
      <c r="I36" s="262">
        <v>9892</v>
      </c>
      <c r="J36" s="262">
        <v>25889</v>
      </c>
      <c r="K36" s="262">
        <v>13564</v>
      </c>
      <c r="L36" s="262">
        <v>523956</v>
      </c>
      <c r="M36" s="262">
        <v>38320</v>
      </c>
      <c r="N36" s="262">
        <v>1486234</v>
      </c>
      <c r="O36" s="262">
        <v>660501</v>
      </c>
      <c r="P36" s="262">
        <v>1888669</v>
      </c>
      <c r="Q36" s="262">
        <v>1711276</v>
      </c>
      <c r="R36" s="262">
        <v>222456</v>
      </c>
      <c r="S36" s="262">
        <v>179215</v>
      </c>
      <c r="T36" s="262">
        <v>93012</v>
      </c>
      <c r="U36" s="262">
        <v>23811</v>
      </c>
      <c r="V36" s="262">
        <v>28458</v>
      </c>
      <c r="W36" s="262">
        <v>7036</v>
      </c>
    </row>
    <row r="37" spans="1:23" ht="12.75">
      <c r="A37" s="261" t="s">
        <v>397</v>
      </c>
      <c r="B37" s="262">
        <v>5718011</v>
      </c>
      <c r="C37" s="262">
        <v>586777</v>
      </c>
      <c r="D37" s="262">
        <v>18686840</v>
      </c>
      <c r="E37" s="262">
        <v>3619740</v>
      </c>
      <c r="F37" s="263">
        <v>0</v>
      </c>
      <c r="G37" s="263">
        <v>0</v>
      </c>
      <c r="H37" s="262">
        <v>3783183</v>
      </c>
      <c r="I37" s="262">
        <v>192465</v>
      </c>
      <c r="J37" s="262">
        <v>2057855</v>
      </c>
      <c r="K37" s="262">
        <v>314257</v>
      </c>
      <c r="L37" s="262">
        <v>1323170</v>
      </c>
      <c r="M37" s="262">
        <v>401454</v>
      </c>
      <c r="N37" s="262">
        <v>10018726</v>
      </c>
      <c r="O37" s="262">
        <v>4741669</v>
      </c>
      <c r="P37" s="262">
        <v>7265512</v>
      </c>
      <c r="Q37" s="262">
        <v>4122705</v>
      </c>
      <c r="R37" s="262">
        <v>3384116</v>
      </c>
      <c r="S37" s="262">
        <v>1367048</v>
      </c>
      <c r="T37" s="262">
        <v>2590078</v>
      </c>
      <c r="U37" s="262">
        <v>1183650</v>
      </c>
      <c r="V37" s="262">
        <v>1290212</v>
      </c>
      <c r="W37" s="262">
        <v>305105</v>
      </c>
    </row>
    <row r="38" spans="1:23" ht="12.75">
      <c r="A38" s="261" t="s">
        <v>286</v>
      </c>
      <c r="B38" s="262">
        <v>2319806</v>
      </c>
      <c r="C38" s="262">
        <v>2655276</v>
      </c>
      <c r="D38" s="262">
        <v>1468452</v>
      </c>
      <c r="E38" s="262">
        <v>719461</v>
      </c>
      <c r="F38" s="263">
        <v>0</v>
      </c>
      <c r="G38" s="263">
        <v>0</v>
      </c>
      <c r="H38" s="262">
        <v>2108067</v>
      </c>
      <c r="I38" s="262">
        <v>191107</v>
      </c>
      <c r="J38" s="262">
        <v>1673039</v>
      </c>
      <c r="K38" s="262">
        <v>420227</v>
      </c>
      <c r="L38" s="262">
        <v>853905</v>
      </c>
      <c r="M38" s="262">
        <v>369358</v>
      </c>
      <c r="N38" s="262">
        <v>23293320</v>
      </c>
      <c r="O38" s="262">
        <v>8365897</v>
      </c>
      <c r="P38" s="262">
        <v>19503998</v>
      </c>
      <c r="Q38" s="262">
        <v>13247759</v>
      </c>
      <c r="R38" s="262">
        <v>1554992</v>
      </c>
      <c r="S38" s="262">
        <v>988169</v>
      </c>
      <c r="T38" s="262">
        <v>533223</v>
      </c>
      <c r="U38" s="262">
        <v>3553</v>
      </c>
      <c r="V38" s="262">
        <v>839223</v>
      </c>
      <c r="W38" s="262">
        <v>318615</v>
      </c>
    </row>
    <row r="39" spans="1:23" ht="12.75">
      <c r="A39" s="261" t="s">
        <v>317</v>
      </c>
      <c r="B39" s="263">
        <v>0</v>
      </c>
      <c r="C39" s="263">
        <v>0</v>
      </c>
      <c r="D39" s="263">
        <v>0</v>
      </c>
      <c r="E39" s="263">
        <v>0</v>
      </c>
      <c r="F39" s="263">
        <v>0</v>
      </c>
      <c r="G39" s="263">
        <v>0</v>
      </c>
      <c r="H39" s="262">
        <v>27940</v>
      </c>
      <c r="I39" s="263">
        <v>250</v>
      </c>
      <c r="J39" s="262">
        <v>24822</v>
      </c>
      <c r="K39" s="262">
        <v>1043</v>
      </c>
      <c r="L39" s="262">
        <v>3235898</v>
      </c>
      <c r="M39" s="262">
        <v>596076</v>
      </c>
      <c r="N39" s="262">
        <v>897257</v>
      </c>
      <c r="O39" s="262">
        <v>539768</v>
      </c>
      <c r="P39" s="262">
        <v>20614</v>
      </c>
      <c r="Q39" s="263">
        <v>129</v>
      </c>
      <c r="R39" s="262">
        <v>90478</v>
      </c>
      <c r="S39" s="262">
        <v>83013</v>
      </c>
      <c r="T39" s="262">
        <v>95213</v>
      </c>
      <c r="U39" s="262">
        <v>54213</v>
      </c>
      <c r="V39" s="262">
        <v>8159</v>
      </c>
      <c r="W39" s="263">
        <v>502</v>
      </c>
    </row>
    <row r="40" spans="1:23" ht="12.75">
      <c r="A40" s="261" t="s">
        <v>398</v>
      </c>
      <c r="B40" s="262">
        <v>878068</v>
      </c>
      <c r="C40" s="262">
        <v>329108</v>
      </c>
      <c r="D40" s="263">
        <v>0</v>
      </c>
      <c r="E40" s="263">
        <v>0</v>
      </c>
      <c r="F40" s="263">
        <v>0</v>
      </c>
      <c r="G40" s="263">
        <v>0</v>
      </c>
      <c r="H40" s="262">
        <v>1950385</v>
      </c>
      <c r="I40" s="262">
        <v>1324973</v>
      </c>
      <c r="J40" s="262">
        <v>882038</v>
      </c>
      <c r="K40" s="262">
        <v>171949</v>
      </c>
      <c r="L40" s="262">
        <v>1713320</v>
      </c>
      <c r="M40" s="262">
        <v>183024</v>
      </c>
      <c r="N40" s="262">
        <v>10341448</v>
      </c>
      <c r="O40" s="262">
        <v>5594828</v>
      </c>
      <c r="P40" s="262">
        <v>7278978</v>
      </c>
      <c r="Q40" s="262">
        <v>3841256</v>
      </c>
      <c r="R40" s="262">
        <v>3269711</v>
      </c>
      <c r="S40" s="262">
        <v>1495880</v>
      </c>
      <c r="T40" s="262">
        <v>454066</v>
      </c>
      <c r="U40" s="262">
        <v>34110</v>
      </c>
      <c r="V40" s="262">
        <v>949401</v>
      </c>
      <c r="W40" s="262">
        <v>70966</v>
      </c>
    </row>
    <row r="41" spans="1:23" ht="12.75">
      <c r="A41" s="261" t="s">
        <v>287</v>
      </c>
      <c r="B41" s="263">
        <v>0</v>
      </c>
      <c r="C41" s="263">
        <v>0</v>
      </c>
      <c r="D41" s="263">
        <v>0</v>
      </c>
      <c r="E41" s="263">
        <v>0</v>
      </c>
      <c r="F41" s="263">
        <v>0</v>
      </c>
      <c r="G41" s="263">
        <v>0</v>
      </c>
      <c r="H41" s="262">
        <v>343788</v>
      </c>
      <c r="I41" s="262">
        <v>174185</v>
      </c>
      <c r="J41" s="262">
        <v>280726</v>
      </c>
      <c r="K41" s="263">
        <v>0</v>
      </c>
      <c r="L41" s="262">
        <v>275408</v>
      </c>
      <c r="M41" s="262">
        <v>34405</v>
      </c>
      <c r="N41" s="262">
        <v>2881228</v>
      </c>
      <c r="O41" s="262">
        <v>786697</v>
      </c>
      <c r="P41" s="262">
        <v>2202</v>
      </c>
      <c r="Q41" s="262">
        <v>1902</v>
      </c>
      <c r="R41" s="262">
        <v>118385</v>
      </c>
      <c r="S41" s="262">
        <v>6795</v>
      </c>
      <c r="T41" s="262">
        <v>354031</v>
      </c>
      <c r="U41" s="262">
        <v>52692</v>
      </c>
      <c r="V41" s="262">
        <v>39157</v>
      </c>
      <c r="W41" s="262">
        <v>14625</v>
      </c>
    </row>
    <row r="42" spans="1:23" ht="12.75">
      <c r="A42" s="261" t="s">
        <v>308</v>
      </c>
      <c r="B42" s="262">
        <v>5340645</v>
      </c>
      <c r="C42" s="262">
        <v>979147</v>
      </c>
      <c r="D42" s="262">
        <v>10249564</v>
      </c>
      <c r="E42" s="262">
        <v>869686</v>
      </c>
      <c r="F42" s="263">
        <v>0</v>
      </c>
      <c r="G42" s="263">
        <v>0</v>
      </c>
      <c r="H42" s="262">
        <v>4580521</v>
      </c>
      <c r="I42" s="262">
        <v>839940</v>
      </c>
      <c r="J42" s="262">
        <v>713807</v>
      </c>
      <c r="K42" s="262">
        <v>227610</v>
      </c>
      <c r="L42" s="262">
        <v>1365860</v>
      </c>
      <c r="M42" s="262">
        <v>415845</v>
      </c>
      <c r="N42" s="262">
        <v>15082704</v>
      </c>
      <c r="O42" s="262">
        <v>10860410</v>
      </c>
      <c r="P42" s="262">
        <v>74945284</v>
      </c>
      <c r="Q42" s="262">
        <v>58173768</v>
      </c>
      <c r="R42" s="262">
        <v>3630539</v>
      </c>
      <c r="S42" s="262">
        <v>2295383</v>
      </c>
      <c r="T42" s="262">
        <v>361692</v>
      </c>
      <c r="U42" s="262">
        <v>82963</v>
      </c>
      <c r="V42" s="262">
        <v>1924304</v>
      </c>
      <c r="W42" s="262">
        <v>589575</v>
      </c>
    </row>
    <row r="43" spans="1:23" ht="12.75">
      <c r="A43" s="261" t="s">
        <v>302</v>
      </c>
      <c r="B43" s="262">
        <v>532398</v>
      </c>
      <c r="C43" s="262">
        <v>16335</v>
      </c>
      <c r="D43" s="263">
        <v>0</v>
      </c>
      <c r="E43" s="263">
        <v>0</v>
      </c>
      <c r="F43" s="263">
        <v>0</v>
      </c>
      <c r="G43" s="263">
        <v>0</v>
      </c>
      <c r="H43" s="262">
        <v>561678</v>
      </c>
      <c r="I43" s="262">
        <v>35350</v>
      </c>
      <c r="J43" s="262">
        <v>997195</v>
      </c>
      <c r="K43" s="262">
        <v>150740</v>
      </c>
      <c r="L43" s="262">
        <v>421558</v>
      </c>
      <c r="M43" s="262">
        <v>29777</v>
      </c>
      <c r="N43" s="262">
        <v>4784955</v>
      </c>
      <c r="O43" s="262">
        <v>1819786</v>
      </c>
      <c r="P43" s="262">
        <v>4805990</v>
      </c>
      <c r="Q43" s="262">
        <v>3095863</v>
      </c>
      <c r="R43" s="262">
        <v>854003</v>
      </c>
      <c r="S43" s="262">
        <v>225031</v>
      </c>
      <c r="T43" s="263">
        <v>0</v>
      </c>
      <c r="U43" s="263">
        <v>0</v>
      </c>
      <c r="V43" s="262">
        <v>200038</v>
      </c>
      <c r="W43" s="262">
        <v>73966</v>
      </c>
    </row>
    <row r="44" spans="1:23" ht="12.75">
      <c r="A44" s="261" t="s">
        <v>296</v>
      </c>
      <c r="B44" s="263">
        <v>0</v>
      </c>
      <c r="C44" s="263">
        <v>0</v>
      </c>
      <c r="D44" s="263">
        <v>0</v>
      </c>
      <c r="E44" s="263">
        <v>0</v>
      </c>
      <c r="F44" s="263">
        <v>0</v>
      </c>
      <c r="G44" s="263">
        <v>0</v>
      </c>
      <c r="H44" s="262">
        <v>297474</v>
      </c>
      <c r="I44" s="263">
        <v>0</v>
      </c>
      <c r="J44" s="262">
        <v>119118</v>
      </c>
      <c r="K44" s="263">
        <v>700</v>
      </c>
      <c r="L44" s="262">
        <v>219930</v>
      </c>
      <c r="M44" s="262">
        <v>12327</v>
      </c>
      <c r="N44" s="262">
        <v>1168129</v>
      </c>
      <c r="O44" s="262">
        <v>434637</v>
      </c>
      <c r="P44" s="263">
        <v>0</v>
      </c>
      <c r="Q44" s="263">
        <v>0</v>
      </c>
      <c r="R44" s="262">
        <v>20681</v>
      </c>
      <c r="S44" s="262">
        <v>1095</v>
      </c>
      <c r="T44" s="262">
        <v>1432</v>
      </c>
      <c r="U44" s="263">
        <v>0</v>
      </c>
      <c r="V44" s="262">
        <v>83298</v>
      </c>
      <c r="W44" s="263">
        <v>392</v>
      </c>
    </row>
    <row r="45" spans="1:23" ht="12.75">
      <c r="A45" s="261" t="s">
        <v>291</v>
      </c>
      <c r="B45" s="262">
        <v>387254</v>
      </c>
      <c r="C45" s="262">
        <v>33800</v>
      </c>
      <c r="D45" s="263">
        <v>530</v>
      </c>
      <c r="E45" s="263">
        <v>0</v>
      </c>
      <c r="F45" s="263">
        <v>0</v>
      </c>
      <c r="G45" s="263">
        <v>0</v>
      </c>
      <c r="H45" s="262">
        <v>604947</v>
      </c>
      <c r="I45" s="262">
        <v>79920</v>
      </c>
      <c r="J45" s="262">
        <v>269654</v>
      </c>
      <c r="K45" s="262">
        <v>36750</v>
      </c>
      <c r="L45" s="262">
        <v>566939</v>
      </c>
      <c r="M45" s="262">
        <v>155803</v>
      </c>
      <c r="N45" s="262">
        <v>2411156</v>
      </c>
      <c r="O45" s="262">
        <v>1416310</v>
      </c>
      <c r="P45" s="262">
        <v>3861315</v>
      </c>
      <c r="Q45" s="262">
        <v>3473191</v>
      </c>
      <c r="R45" s="262">
        <v>595583</v>
      </c>
      <c r="S45" s="262">
        <v>255513</v>
      </c>
      <c r="T45" s="262">
        <v>222736</v>
      </c>
      <c r="U45" s="262">
        <v>169796</v>
      </c>
      <c r="V45" s="262">
        <v>129229</v>
      </c>
      <c r="W45" s="262">
        <v>38048</v>
      </c>
    </row>
    <row r="46" spans="1:23" ht="12.75">
      <c r="A46" s="261" t="s">
        <v>399</v>
      </c>
      <c r="B46" s="263">
        <v>0</v>
      </c>
      <c r="C46" s="263">
        <v>0</v>
      </c>
      <c r="D46" s="263">
        <v>0</v>
      </c>
      <c r="E46" s="263">
        <v>0</v>
      </c>
      <c r="F46" s="263">
        <v>0</v>
      </c>
      <c r="G46" s="263">
        <v>0</v>
      </c>
      <c r="H46" s="262">
        <v>258632</v>
      </c>
      <c r="I46" s="262">
        <v>28147</v>
      </c>
      <c r="J46" s="262">
        <v>204716</v>
      </c>
      <c r="K46" s="262">
        <v>11356</v>
      </c>
      <c r="L46" s="262">
        <v>283327</v>
      </c>
      <c r="M46" s="262">
        <v>115549</v>
      </c>
      <c r="N46" s="262">
        <v>931808</v>
      </c>
      <c r="O46" s="262">
        <v>387250</v>
      </c>
      <c r="P46" s="262">
        <v>820293</v>
      </c>
      <c r="Q46" s="262">
        <v>575459</v>
      </c>
      <c r="R46" s="262">
        <v>337169</v>
      </c>
      <c r="S46" s="262">
        <v>268886</v>
      </c>
      <c r="T46" s="262">
        <v>36570</v>
      </c>
      <c r="U46" s="263">
        <v>200</v>
      </c>
      <c r="V46" s="262">
        <v>27280</v>
      </c>
      <c r="W46" s="262">
        <v>2664</v>
      </c>
    </row>
    <row r="47" spans="1:23" ht="12.75">
      <c r="A47" s="261" t="s">
        <v>400</v>
      </c>
      <c r="B47" s="263">
        <v>0</v>
      </c>
      <c r="C47" s="263">
        <v>0</v>
      </c>
      <c r="D47" s="262">
        <v>115403</v>
      </c>
      <c r="E47" s="263">
        <v>0</v>
      </c>
      <c r="F47" s="262">
        <v>3366011</v>
      </c>
      <c r="G47" s="262">
        <v>399999</v>
      </c>
      <c r="H47" s="263">
        <v>0</v>
      </c>
      <c r="I47" s="263">
        <v>0</v>
      </c>
      <c r="J47" s="263">
        <v>0</v>
      </c>
      <c r="K47" s="263">
        <v>0</v>
      </c>
      <c r="L47" s="263">
        <v>0</v>
      </c>
      <c r="M47" s="263">
        <v>0</v>
      </c>
      <c r="N47" s="263">
        <v>0</v>
      </c>
      <c r="O47" s="263">
        <v>0</v>
      </c>
      <c r="P47" s="263">
        <v>0</v>
      </c>
      <c r="Q47" s="263">
        <v>0</v>
      </c>
      <c r="R47" s="263">
        <v>0</v>
      </c>
      <c r="S47" s="263">
        <v>0</v>
      </c>
      <c r="T47" s="263">
        <v>0</v>
      </c>
      <c r="U47" s="263">
        <v>0</v>
      </c>
      <c r="V47" s="263">
        <v>0</v>
      </c>
      <c r="W47" s="263">
        <v>0</v>
      </c>
    </row>
    <row r="48" spans="1:23" ht="12.75">
      <c r="A48" s="261" t="s">
        <v>310</v>
      </c>
      <c r="B48" s="262">
        <v>3518496</v>
      </c>
      <c r="C48" s="262">
        <v>300988</v>
      </c>
      <c r="D48" s="263">
        <v>0</v>
      </c>
      <c r="E48" s="263">
        <v>0</v>
      </c>
      <c r="F48" s="263">
        <v>0</v>
      </c>
      <c r="G48" s="263">
        <v>0</v>
      </c>
      <c r="H48" s="262">
        <v>857548</v>
      </c>
      <c r="I48" s="262">
        <v>71834</v>
      </c>
      <c r="J48" s="262">
        <v>549912</v>
      </c>
      <c r="K48" s="262">
        <v>367969</v>
      </c>
      <c r="L48" s="262">
        <v>7570401</v>
      </c>
      <c r="M48" s="262">
        <v>1651315</v>
      </c>
      <c r="N48" s="262">
        <v>5847114</v>
      </c>
      <c r="O48" s="262">
        <v>4438649</v>
      </c>
      <c r="P48" s="262">
        <v>3270563</v>
      </c>
      <c r="Q48" s="262">
        <v>1926145</v>
      </c>
      <c r="R48" s="262">
        <v>1069436</v>
      </c>
      <c r="S48" s="262">
        <v>638647</v>
      </c>
      <c r="T48" s="262">
        <v>55521</v>
      </c>
      <c r="U48" s="262">
        <v>4939</v>
      </c>
      <c r="V48" s="262">
        <v>316689</v>
      </c>
      <c r="W48" s="262">
        <v>173335</v>
      </c>
    </row>
    <row r="49" spans="1:23" ht="12.75">
      <c r="A49" s="261" t="s">
        <v>329</v>
      </c>
      <c r="B49" s="262">
        <v>6516296</v>
      </c>
      <c r="C49" s="262">
        <v>603453</v>
      </c>
      <c r="D49" s="262">
        <v>1559017</v>
      </c>
      <c r="E49" s="262">
        <v>551701</v>
      </c>
      <c r="F49" s="262">
        <v>523557</v>
      </c>
      <c r="G49" s="263">
        <v>0</v>
      </c>
      <c r="H49" s="263">
        <v>0</v>
      </c>
      <c r="I49" s="263">
        <v>0</v>
      </c>
      <c r="J49" s="263">
        <v>0</v>
      </c>
      <c r="K49" s="263">
        <v>0</v>
      </c>
      <c r="L49" s="263">
        <v>0</v>
      </c>
      <c r="M49" s="263">
        <v>0</v>
      </c>
      <c r="N49" s="263">
        <v>0</v>
      </c>
      <c r="O49" s="263">
        <v>0</v>
      </c>
      <c r="P49" s="263">
        <v>0</v>
      </c>
      <c r="Q49" s="263">
        <v>0</v>
      </c>
      <c r="R49" s="263">
        <v>0</v>
      </c>
      <c r="S49" s="263">
        <v>0</v>
      </c>
      <c r="T49" s="263">
        <v>0</v>
      </c>
      <c r="U49" s="263">
        <v>0</v>
      </c>
      <c r="V49" s="263">
        <v>0</v>
      </c>
      <c r="W49" s="263">
        <v>0</v>
      </c>
    </row>
    <row r="50" spans="1:23" ht="12.75">
      <c r="A50" s="261" t="s">
        <v>313</v>
      </c>
      <c r="B50" s="262">
        <v>3271408</v>
      </c>
      <c r="C50" s="262">
        <v>244295</v>
      </c>
      <c r="D50" s="263">
        <v>0</v>
      </c>
      <c r="E50" s="263">
        <v>0</v>
      </c>
      <c r="F50" s="263">
        <v>0</v>
      </c>
      <c r="G50" s="263">
        <v>0</v>
      </c>
      <c r="H50" s="262">
        <v>1053475</v>
      </c>
      <c r="I50" s="262">
        <v>84172</v>
      </c>
      <c r="J50" s="262">
        <v>363734</v>
      </c>
      <c r="K50" s="262">
        <v>124760</v>
      </c>
      <c r="L50" s="262">
        <v>740115</v>
      </c>
      <c r="M50" s="262">
        <v>134837</v>
      </c>
      <c r="N50" s="262">
        <v>6818875</v>
      </c>
      <c r="O50" s="262">
        <v>2888154</v>
      </c>
      <c r="P50" s="262">
        <v>2416427</v>
      </c>
      <c r="Q50" s="262">
        <v>1672651</v>
      </c>
      <c r="R50" s="262">
        <v>487775</v>
      </c>
      <c r="S50" s="262">
        <v>258069</v>
      </c>
      <c r="T50" s="262">
        <v>444936</v>
      </c>
      <c r="U50" s="262">
        <v>36070</v>
      </c>
      <c r="V50" s="262">
        <v>253029</v>
      </c>
      <c r="W50" s="262">
        <v>119954</v>
      </c>
    </row>
    <row r="51" spans="1:23" ht="12.75">
      <c r="A51" s="261" t="s">
        <v>327</v>
      </c>
      <c r="B51" s="263">
        <v>0</v>
      </c>
      <c r="C51" s="263">
        <v>0</v>
      </c>
      <c r="D51" s="263">
        <v>0</v>
      </c>
      <c r="E51" s="263">
        <v>0</v>
      </c>
      <c r="F51" s="263">
        <v>0</v>
      </c>
      <c r="G51" s="263">
        <v>0</v>
      </c>
      <c r="H51" s="262">
        <v>81801</v>
      </c>
      <c r="I51" s="263">
        <v>0</v>
      </c>
      <c r="J51" s="262">
        <v>17183</v>
      </c>
      <c r="K51" s="263">
        <v>0</v>
      </c>
      <c r="L51" s="262">
        <v>21725</v>
      </c>
      <c r="M51" s="263">
        <v>918</v>
      </c>
      <c r="N51" s="262">
        <v>126313</v>
      </c>
      <c r="O51" s="262">
        <v>59307</v>
      </c>
      <c r="P51" s="263">
        <v>0</v>
      </c>
      <c r="Q51" s="263">
        <v>0</v>
      </c>
      <c r="R51" s="262">
        <v>14567</v>
      </c>
      <c r="S51" s="263">
        <v>657</v>
      </c>
      <c r="T51" s="262">
        <v>80538</v>
      </c>
      <c r="U51" s="262">
        <v>8620</v>
      </c>
      <c r="V51" s="262">
        <v>4209</v>
      </c>
      <c r="W51" s="263">
        <v>100</v>
      </c>
    </row>
    <row r="52" spans="1:23" ht="12.75">
      <c r="A52" s="261" t="s">
        <v>332</v>
      </c>
      <c r="B52" s="262">
        <v>419908</v>
      </c>
      <c r="C52" s="262">
        <v>14480</v>
      </c>
      <c r="D52" s="263">
        <v>0</v>
      </c>
      <c r="E52" s="263">
        <v>0</v>
      </c>
      <c r="F52" s="263">
        <v>0</v>
      </c>
      <c r="G52" s="263">
        <v>0</v>
      </c>
      <c r="H52" s="263">
        <v>0</v>
      </c>
      <c r="I52" s="263">
        <v>0</v>
      </c>
      <c r="J52" s="263">
        <v>0</v>
      </c>
      <c r="K52" s="263">
        <v>0</v>
      </c>
      <c r="L52" s="263">
        <v>0</v>
      </c>
      <c r="M52" s="263">
        <v>0</v>
      </c>
      <c r="N52" s="263">
        <v>0</v>
      </c>
      <c r="O52" s="263">
        <v>0</v>
      </c>
      <c r="P52" s="263">
        <v>0</v>
      </c>
      <c r="Q52" s="263">
        <v>0</v>
      </c>
      <c r="R52" s="263">
        <v>0</v>
      </c>
      <c r="S52" s="263">
        <v>0</v>
      </c>
      <c r="T52" s="263">
        <v>0</v>
      </c>
      <c r="U52" s="263">
        <v>0</v>
      </c>
      <c r="V52" s="263">
        <v>0</v>
      </c>
      <c r="W52" s="263">
        <v>0</v>
      </c>
    </row>
    <row r="53" spans="1:23" ht="12.75">
      <c r="A53" s="261" t="s">
        <v>300</v>
      </c>
      <c r="B53" s="262">
        <v>1002035</v>
      </c>
      <c r="C53" s="262">
        <v>269500</v>
      </c>
      <c r="D53" s="263">
        <v>0</v>
      </c>
      <c r="E53" s="263">
        <v>0</v>
      </c>
      <c r="F53" s="263">
        <v>0</v>
      </c>
      <c r="G53" s="263">
        <v>0</v>
      </c>
      <c r="H53" s="262">
        <v>5511363</v>
      </c>
      <c r="I53" s="262">
        <v>345056</v>
      </c>
      <c r="J53" s="262">
        <v>2027351</v>
      </c>
      <c r="K53" s="262">
        <v>1102454</v>
      </c>
      <c r="L53" s="262">
        <v>392834</v>
      </c>
      <c r="M53" s="262">
        <v>245944</v>
      </c>
      <c r="N53" s="262">
        <v>2979229</v>
      </c>
      <c r="O53" s="262">
        <v>1524138</v>
      </c>
      <c r="P53" s="262">
        <v>1049194</v>
      </c>
      <c r="Q53" s="262">
        <v>817478</v>
      </c>
      <c r="R53" s="262">
        <v>474094</v>
      </c>
      <c r="S53" s="262">
        <v>249743</v>
      </c>
      <c r="T53" s="262">
        <v>499362</v>
      </c>
      <c r="U53" s="262">
        <v>67441</v>
      </c>
      <c r="V53" s="262">
        <v>587721</v>
      </c>
      <c r="W53" s="262">
        <v>82127</v>
      </c>
    </row>
    <row r="54" spans="1:23" ht="12.75">
      <c r="A54" s="261" t="s">
        <v>315</v>
      </c>
      <c r="B54" s="262">
        <v>403318</v>
      </c>
      <c r="C54" s="262">
        <v>109424</v>
      </c>
      <c r="D54" s="263">
        <v>0</v>
      </c>
      <c r="E54" s="263">
        <v>0</v>
      </c>
      <c r="F54" s="263">
        <v>0</v>
      </c>
      <c r="G54" s="263">
        <v>0</v>
      </c>
      <c r="H54" s="262">
        <v>1963118</v>
      </c>
      <c r="I54" s="262">
        <v>339014</v>
      </c>
      <c r="J54" s="262">
        <v>770727</v>
      </c>
      <c r="K54" s="262">
        <v>82647</v>
      </c>
      <c r="L54" s="262">
        <v>474999</v>
      </c>
      <c r="M54" s="262">
        <v>47534</v>
      </c>
      <c r="N54" s="262">
        <v>8602538</v>
      </c>
      <c r="O54" s="262">
        <v>3518813</v>
      </c>
      <c r="P54" s="262">
        <v>2146813</v>
      </c>
      <c r="Q54" s="262">
        <v>1103259</v>
      </c>
      <c r="R54" s="262">
        <v>634448</v>
      </c>
      <c r="S54" s="262">
        <v>386651</v>
      </c>
      <c r="T54" s="262">
        <v>1238937</v>
      </c>
      <c r="U54" s="262">
        <v>180949</v>
      </c>
      <c r="V54" s="262">
        <v>585134</v>
      </c>
      <c r="W54" s="262">
        <v>227394</v>
      </c>
    </row>
    <row r="55" spans="1:23" ht="12.75">
      <c r="A55" s="261" t="s">
        <v>285</v>
      </c>
      <c r="B55" s="262">
        <v>799370</v>
      </c>
      <c r="C55" s="262">
        <v>94857</v>
      </c>
      <c r="D55" s="262">
        <v>112872</v>
      </c>
      <c r="E55" s="262">
        <v>69424</v>
      </c>
      <c r="F55" s="263">
        <v>0</v>
      </c>
      <c r="G55" s="263">
        <v>0</v>
      </c>
      <c r="H55" s="262">
        <v>880010</v>
      </c>
      <c r="I55" s="262">
        <v>207666</v>
      </c>
      <c r="J55" s="262">
        <v>720290</v>
      </c>
      <c r="K55" s="262">
        <v>245429</v>
      </c>
      <c r="L55" s="262">
        <v>896647</v>
      </c>
      <c r="M55" s="262">
        <v>220962</v>
      </c>
      <c r="N55" s="262">
        <v>3575574</v>
      </c>
      <c r="O55" s="262">
        <v>2617843</v>
      </c>
      <c r="P55" s="262">
        <v>2029037</v>
      </c>
      <c r="Q55" s="262">
        <v>1682706</v>
      </c>
      <c r="R55" s="262">
        <v>1125504</v>
      </c>
      <c r="S55" s="262">
        <v>562478</v>
      </c>
      <c r="T55" s="262">
        <v>161209</v>
      </c>
      <c r="U55" s="262">
        <v>4020</v>
      </c>
      <c r="V55" s="262">
        <v>343384</v>
      </c>
      <c r="W55" s="262">
        <v>254056</v>
      </c>
    </row>
    <row r="56" spans="1:23" ht="12.75">
      <c r="A56" s="261" t="s">
        <v>306</v>
      </c>
      <c r="B56" s="263">
        <v>0</v>
      </c>
      <c r="C56" s="263">
        <v>0</v>
      </c>
      <c r="D56" s="263">
        <v>0</v>
      </c>
      <c r="E56" s="263">
        <v>0</v>
      </c>
      <c r="F56" s="263">
        <v>0</v>
      </c>
      <c r="G56" s="263">
        <v>0</v>
      </c>
      <c r="H56" s="262">
        <v>362481</v>
      </c>
      <c r="I56" s="262">
        <v>45898</v>
      </c>
      <c r="J56" s="262">
        <v>148133</v>
      </c>
      <c r="K56" s="262">
        <v>80633</v>
      </c>
      <c r="L56" s="262">
        <v>162632</v>
      </c>
      <c r="M56" s="262">
        <v>44084</v>
      </c>
      <c r="N56" s="262">
        <v>1164249</v>
      </c>
      <c r="O56" s="262">
        <v>693171</v>
      </c>
      <c r="P56" s="262">
        <v>1296888</v>
      </c>
      <c r="Q56" s="262">
        <v>809079</v>
      </c>
      <c r="R56" s="262">
        <v>395534</v>
      </c>
      <c r="S56" s="262">
        <v>142013</v>
      </c>
      <c r="T56" s="262">
        <v>86882</v>
      </c>
      <c r="U56" s="262">
        <v>9944</v>
      </c>
      <c r="V56" s="262">
        <v>243244</v>
      </c>
      <c r="W56" s="262">
        <v>17936</v>
      </c>
    </row>
    <row r="57" spans="1:23" ht="12.75">
      <c r="A57" s="261" t="s">
        <v>319</v>
      </c>
      <c r="B57" s="262">
        <v>2179</v>
      </c>
      <c r="C57" s="263">
        <v>0</v>
      </c>
      <c r="D57" s="262">
        <v>510239</v>
      </c>
      <c r="E57" s="263">
        <v>0</v>
      </c>
      <c r="F57" s="263">
        <v>0</v>
      </c>
      <c r="G57" s="263">
        <v>0</v>
      </c>
      <c r="H57" s="262">
        <v>615263</v>
      </c>
      <c r="I57" s="262">
        <v>172377</v>
      </c>
      <c r="J57" s="262">
        <v>201032</v>
      </c>
      <c r="K57" s="262">
        <v>29244</v>
      </c>
      <c r="L57" s="262">
        <v>4364577</v>
      </c>
      <c r="M57" s="262">
        <v>317839</v>
      </c>
      <c r="N57" s="262">
        <v>1714225</v>
      </c>
      <c r="O57" s="262">
        <v>1546962</v>
      </c>
      <c r="P57" s="262">
        <v>1315483</v>
      </c>
      <c r="Q57" s="262">
        <v>370330</v>
      </c>
      <c r="R57" s="262">
        <v>817213</v>
      </c>
      <c r="S57" s="262">
        <v>261750</v>
      </c>
      <c r="T57" s="262">
        <v>141080</v>
      </c>
      <c r="U57" s="262">
        <v>20310</v>
      </c>
      <c r="V57" s="262">
        <v>151812</v>
      </c>
      <c r="W57" s="262">
        <v>50792</v>
      </c>
    </row>
    <row r="58" spans="1:23" ht="13.5" thickBot="1">
      <c r="A58" s="264" t="s">
        <v>401</v>
      </c>
      <c r="B58" s="265">
        <v>12096</v>
      </c>
      <c r="C58" s="266">
        <v>0</v>
      </c>
      <c r="D58" s="266">
        <v>0</v>
      </c>
      <c r="E58" s="266">
        <v>0</v>
      </c>
      <c r="F58" s="266">
        <v>0</v>
      </c>
      <c r="G58" s="266">
        <v>0</v>
      </c>
      <c r="H58" s="266" t="s">
        <v>411</v>
      </c>
      <c r="I58" s="266" t="s">
        <v>412</v>
      </c>
      <c r="J58" s="265">
        <v>26350</v>
      </c>
      <c r="K58" s="265">
        <v>2803</v>
      </c>
      <c r="L58" s="265">
        <v>709608</v>
      </c>
      <c r="M58" s="265">
        <v>31916</v>
      </c>
      <c r="N58" s="265">
        <v>2286284</v>
      </c>
      <c r="O58" s="265">
        <v>678807</v>
      </c>
      <c r="P58" s="265">
        <v>112811</v>
      </c>
      <c r="Q58" s="265">
        <v>54735</v>
      </c>
      <c r="R58" s="266">
        <v>421</v>
      </c>
      <c r="S58" s="266">
        <v>0</v>
      </c>
      <c r="T58" s="265">
        <v>220168</v>
      </c>
      <c r="U58" s="265">
        <v>87540</v>
      </c>
      <c r="V58" s="265">
        <v>38037</v>
      </c>
      <c r="W58" s="265">
        <v>4052</v>
      </c>
    </row>
    <row r="59" spans="1:23" s="256" customFormat="1" ht="13.5" thickBot="1">
      <c r="A59" s="253" t="s">
        <v>413</v>
      </c>
      <c r="B59" s="267">
        <v>108555648</v>
      </c>
      <c r="C59" s="267">
        <v>19868256</v>
      </c>
      <c r="D59" s="267">
        <v>113738723</v>
      </c>
      <c r="E59" s="267">
        <v>37229763</v>
      </c>
      <c r="F59" s="267">
        <v>113747491</v>
      </c>
      <c r="G59" s="267">
        <v>19761380</v>
      </c>
      <c r="H59" s="267">
        <v>32696780</v>
      </c>
      <c r="I59" s="267">
        <v>44766042</v>
      </c>
      <c r="J59" s="267">
        <v>10085463</v>
      </c>
      <c r="K59" s="267">
        <v>266736605</v>
      </c>
      <c r="L59" s="267">
        <v>141149705</v>
      </c>
      <c r="M59" s="268" t="s">
        <v>333</v>
      </c>
      <c r="N59" s="268"/>
      <c r="O59" s="268"/>
      <c r="P59" s="267">
        <v>296644049</v>
      </c>
      <c r="Q59" s="267">
        <v>202103282</v>
      </c>
      <c r="R59" s="267">
        <v>59611136</v>
      </c>
      <c r="S59" s="267">
        <v>22313701</v>
      </c>
      <c r="T59" s="267">
        <v>24544567</v>
      </c>
      <c r="U59" s="267">
        <v>8629460</v>
      </c>
      <c r="V59" s="267">
        <v>21564540</v>
      </c>
      <c r="W59" s="267">
        <v>4770519</v>
      </c>
    </row>
    <row r="60" spans="1:13" s="13" customFormat="1" ht="13.5" customHeight="1">
      <c r="A60" s="13" t="s">
        <v>36</v>
      </c>
      <c r="B60" s="192"/>
      <c r="C60" s="192"/>
      <c r="D60" s="221"/>
      <c r="E60" s="220"/>
      <c r="F60" s="220"/>
      <c r="G60" s="220"/>
      <c r="H60" s="220"/>
      <c r="I60" s="220"/>
      <c r="J60" s="220"/>
      <c r="K60" s="220"/>
      <c r="L60" s="220"/>
      <c r="M60" s="220"/>
    </row>
  </sheetData>
  <sheetProtection/>
  <mergeCells count="14">
    <mergeCell ref="B3:W3"/>
    <mergeCell ref="B4:W4"/>
    <mergeCell ref="H5:I5"/>
    <mergeCell ref="J5:K5"/>
    <mergeCell ref="L5:M5"/>
    <mergeCell ref="N5:O5"/>
    <mergeCell ref="P5:Q5"/>
    <mergeCell ref="R5:S5"/>
    <mergeCell ref="A5:A6"/>
    <mergeCell ref="B5:C5"/>
    <mergeCell ref="D5:E5"/>
    <mergeCell ref="F5:G5"/>
    <mergeCell ref="T5:U5"/>
    <mergeCell ref="V5:W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H17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7.7109375" style="15" customWidth="1"/>
    <col min="2" max="2" width="16.28125" style="15" customWidth="1"/>
    <col min="3" max="3" width="15.421875" style="15" customWidth="1"/>
    <col min="4" max="4" width="15.8515625" style="15" customWidth="1"/>
    <col min="5" max="5" width="15.28125" style="15" customWidth="1"/>
    <col min="6" max="6" width="18.28125" style="15" customWidth="1"/>
    <col min="7" max="7" width="19.28125" style="15" customWidth="1"/>
    <col min="8" max="16384" width="9.140625" style="15" customWidth="1"/>
  </cols>
  <sheetData>
    <row r="1" spans="1:7" ht="18.75">
      <c r="A1" s="326" t="s">
        <v>443</v>
      </c>
      <c r="B1" s="326"/>
      <c r="C1" s="326"/>
      <c r="D1" s="326"/>
      <c r="E1" s="326"/>
      <c r="F1" s="326"/>
      <c r="G1" s="326"/>
    </row>
    <row r="2" spans="1:7" ht="18.75">
      <c r="A2" s="326" t="s">
        <v>222</v>
      </c>
      <c r="B2" s="326"/>
      <c r="C2" s="326"/>
      <c r="D2" s="326"/>
      <c r="E2" s="326"/>
      <c r="F2" s="326"/>
      <c r="G2" s="326"/>
    </row>
    <row r="3" spans="1:7" ht="6.75" customHeight="1">
      <c r="A3" s="160"/>
      <c r="B3" s="160"/>
      <c r="C3" s="160"/>
      <c r="D3" s="160"/>
      <c r="E3" s="160"/>
      <c r="F3" s="160"/>
      <c r="G3" s="160"/>
    </row>
    <row r="4" s="7" customFormat="1" ht="19.5" customHeight="1">
      <c r="A4" s="1" t="s">
        <v>430</v>
      </c>
    </row>
    <row r="5" ht="6.75" customHeight="1" thickBot="1"/>
    <row r="6" spans="1:7" ht="13.5" customHeight="1" thickBot="1">
      <c r="A6" s="325">
        <v>2010</v>
      </c>
      <c r="B6" s="325"/>
      <c r="C6" s="325"/>
      <c r="D6" s="325"/>
      <c r="E6" s="325"/>
      <c r="F6" s="325"/>
      <c r="G6" s="325"/>
    </row>
    <row r="7" spans="1:7" ht="26.25" thickBot="1">
      <c r="A7" s="63" t="s">
        <v>224</v>
      </c>
      <c r="B7" s="63" t="s">
        <v>216</v>
      </c>
      <c r="C7" s="63" t="s">
        <v>217</v>
      </c>
      <c r="D7" s="63" t="s">
        <v>415</v>
      </c>
      <c r="E7" s="63" t="s">
        <v>219</v>
      </c>
      <c r="F7" s="63" t="s">
        <v>218</v>
      </c>
      <c r="G7" s="63" t="s">
        <v>220</v>
      </c>
    </row>
    <row r="8" spans="1:7" ht="13.5" customHeight="1">
      <c r="A8" s="154" t="s">
        <v>213</v>
      </c>
      <c r="B8" s="276">
        <v>11</v>
      </c>
      <c r="C8" s="156">
        <v>501422042</v>
      </c>
      <c r="D8" s="157">
        <v>668527658</v>
      </c>
      <c r="E8" s="277">
        <v>0.75</v>
      </c>
      <c r="F8" s="278">
        <v>1382033691</v>
      </c>
      <c r="G8" s="279">
        <v>2.76</v>
      </c>
    </row>
    <row r="9" spans="1:7" ht="13.5" customHeight="1">
      <c r="A9" s="10" t="s">
        <v>214</v>
      </c>
      <c r="B9" s="270">
        <v>7</v>
      </c>
      <c r="C9" s="157">
        <v>102768329</v>
      </c>
      <c r="D9" s="157">
        <v>222331753</v>
      </c>
      <c r="E9" s="280">
        <v>0.46</v>
      </c>
      <c r="F9" s="269">
        <v>366438450</v>
      </c>
      <c r="G9" s="279">
        <v>3.57</v>
      </c>
    </row>
    <row r="10" spans="1:7" ht="13.5" customHeight="1">
      <c r="A10" s="10" t="s">
        <v>215</v>
      </c>
      <c r="B10" s="270">
        <v>10</v>
      </c>
      <c r="C10" s="157">
        <v>70186380</v>
      </c>
      <c r="D10" s="157">
        <v>158685874</v>
      </c>
      <c r="E10" s="280">
        <v>0.44</v>
      </c>
      <c r="F10" s="269">
        <v>132735851</v>
      </c>
      <c r="G10" s="279">
        <v>1.89</v>
      </c>
    </row>
    <row r="11" spans="1:7" ht="13.5" customHeight="1">
      <c r="A11" s="10" t="s">
        <v>253</v>
      </c>
      <c r="B11" s="281">
        <v>18</v>
      </c>
      <c r="C11" s="157">
        <v>50836546</v>
      </c>
      <c r="D11" s="157">
        <v>79360294</v>
      </c>
      <c r="E11" s="282">
        <v>0.64</v>
      </c>
      <c r="F11" s="274">
        <v>54841334</v>
      </c>
      <c r="G11" s="279">
        <v>1.08</v>
      </c>
    </row>
    <row r="12" spans="1:7" ht="13.5" customHeight="1" thickBot="1">
      <c r="A12" s="10" t="s">
        <v>252</v>
      </c>
      <c r="B12" s="281">
        <v>6</v>
      </c>
      <c r="C12" s="157">
        <v>5074674</v>
      </c>
      <c r="D12" s="157">
        <v>22916941</v>
      </c>
      <c r="E12" s="282">
        <v>0.22</v>
      </c>
      <c r="F12" s="274">
        <v>29135998</v>
      </c>
      <c r="G12" s="279">
        <v>5.74</v>
      </c>
    </row>
    <row r="13" spans="1:7" ht="13.5" customHeight="1" thickBot="1">
      <c r="A13" s="63" t="s">
        <v>221</v>
      </c>
      <c r="B13" s="24">
        <f>SUM(B8:B12)</f>
        <v>52</v>
      </c>
      <c r="C13" s="24">
        <f>SUM(C8:C12)</f>
        <v>730287971</v>
      </c>
      <c r="D13" s="24">
        <f>SUM(D8:D12)</f>
        <v>1151822520</v>
      </c>
      <c r="E13" s="283">
        <v>0.63</v>
      </c>
      <c r="F13" s="24">
        <f>SUM(F8:F12)</f>
        <v>1965185324</v>
      </c>
      <c r="G13" s="283">
        <v>2.69</v>
      </c>
    </row>
    <row r="14" s="7" customFormat="1" ht="13.5" customHeight="1">
      <c r="A14" s="13" t="s">
        <v>36</v>
      </c>
    </row>
    <row r="15" spans="1:7" ht="13.5" customHeight="1">
      <c r="A15" s="3"/>
      <c r="B15" s="155"/>
      <c r="C15" s="161"/>
      <c r="D15" s="162"/>
      <c r="E15" s="161"/>
      <c r="F15" s="163"/>
      <c r="G15" s="153"/>
    </row>
    <row r="16" spans="1:7" ht="13.5" customHeight="1">
      <c r="A16" s="3"/>
      <c r="B16" s="155"/>
      <c r="C16" s="161"/>
      <c r="D16" s="162"/>
      <c r="E16" s="161"/>
      <c r="F16" s="163"/>
      <c r="G16" s="153"/>
    </row>
    <row r="17" s="7" customFormat="1" ht="19.5" customHeight="1">
      <c r="A17" s="1" t="s">
        <v>431</v>
      </c>
    </row>
    <row r="18" ht="6.75" customHeight="1" thickBot="1"/>
    <row r="19" spans="1:8" ht="13.5" customHeight="1" thickBot="1">
      <c r="A19" s="325">
        <v>2010</v>
      </c>
      <c r="B19" s="325"/>
      <c r="C19" s="325"/>
      <c r="D19" s="325"/>
      <c r="E19" s="325"/>
      <c r="F19" s="325"/>
      <c r="G19" s="325"/>
      <c r="H19" s="325"/>
    </row>
    <row r="20" spans="1:8" ht="13.5" customHeight="1" thickBot="1">
      <c r="A20" s="63" t="s">
        <v>223</v>
      </c>
      <c r="B20" s="63" t="s">
        <v>259</v>
      </c>
      <c r="C20" s="63" t="s">
        <v>47</v>
      </c>
      <c r="D20" s="63" t="s">
        <v>260</v>
      </c>
      <c r="E20" s="63" t="s">
        <v>225</v>
      </c>
      <c r="F20" s="63" t="s">
        <v>261</v>
      </c>
      <c r="G20" s="63" t="s">
        <v>262</v>
      </c>
      <c r="H20" s="63" t="s">
        <v>263</v>
      </c>
    </row>
    <row r="21" spans="1:8" ht="13.5" customHeight="1">
      <c r="A21" s="154" t="s">
        <v>206</v>
      </c>
      <c r="B21" s="284">
        <v>75177965</v>
      </c>
      <c r="C21" s="156">
        <v>2177525044</v>
      </c>
      <c r="D21" s="279">
        <v>0.03</v>
      </c>
      <c r="E21" s="156">
        <v>1752550407</v>
      </c>
      <c r="F21" s="279">
        <v>0.04</v>
      </c>
      <c r="G21" s="269">
        <v>467847921</v>
      </c>
      <c r="H21" s="279">
        <v>0.16</v>
      </c>
    </row>
    <row r="22" spans="1:8" ht="13.5" customHeight="1">
      <c r="A22" s="10" t="s">
        <v>208</v>
      </c>
      <c r="B22" s="285">
        <v>2676016</v>
      </c>
      <c r="C22" s="158">
        <v>538577648</v>
      </c>
      <c r="D22" s="279">
        <v>0</v>
      </c>
      <c r="E22" s="158">
        <v>314648873</v>
      </c>
      <c r="F22" s="279">
        <v>0.01</v>
      </c>
      <c r="G22" s="271">
        <v>140707932</v>
      </c>
      <c r="H22" s="279">
        <v>0.02</v>
      </c>
    </row>
    <row r="23" spans="1:8" ht="13.5" customHeight="1">
      <c r="A23" s="10" t="s">
        <v>207</v>
      </c>
      <c r="B23" s="285">
        <v>9774504</v>
      </c>
      <c r="C23" s="158">
        <v>221250567</v>
      </c>
      <c r="D23" s="279">
        <v>0.04</v>
      </c>
      <c r="E23" s="158">
        <v>98542564</v>
      </c>
      <c r="F23" s="279">
        <v>0.1</v>
      </c>
      <c r="G23" s="271">
        <v>61842733</v>
      </c>
      <c r="H23" s="279">
        <v>0.16</v>
      </c>
    </row>
    <row r="24" spans="1:8" ht="13.5" customHeight="1" thickBot="1">
      <c r="A24" s="39" t="s">
        <v>226</v>
      </c>
      <c r="B24" s="286">
        <v>1085488</v>
      </c>
      <c r="C24" s="159">
        <v>142642256</v>
      </c>
      <c r="D24" s="279">
        <v>0.01</v>
      </c>
      <c r="E24" s="159">
        <v>85370454</v>
      </c>
      <c r="F24" s="279">
        <v>0.01</v>
      </c>
      <c r="G24" s="287">
        <v>59889386</v>
      </c>
      <c r="H24" s="279">
        <v>0.02</v>
      </c>
    </row>
    <row r="25" spans="1:8" ht="13.5" customHeight="1" thickBot="1">
      <c r="A25" s="63" t="s">
        <v>416</v>
      </c>
      <c r="B25" s="169">
        <f>SUM(B21:B24)</f>
        <v>88713973</v>
      </c>
      <c r="C25" s="24">
        <f>SUM(C21:C24)</f>
        <v>3079995515</v>
      </c>
      <c r="D25" s="164">
        <v>0.03</v>
      </c>
      <c r="E25" s="24">
        <f>SUM(E21:E24)</f>
        <v>2251112298</v>
      </c>
      <c r="F25" s="164">
        <v>0.04</v>
      </c>
      <c r="G25" s="24">
        <f>SUM(G21:G24)</f>
        <v>730287972</v>
      </c>
      <c r="H25" s="164">
        <v>0.12</v>
      </c>
    </row>
    <row r="26" s="7" customFormat="1" ht="13.5" customHeight="1">
      <c r="A26" s="13" t="s">
        <v>36</v>
      </c>
    </row>
    <row r="27" ht="12.75">
      <c r="H27" s="170"/>
    </row>
    <row r="28" s="7" customFormat="1" ht="19.5" customHeight="1">
      <c r="A28" s="1" t="s">
        <v>432</v>
      </c>
    </row>
    <row r="29" ht="6.75" customHeight="1" thickBot="1"/>
    <row r="30" spans="1:7" ht="13.5" customHeight="1" thickBot="1">
      <c r="A30" s="325">
        <v>2010</v>
      </c>
      <c r="B30" s="325"/>
      <c r="C30" s="325"/>
      <c r="D30" s="325"/>
      <c r="E30" s="325"/>
      <c r="F30" s="325"/>
      <c r="G30" s="325"/>
    </row>
    <row r="31" spans="1:7" ht="27" customHeight="1" thickBot="1">
      <c r="A31" s="63" t="s">
        <v>224</v>
      </c>
      <c r="B31" s="63" t="s">
        <v>216</v>
      </c>
      <c r="C31" s="63" t="s">
        <v>227</v>
      </c>
      <c r="D31" s="63" t="s">
        <v>228</v>
      </c>
      <c r="E31" s="63" t="s">
        <v>229</v>
      </c>
      <c r="F31" s="63" t="s">
        <v>230</v>
      </c>
      <c r="G31" s="63" t="s">
        <v>231</v>
      </c>
    </row>
    <row r="32" spans="1:7" ht="13.5" customHeight="1">
      <c r="A32" s="154" t="s">
        <v>254</v>
      </c>
      <c r="B32" s="166">
        <v>6</v>
      </c>
      <c r="C32" s="156">
        <v>486227451</v>
      </c>
      <c r="D32" s="156">
        <v>48963055</v>
      </c>
      <c r="E32" s="156">
        <v>1100</v>
      </c>
      <c r="F32" s="156">
        <v>442025</v>
      </c>
      <c r="G32" s="269">
        <v>44512</v>
      </c>
    </row>
    <row r="33" spans="1:7" ht="13.5" customHeight="1">
      <c r="A33" s="154" t="s">
        <v>255</v>
      </c>
      <c r="B33" s="166">
        <v>4</v>
      </c>
      <c r="C33" s="158">
        <v>201027829</v>
      </c>
      <c r="D33" s="156">
        <v>25430805</v>
      </c>
      <c r="E33" s="270">
        <v>501</v>
      </c>
      <c r="F33" s="156">
        <v>401253</v>
      </c>
      <c r="G33" s="271">
        <v>50760</v>
      </c>
    </row>
    <row r="34" spans="1:7" ht="13.5" customHeight="1">
      <c r="A34" s="154" t="s">
        <v>256</v>
      </c>
      <c r="B34" s="166">
        <v>9</v>
      </c>
      <c r="C34" s="158">
        <v>244177150</v>
      </c>
      <c r="D34" s="156">
        <v>31790410</v>
      </c>
      <c r="E34" s="270">
        <v>599</v>
      </c>
      <c r="F34" s="156">
        <v>407641</v>
      </c>
      <c r="G34" s="271">
        <v>53072</v>
      </c>
    </row>
    <row r="35" spans="1:7" ht="13.5" customHeight="1">
      <c r="A35" s="154" t="s">
        <v>257</v>
      </c>
      <c r="B35" s="166">
        <v>13</v>
      </c>
      <c r="C35" s="158">
        <v>164572934</v>
      </c>
      <c r="D35" s="156">
        <v>25013571</v>
      </c>
      <c r="E35" s="270">
        <v>492</v>
      </c>
      <c r="F35" s="156">
        <v>334498</v>
      </c>
      <c r="G35" s="271">
        <v>50841</v>
      </c>
    </row>
    <row r="36" spans="1:7" ht="13.5" customHeight="1" thickBot="1">
      <c r="A36" s="165" t="s">
        <v>258</v>
      </c>
      <c r="B36" s="167">
        <v>20</v>
      </c>
      <c r="C36" s="272">
        <v>55817155</v>
      </c>
      <c r="D36" s="272">
        <v>12953029</v>
      </c>
      <c r="E36" s="273">
        <v>229</v>
      </c>
      <c r="F36" s="272">
        <v>243743</v>
      </c>
      <c r="G36" s="274">
        <v>56563</v>
      </c>
    </row>
    <row r="37" spans="1:7" ht="13.5" customHeight="1" thickBot="1">
      <c r="A37" s="63" t="s">
        <v>0</v>
      </c>
      <c r="B37" s="168">
        <f aca="true" t="shared" si="0" ref="B37:G37">SUM(B32:B36)</f>
        <v>52</v>
      </c>
      <c r="C37" s="275">
        <f t="shared" si="0"/>
        <v>1151822519</v>
      </c>
      <c r="D37" s="275">
        <f t="shared" si="0"/>
        <v>144150870</v>
      </c>
      <c r="E37" s="275">
        <f t="shared" si="0"/>
        <v>2921</v>
      </c>
      <c r="F37" s="275">
        <f t="shared" si="0"/>
        <v>1829160</v>
      </c>
      <c r="G37" s="275">
        <f t="shared" si="0"/>
        <v>255748</v>
      </c>
    </row>
    <row r="38" s="7" customFormat="1" ht="13.5" customHeight="1">
      <c r="A38" s="13" t="s">
        <v>36</v>
      </c>
    </row>
    <row r="40" s="7" customFormat="1" ht="19.5" customHeight="1">
      <c r="A40" s="1" t="s">
        <v>433</v>
      </c>
    </row>
    <row r="41" ht="6.75" customHeight="1" thickBot="1"/>
    <row r="42" spans="1:7" ht="13.5" customHeight="1" thickBot="1">
      <c r="A42" s="325">
        <v>2010</v>
      </c>
      <c r="B42" s="325"/>
      <c r="C42" s="325"/>
      <c r="D42" s="325"/>
      <c r="E42" s="325"/>
      <c r="F42" s="325"/>
      <c r="G42" s="325"/>
    </row>
    <row r="43" spans="1:7" ht="13.5" customHeight="1" thickBot="1">
      <c r="A43" s="319" t="s">
        <v>223</v>
      </c>
      <c r="B43" s="325" t="s">
        <v>235</v>
      </c>
      <c r="C43" s="325"/>
      <c r="D43" s="325"/>
      <c r="E43" s="325"/>
      <c r="F43" s="319" t="s">
        <v>236</v>
      </c>
      <c r="G43" s="319" t="s">
        <v>237</v>
      </c>
    </row>
    <row r="44" spans="1:7" ht="27" customHeight="1" thickBot="1">
      <c r="A44" s="327"/>
      <c r="B44" s="63" t="s">
        <v>227</v>
      </c>
      <c r="C44" s="63" t="s">
        <v>232</v>
      </c>
      <c r="D44" s="63" t="s">
        <v>233</v>
      </c>
      <c r="E44" s="63" t="s">
        <v>234</v>
      </c>
      <c r="F44" s="327"/>
      <c r="G44" s="327"/>
    </row>
    <row r="45" spans="1:7" ht="13.5" customHeight="1">
      <c r="A45" s="154" t="s">
        <v>206</v>
      </c>
      <c r="B45" s="156">
        <v>50005018</v>
      </c>
      <c r="C45" s="156">
        <v>23418408</v>
      </c>
      <c r="D45" s="156">
        <v>221933</v>
      </c>
      <c r="E45" s="276">
        <v>7975</v>
      </c>
      <c r="F45" s="288">
        <v>225</v>
      </c>
      <c r="G45" s="156">
        <v>2936</v>
      </c>
    </row>
    <row r="46" spans="1:7" ht="13.5" customHeight="1">
      <c r="A46" s="10" t="s">
        <v>208</v>
      </c>
      <c r="B46" s="158">
        <v>27914857</v>
      </c>
      <c r="C46" s="156">
        <v>12901422</v>
      </c>
      <c r="D46" s="158">
        <v>48174</v>
      </c>
      <c r="E46" s="276">
        <v>381</v>
      </c>
      <c r="F46" s="289">
        <v>579</v>
      </c>
      <c r="G46" s="156">
        <v>33862</v>
      </c>
    </row>
    <row r="47" spans="1:7" ht="13.5" customHeight="1">
      <c r="A47" s="10" t="s">
        <v>207</v>
      </c>
      <c r="B47" s="158">
        <v>16530734</v>
      </c>
      <c r="C47" s="156">
        <v>811491</v>
      </c>
      <c r="D47" s="158">
        <v>17789</v>
      </c>
      <c r="E47" s="276">
        <v>251</v>
      </c>
      <c r="F47" s="289">
        <v>929</v>
      </c>
      <c r="G47" s="156">
        <v>3233</v>
      </c>
    </row>
    <row r="48" spans="1:7" ht="13.5" customHeight="1">
      <c r="A48" s="10" t="s">
        <v>417</v>
      </c>
      <c r="B48" s="158">
        <v>8182655</v>
      </c>
      <c r="C48" s="156">
        <v>29017</v>
      </c>
      <c r="D48" s="158">
        <v>76080</v>
      </c>
      <c r="E48" s="276">
        <v>79</v>
      </c>
      <c r="F48" s="289">
        <v>108</v>
      </c>
      <c r="G48" s="276">
        <v>367</v>
      </c>
    </row>
    <row r="49" spans="1:7" ht="13.5" customHeight="1" thickBot="1">
      <c r="A49" s="39" t="s">
        <v>244</v>
      </c>
      <c r="B49" s="158">
        <v>5922384</v>
      </c>
      <c r="C49" s="156">
        <v>69424</v>
      </c>
      <c r="D49" s="158">
        <v>20235</v>
      </c>
      <c r="E49" s="276">
        <v>169</v>
      </c>
      <c r="F49" s="289">
        <v>293</v>
      </c>
      <c r="G49" s="276">
        <v>411</v>
      </c>
    </row>
    <row r="50" spans="1:7" ht="13.5" customHeight="1" thickBot="1">
      <c r="A50" s="63" t="s">
        <v>238</v>
      </c>
      <c r="B50" s="24">
        <f>SUM(B45:B49)</f>
        <v>108555648</v>
      </c>
      <c r="C50" s="24">
        <f>SUM(C45:C49)</f>
        <v>37229762</v>
      </c>
      <c r="D50" s="24">
        <f>SUM(D45:D49)</f>
        <v>384211</v>
      </c>
      <c r="E50" s="24">
        <f>SUM(E45:E49)</f>
        <v>8855</v>
      </c>
      <c r="F50" s="24">
        <v>283</v>
      </c>
      <c r="G50" s="24">
        <v>4204</v>
      </c>
    </row>
    <row r="51" s="7" customFormat="1" ht="13.5" customHeight="1">
      <c r="A51" s="13" t="s">
        <v>36</v>
      </c>
    </row>
    <row r="53" s="7" customFormat="1" ht="19.5" customHeight="1">
      <c r="A53" s="1" t="s">
        <v>434</v>
      </c>
    </row>
    <row r="54" ht="6.75" customHeight="1" thickBot="1"/>
    <row r="55" spans="1:7" ht="13.5" customHeight="1" thickBot="1">
      <c r="A55" s="325">
        <v>2010</v>
      </c>
      <c r="B55" s="325"/>
      <c r="C55" s="325"/>
      <c r="D55" s="325"/>
      <c r="E55" s="325"/>
      <c r="F55" s="325"/>
      <c r="G55" s="325"/>
    </row>
    <row r="56" spans="1:7" ht="13.5" customHeight="1" thickBot="1">
      <c r="A56" s="319" t="s">
        <v>223</v>
      </c>
      <c r="B56" s="325" t="s">
        <v>239</v>
      </c>
      <c r="C56" s="325"/>
      <c r="D56" s="325"/>
      <c r="E56" s="325"/>
      <c r="F56" s="319" t="s">
        <v>236</v>
      </c>
      <c r="G56" s="319" t="s">
        <v>237</v>
      </c>
    </row>
    <row r="57" spans="1:7" ht="27" customHeight="1" thickBot="1">
      <c r="A57" s="327"/>
      <c r="B57" s="63" t="s">
        <v>227</v>
      </c>
      <c r="C57" s="63" t="s">
        <v>232</v>
      </c>
      <c r="D57" s="63" t="s">
        <v>233</v>
      </c>
      <c r="E57" s="63" t="s">
        <v>234</v>
      </c>
      <c r="F57" s="327"/>
      <c r="G57" s="327"/>
    </row>
    <row r="58" spans="1:7" ht="13.5" customHeight="1">
      <c r="A58" s="154" t="s">
        <v>240</v>
      </c>
      <c r="B58" s="156">
        <v>126649799</v>
      </c>
      <c r="C58" s="156">
        <v>45370208</v>
      </c>
      <c r="D58" s="156">
        <v>117460</v>
      </c>
      <c r="E58" s="156">
        <v>5685</v>
      </c>
      <c r="F58" s="269">
        <v>1078</v>
      </c>
      <c r="G58" s="156">
        <v>7981</v>
      </c>
    </row>
    <row r="59" spans="1:7" ht="13.5" customHeight="1">
      <c r="A59" s="10" t="s">
        <v>241</v>
      </c>
      <c r="B59" s="158">
        <v>63393480</v>
      </c>
      <c r="C59" s="156">
        <v>4979156</v>
      </c>
      <c r="D59" s="158">
        <v>11296</v>
      </c>
      <c r="E59" s="156">
        <v>1487</v>
      </c>
      <c r="F59" s="271">
        <v>5612</v>
      </c>
      <c r="G59" s="156">
        <v>3348</v>
      </c>
    </row>
    <row r="60" spans="1:7" ht="13.5" customHeight="1">
      <c r="A60" s="10" t="s">
        <v>418</v>
      </c>
      <c r="B60" s="158">
        <v>27652969</v>
      </c>
      <c r="C60" s="156">
        <v>5206960</v>
      </c>
      <c r="D60" s="158">
        <v>305449</v>
      </c>
      <c r="E60" s="156">
        <v>1065</v>
      </c>
      <c r="F60" s="289">
        <v>91</v>
      </c>
      <c r="G60" s="156">
        <v>4889</v>
      </c>
    </row>
    <row r="61" spans="1:7" ht="13.5" customHeight="1" thickBot="1">
      <c r="A61" s="39" t="s">
        <v>419</v>
      </c>
      <c r="B61" s="158">
        <v>9789966</v>
      </c>
      <c r="C61" s="156">
        <v>1434818</v>
      </c>
      <c r="D61" s="158">
        <v>7599</v>
      </c>
      <c r="E61" s="276">
        <v>38</v>
      </c>
      <c r="F61" s="271">
        <v>1288</v>
      </c>
      <c r="G61" s="156">
        <v>37758</v>
      </c>
    </row>
    <row r="62" spans="1:7" ht="13.5" customHeight="1" thickBot="1">
      <c r="A62" s="63" t="s">
        <v>242</v>
      </c>
      <c r="B62" s="24">
        <f>SUM(B58:B61)</f>
        <v>227486214</v>
      </c>
      <c r="C62" s="24">
        <f>SUM(C58:C61)</f>
        <v>56991142</v>
      </c>
      <c r="D62" s="24">
        <f>SUM(D58:D61)</f>
        <v>441804</v>
      </c>
      <c r="E62" s="24">
        <f>SUM(E58:E61)</f>
        <v>8275</v>
      </c>
      <c r="F62" s="24">
        <v>515</v>
      </c>
      <c r="G62" s="24">
        <v>6887</v>
      </c>
    </row>
    <row r="63" s="7" customFormat="1" ht="13.5" customHeight="1">
      <c r="A63" s="13" t="s">
        <v>36</v>
      </c>
    </row>
    <row r="65" s="7" customFormat="1" ht="19.5" customHeight="1">
      <c r="A65" s="1" t="s">
        <v>435</v>
      </c>
    </row>
    <row r="66" ht="6.75" customHeight="1" thickBot="1"/>
    <row r="67" spans="1:7" ht="13.5" customHeight="1" thickBot="1">
      <c r="A67" s="325">
        <v>2010</v>
      </c>
      <c r="B67" s="325"/>
      <c r="C67" s="325"/>
      <c r="D67" s="325"/>
      <c r="E67" s="325"/>
      <c r="F67" s="325"/>
      <c r="G67" s="325"/>
    </row>
    <row r="68" spans="1:7" ht="13.5" customHeight="1" thickBot="1">
      <c r="A68" s="319" t="s">
        <v>223</v>
      </c>
      <c r="B68" s="325" t="s">
        <v>243</v>
      </c>
      <c r="C68" s="325"/>
      <c r="D68" s="325"/>
      <c r="E68" s="325"/>
      <c r="F68" s="319" t="s">
        <v>236</v>
      </c>
      <c r="G68" s="319" t="s">
        <v>237</v>
      </c>
    </row>
    <row r="69" spans="1:7" ht="27" customHeight="1" thickBot="1">
      <c r="A69" s="327"/>
      <c r="B69" s="63" t="s">
        <v>227</v>
      </c>
      <c r="C69" s="63" t="s">
        <v>232</v>
      </c>
      <c r="D69" s="63" t="s">
        <v>233</v>
      </c>
      <c r="E69" s="63" t="s">
        <v>234</v>
      </c>
      <c r="F69" s="327"/>
      <c r="G69" s="327"/>
    </row>
    <row r="70" spans="1:7" ht="13.5" customHeight="1">
      <c r="A70" s="154" t="s">
        <v>210</v>
      </c>
      <c r="B70" s="156">
        <v>29896987</v>
      </c>
      <c r="C70" s="156">
        <v>5137770</v>
      </c>
      <c r="D70" s="156">
        <v>29578</v>
      </c>
      <c r="E70" s="156">
        <v>1147</v>
      </c>
      <c r="F70" s="269">
        <v>1011</v>
      </c>
      <c r="G70" s="156">
        <v>4479</v>
      </c>
    </row>
    <row r="71" spans="1:7" ht="13.5" customHeight="1">
      <c r="A71" s="10" t="s">
        <v>211</v>
      </c>
      <c r="B71" s="158">
        <v>16625121</v>
      </c>
      <c r="C71" s="156">
        <v>2078963</v>
      </c>
      <c r="D71" s="158">
        <v>62282</v>
      </c>
      <c r="E71" s="276">
        <v>587</v>
      </c>
      <c r="F71" s="289">
        <v>267</v>
      </c>
      <c r="G71" s="156">
        <v>3542</v>
      </c>
    </row>
    <row r="72" spans="1:7" ht="13.5" customHeight="1">
      <c r="A72" s="10" t="s">
        <v>212</v>
      </c>
      <c r="B72" s="158">
        <v>10814662</v>
      </c>
      <c r="C72" s="156">
        <v>3761918</v>
      </c>
      <c r="D72" s="158">
        <v>23649</v>
      </c>
      <c r="E72" s="276">
        <v>588</v>
      </c>
      <c r="F72" s="289">
        <v>457</v>
      </c>
      <c r="G72" s="156">
        <v>6398</v>
      </c>
    </row>
    <row r="73" spans="1:7" ht="13.5" customHeight="1">
      <c r="A73" s="10" t="s">
        <v>420</v>
      </c>
      <c r="B73" s="158">
        <v>5409247</v>
      </c>
      <c r="C73" s="156">
        <v>2244927</v>
      </c>
      <c r="D73" s="158">
        <v>9296</v>
      </c>
      <c r="E73" s="276">
        <v>186</v>
      </c>
      <c r="F73" s="289">
        <v>582</v>
      </c>
      <c r="G73" s="156">
        <v>12070</v>
      </c>
    </row>
    <row r="74" spans="1:7" ht="13.5" customHeight="1">
      <c r="A74" s="10" t="s">
        <v>421</v>
      </c>
      <c r="B74" s="158">
        <v>3097991</v>
      </c>
      <c r="C74" s="156">
        <v>429372</v>
      </c>
      <c r="D74" s="158">
        <v>4591</v>
      </c>
      <c r="E74" s="276">
        <v>297</v>
      </c>
      <c r="F74" s="289">
        <v>675</v>
      </c>
      <c r="G74" s="156">
        <v>1446</v>
      </c>
    </row>
    <row r="75" spans="1:7" ht="13.5" customHeight="1">
      <c r="A75" s="10" t="s">
        <v>422</v>
      </c>
      <c r="B75" s="158">
        <v>1855363</v>
      </c>
      <c r="C75" s="156">
        <v>1734758</v>
      </c>
      <c r="D75" s="158">
        <v>1845</v>
      </c>
      <c r="E75" s="276">
        <v>106</v>
      </c>
      <c r="F75" s="271">
        <v>1006</v>
      </c>
      <c r="G75" s="156">
        <v>16366</v>
      </c>
    </row>
    <row r="76" spans="1:7" ht="13.5" customHeight="1" thickBot="1">
      <c r="A76" s="39" t="s">
        <v>423</v>
      </c>
      <c r="B76" s="158">
        <v>1517567</v>
      </c>
      <c r="C76" s="156">
        <v>134701</v>
      </c>
      <c r="D76" s="158">
        <v>2599</v>
      </c>
      <c r="E76" s="276">
        <v>52</v>
      </c>
      <c r="F76" s="289">
        <v>584</v>
      </c>
      <c r="G76" s="156">
        <v>2590</v>
      </c>
    </row>
    <row r="77" spans="1:7" ht="13.5" customHeight="1" thickBot="1">
      <c r="A77" s="63" t="s">
        <v>264</v>
      </c>
      <c r="B77" s="24">
        <f>SUM(B70:B76)</f>
        <v>69216938</v>
      </c>
      <c r="C77" s="24">
        <f>SUM(C70:C76)</f>
        <v>15522409</v>
      </c>
      <c r="D77" s="24">
        <f>SUM(D70:D76)</f>
        <v>133840</v>
      </c>
      <c r="E77" s="24">
        <f>SUM(E70:E76)</f>
        <v>2963</v>
      </c>
      <c r="F77" s="24">
        <v>517</v>
      </c>
      <c r="G77" s="24">
        <v>5239</v>
      </c>
    </row>
    <row r="78" s="7" customFormat="1" ht="13.5" customHeight="1">
      <c r="A78" s="13" t="s">
        <v>36</v>
      </c>
    </row>
    <row r="80" s="7" customFormat="1" ht="19.5" customHeight="1">
      <c r="A80" s="1" t="s">
        <v>436</v>
      </c>
    </row>
    <row r="81" ht="6.75" customHeight="1" thickBot="1"/>
    <row r="82" spans="1:7" ht="13.5" customHeight="1" thickBot="1">
      <c r="A82" s="325">
        <v>2010</v>
      </c>
      <c r="B82" s="325"/>
      <c r="C82" s="325"/>
      <c r="D82" s="325"/>
      <c r="E82" s="325"/>
      <c r="F82" s="325"/>
      <c r="G82" s="325"/>
    </row>
    <row r="83" spans="1:7" ht="13.5" customHeight="1" thickBot="1">
      <c r="A83" s="319" t="s">
        <v>223</v>
      </c>
      <c r="B83" s="325" t="s">
        <v>246</v>
      </c>
      <c r="C83" s="325"/>
      <c r="D83" s="325"/>
      <c r="E83" s="325"/>
      <c r="F83" s="319" t="s">
        <v>236</v>
      </c>
      <c r="G83" s="319" t="s">
        <v>237</v>
      </c>
    </row>
    <row r="84" spans="1:7" ht="27" customHeight="1" thickBot="1">
      <c r="A84" s="327"/>
      <c r="B84" s="63" t="s">
        <v>227</v>
      </c>
      <c r="C84" s="63" t="s">
        <v>232</v>
      </c>
      <c r="D84" s="63" t="s">
        <v>233</v>
      </c>
      <c r="E84" s="63" t="s">
        <v>234</v>
      </c>
      <c r="F84" s="327"/>
      <c r="G84" s="327"/>
    </row>
    <row r="85" spans="1:7" ht="13.5" customHeight="1">
      <c r="A85" s="154" t="s">
        <v>210</v>
      </c>
      <c r="B85" s="156">
        <v>13380221</v>
      </c>
      <c r="C85" s="156">
        <v>18133397</v>
      </c>
      <c r="D85" s="156">
        <v>21853</v>
      </c>
      <c r="E85" s="156">
        <v>1536</v>
      </c>
      <c r="F85" s="288">
        <v>612</v>
      </c>
      <c r="G85" s="156">
        <v>11806</v>
      </c>
    </row>
    <row r="86" spans="1:7" ht="13.5" customHeight="1">
      <c r="A86" s="10" t="s">
        <v>211</v>
      </c>
      <c r="B86" s="158">
        <v>7614281</v>
      </c>
      <c r="C86" s="156">
        <v>1354671</v>
      </c>
      <c r="D86" s="158">
        <v>14472</v>
      </c>
      <c r="E86" s="276">
        <v>584</v>
      </c>
      <c r="F86" s="289">
        <v>526</v>
      </c>
      <c r="G86" s="156">
        <v>2320</v>
      </c>
    </row>
    <row r="87" spans="1:7" ht="13.5" customHeight="1">
      <c r="A87" s="10" t="s">
        <v>212</v>
      </c>
      <c r="B87" s="158">
        <v>4272983</v>
      </c>
      <c r="C87" s="156">
        <v>851921</v>
      </c>
      <c r="D87" s="158">
        <v>10956</v>
      </c>
      <c r="E87" s="276">
        <v>206</v>
      </c>
      <c r="F87" s="289">
        <v>390</v>
      </c>
      <c r="G87" s="156">
        <v>4136</v>
      </c>
    </row>
    <row r="88" spans="1:7" ht="13.5" customHeight="1">
      <c r="A88" s="10" t="s">
        <v>420</v>
      </c>
      <c r="B88" s="158">
        <v>3394697</v>
      </c>
      <c r="C88" s="156">
        <v>788778</v>
      </c>
      <c r="D88" s="158">
        <v>11238</v>
      </c>
      <c r="E88" s="276">
        <v>495</v>
      </c>
      <c r="F88" s="289">
        <v>302</v>
      </c>
      <c r="G88" s="156">
        <v>1593</v>
      </c>
    </row>
    <row r="89" spans="1:7" ht="13.5" customHeight="1">
      <c r="A89" s="10" t="s">
        <v>421</v>
      </c>
      <c r="B89" s="158">
        <v>2321721</v>
      </c>
      <c r="C89" s="156">
        <v>700281</v>
      </c>
      <c r="D89" s="158">
        <v>8361</v>
      </c>
      <c r="E89" s="276">
        <v>219</v>
      </c>
      <c r="F89" s="289">
        <v>278</v>
      </c>
      <c r="G89" s="156">
        <v>3198</v>
      </c>
    </row>
    <row r="90" spans="1:7" ht="13.5" customHeight="1" thickBot="1">
      <c r="A90" s="39" t="s">
        <v>424</v>
      </c>
      <c r="B90" s="158">
        <v>1712875</v>
      </c>
      <c r="C90" s="156">
        <v>290280</v>
      </c>
      <c r="D90" s="158">
        <v>6416</v>
      </c>
      <c r="E90" s="276">
        <v>179</v>
      </c>
      <c r="F90" s="289">
        <v>267</v>
      </c>
      <c r="G90" s="156">
        <v>1622</v>
      </c>
    </row>
    <row r="91" spans="1:7" ht="13.5" customHeight="1" thickBot="1">
      <c r="A91" s="63" t="s">
        <v>264</v>
      </c>
      <c r="B91" s="24">
        <f>SUM(B85:B90)</f>
        <v>32696778</v>
      </c>
      <c r="C91" s="24">
        <f>SUM(C85:C90)</f>
        <v>22119328</v>
      </c>
      <c r="D91" s="24">
        <f>SUM(D85:D90)</f>
        <v>73296</v>
      </c>
      <c r="E91" s="24">
        <f>SUM(E85:E90)</f>
        <v>3219</v>
      </c>
      <c r="F91" s="24">
        <v>446</v>
      </c>
      <c r="G91" s="24">
        <v>6871</v>
      </c>
    </row>
    <row r="92" s="7" customFormat="1" ht="13.5" customHeight="1">
      <c r="A92" s="13" t="s">
        <v>36</v>
      </c>
    </row>
    <row r="94" s="7" customFormat="1" ht="19.5" customHeight="1">
      <c r="A94" s="1" t="s">
        <v>437</v>
      </c>
    </row>
    <row r="95" ht="6.75" customHeight="1" thickBot="1"/>
    <row r="96" spans="1:7" ht="13.5" customHeight="1" thickBot="1">
      <c r="A96" s="325">
        <v>2010</v>
      </c>
      <c r="B96" s="325"/>
      <c r="C96" s="325"/>
      <c r="D96" s="325"/>
      <c r="E96" s="325"/>
      <c r="F96" s="325"/>
      <c r="G96" s="325"/>
    </row>
    <row r="97" spans="1:7" ht="13.5" customHeight="1" thickBot="1">
      <c r="A97" s="319" t="s">
        <v>223</v>
      </c>
      <c r="B97" s="325" t="s">
        <v>247</v>
      </c>
      <c r="C97" s="325"/>
      <c r="D97" s="325"/>
      <c r="E97" s="325"/>
      <c r="F97" s="319" t="s">
        <v>236</v>
      </c>
      <c r="G97" s="319" t="s">
        <v>237</v>
      </c>
    </row>
    <row r="98" spans="1:7" ht="27" customHeight="1" thickBot="1">
      <c r="A98" s="327"/>
      <c r="B98" s="63" t="s">
        <v>227</v>
      </c>
      <c r="C98" s="63" t="s">
        <v>232</v>
      </c>
      <c r="D98" s="63" t="s">
        <v>233</v>
      </c>
      <c r="E98" s="63" t="s">
        <v>234</v>
      </c>
      <c r="F98" s="327"/>
      <c r="G98" s="327"/>
    </row>
    <row r="99" spans="1:7" ht="13.5" customHeight="1">
      <c r="A99" s="154" t="s">
        <v>210</v>
      </c>
      <c r="B99" s="156">
        <v>20010555</v>
      </c>
      <c r="C99" s="156">
        <v>4405463</v>
      </c>
      <c r="D99" s="156">
        <v>376469</v>
      </c>
      <c r="E99" s="156">
        <v>2780</v>
      </c>
      <c r="F99" s="288">
        <v>53</v>
      </c>
      <c r="G99" s="156">
        <v>1585</v>
      </c>
    </row>
    <row r="100" spans="1:7" ht="13.5" customHeight="1">
      <c r="A100" s="10" t="s">
        <v>211</v>
      </c>
      <c r="B100" s="158">
        <v>7709981</v>
      </c>
      <c r="C100" s="156">
        <v>1491379</v>
      </c>
      <c r="D100" s="158">
        <v>147907</v>
      </c>
      <c r="E100" s="276">
        <v>784</v>
      </c>
      <c r="F100" s="289">
        <v>52</v>
      </c>
      <c r="G100" s="156">
        <v>1902</v>
      </c>
    </row>
    <row r="101" spans="1:7" ht="13.5" customHeight="1">
      <c r="A101" s="10" t="s">
        <v>212</v>
      </c>
      <c r="B101" s="158">
        <v>5689161</v>
      </c>
      <c r="C101" s="156">
        <v>1342640</v>
      </c>
      <c r="D101" s="158">
        <v>132774</v>
      </c>
      <c r="E101" s="276">
        <v>787</v>
      </c>
      <c r="F101" s="289">
        <v>43</v>
      </c>
      <c r="G101" s="156">
        <v>1706</v>
      </c>
    </row>
    <row r="102" spans="1:7" ht="13.5" customHeight="1">
      <c r="A102" s="10" t="s">
        <v>420</v>
      </c>
      <c r="B102" s="158">
        <v>4252220</v>
      </c>
      <c r="C102" s="156">
        <v>1291768</v>
      </c>
      <c r="D102" s="158">
        <v>85322</v>
      </c>
      <c r="E102" s="276">
        <v>468</v>
      </c>
      <c r="F102" s="289">
        <v>50</v>
      </c>
      <c r="G102" s="156">
        <v>2760</v>
      </c>
    </row>
    <row r="103" spans="1:7" ht="13.5" customHeight="1">
      <c r="A103" s="10" t="s">
        <v>421</v>
      </c>
      <c r="B103" s="158">
        <v>2939806</v>
      </c>
      <c r="C103" s="156">
        <v>456755</v>
      </c>
      <c r="D103" s="158">
        <v>56399</v>
      </c>
      <c r="E103" s="276">
        <v>475</v>
      </c>
      <c r="F103" s="289">
        <v>52</v>
      </c>
      <c r="G103" s="276">
        <v>962</v>
      </c>
    </row>
    <row r="104" spans="1:7" ht="13.5" customHeight="1">
      <c r="A104" s="10" t="s">
        <v>422</v>
      </c>
      <c r="B104" s="158">
        <v>2259069</v>
      </c>
      <c r="C104" s="156">
        <v>402310</v>
      </c>
      <c r="D104" s="158">
        <v>48162</v>
      </c>
      <c r="E104" s="276">
        <v>249</v>
      </c>
      <c r="F104" s="289">
        <v>47</v>
      </c>
      <c r="G104" s="276"/>
    </row>
    <row r="105" spans="1:7" ht="13.5" customHeight="1" thickBot="1">
      <c r="A105" s="39" t="s">
        <v>423</v>
      </c>
      <c r="B105" s="158">
        <v>1905251</v>
      </c>
      <c r="C105" s="156">
        <v>695148</v>
      </c>
      <c r="D105" s="158">
        <v>34574</v>
      </c>
      <c r="E105" s="276">
        <v>272</v>
      </c>
      <c r="F105" s="289">
        <v>55</v>
      </c>
      <c r="G105" s="156">
        <v>2556</v>
      </c>
    </row>
    <row r="106" spans="1:7" ht="13.5" customHeight="1" thickBot="1">
      <c r="A106" s="63" t="s">
        <v>264</v>
      </c>
      <c r="B106" s="24">
        <f>SUM(B99:B105)</f>
        <v>44766043</v>
      </c>
      <c r="C106" s="24">
        <f>SUM(C99:C105)</f>
        <v>10085463</v>
      </c>
      <c r="D106" s="24">
        <f>SUM(D99:D105)</f>
        <v>881607</v>
      </c>
      <c r="E106" s="24">
        <f>SUM(E99:E105)</f>
        <v>5815</v>
      </c>
      <c r="F106" s="24">
        <v>51</v>
      </c>
      <c r="G106" s="24">
        <v>1734</v>
      </c>
    </row>
    <row r="107" s="7" customFormat="1" ht="13.5" customHeight="1">
      <c r="A107" s="13" t="s">
        <v>36</v>
      </c>
    </row>
    <row r="109" s="7" customFormat="1" ht="19.5" customHeight="1">
      <c r="A109" s="1" t="s">
        <v>438</v>
      </c>
    </row>
    <row r="110" ht="6.75" customHeight="1" thickBot="1"/>
    <row r="111" spans="1:7" ht="13.5" customHeight="1" thickBot="1">
      <c r="A111" s="325">
        <v>2010</v>
      </c>
      <c r="B111" s="325"/>
      <c r="C111" s="325"/>
      <c r="D111" s="325"/>
      <c r="E111" s="325"/>
      <c r="F111" s="325"/>
      <c r="G111" s="325"/>
    </row>
    <row r="112" spans="1:7" ht="13.5" customHeight="1" thickBot="1">
      <c r="A112" s="319" t="s">
        <v>223</v>
      </c>
      <c r="B112" s="325" t="s">
        <v>248</v>
      </c>
      <c r="C112" s="325"/>
      <c r="D112" s="325"/>
      <c r="E112" s="325"/>
      <c r="F112" s="319" t="s">
        <v>236</v>
      </c>
      <c r="G112" s="319" t="s">
        <v>237</v>
      </c>
    </row>
    <row r="113" spans="1:7" ht="27" customHeight="1" thickBot="1">
      <c r="A113" s="327"/>
      <c r="B113" s="63" t="s">
        <v>227</v>
      </c>
      <c r="C113" s="63" t="s">
        <v>232</v>
      </c>
      <c r="D113" s="63" t="s">
        <v>233</v>
      </c>
      <c r="E113" s="63" t="s">
        <v>234</v>
      </c>
      <c r="F113" s="327"/>
      <c r="G113" s="327"/>
    </row>
    <row r="114" spans="1:7" ht="13.5" customHeight="1">
      <c r="A114" s="154" t="s">
        <v>210</v>
      </c>
      <c r="B114" s="156">
        <v>114018470</v>
      </c>
      <c r="C114" s="156">
        <v>52948140</v>
      </c>
      <c r="D114" s="156">
        <v>178333</v>
      </c>
      <c r="E114" s="156">
        <v>108737</v>
      </c>
      <c r="F114" s="288">
        <v>639</v>
      </c>
      <c r="G114" s="276">
        <v>487</v>
      </c>
    </row>
    <row r="115" spans="1:7" ht="13.5" customHeight="1">
      <c r="A115" s="10" t="s">
        <v>211</v>
      </c>
      <c r="B115" s="158">
        <v>54660855</v>
      </c>
      <c r="C115" s="156">
        <v>33339594</v>
      </c>
      <c r="D115" s="158">
        <v>163416</v>
      </c>
      <c r="E115" s="156">
        <v>74209</v>
      </c>
      <c r="F115" s="289">
        <v>334</v>
      </c>
      <c r="G115" s="276">
        <v>449</v>
      </c>
    </row>
    <row r="116" spans="1:7" ht="13.5" customHeight="1">
      <c r="A116" s="10" t="s">
        <v>212</v>
      </c>
      <c r="B116" s="158">
        <v>38869108</v>
      </c>
      <c r="C116" s="156">
        <v>20853899</v>
      </c>
      <c r="D116" s="158">
        <v>111671</v>
      </c>
      <c r="E116" s="156">
        <v>52812</v>
      </c>
      <c r="F116" s="289">
        <v>348</v>
      </c>
      <c r="G116" s="276">
        <v>395</v>
      </c>
    </row>
    <row r="117" spans="1:7" ht="13.5" customHeight="1">
      <c r="A117" s="10" t="s">
        <v>420</v>
      </c>
      <c r="B117" s="158">
        <v>23424282</v>
      </c>
      <c r="C117" s="156">
        <v>15964562</v>
      </c>
      <c r="D117" s="158">
        <v>73572</v>
      </c>
      <c r="E117" s="156">
        <v>40151</v>
      </c>
      <c r="F117" s="289">
        <v>318</v>
      </c>
      <c r="G117" s="276">
        <v>398</v>
      </c>
    </row>
    <row r="118" spans="1:7" ht="13.5" customHeight="1">
      <c r="A118" s="10" t="s">
        <v>421</v>
      </c>
      <c r="B118" s="158">
        <v>16095618</v>
      </c>
      <c r="C118" s="156">
        <v>8492837</v>
      </c>
      <c r="D118" s="158">
        <v>78265</v>
      </c>
      <c r="E118" s="156">
        <v>23656</v>
      </c>
      <c r="F118" s="289">
        <v>206</v>
      </c>
      <c r="G118" s="276">
        <v>359</v>
      </c>
    </row>
    <row r="119" spans="1:7" ht="13.5" customHeight="1">
      <c r="A119" s="10" t="s">
        <v>422</v>
      </c>
      <c r="B119" s="158">
        <v>10543629</v>
      </c>
      <c r="C119" s="156">
        <v>5163415</v>
      </c>
      <c r="D119" s="158">
        <v>57685</v>
      </c>
      <c r="E119" s="156">
        <v>19717</v>
      </c>
      <c r="F119" s="289">
        <v>183</v>
      </c>
      <c r="G119" s="276">
        <v>262</v>
      </c>
    </row>
    <row r="120" spans="1:7" ht="13.5" customHeight="1" thickBot="1">
      <c r="A120" s="39" t="s">
        <v>244</v>
      </c>
      <c r="B120" s="158">
        <v>9124644</v>
      </c>
      <c r="C120" s="156">
        <v>4387259</v>
      </c>
      <c r="D120" s="158">
        <v>54811</v>
      </c>
      <c r="E120" s="156">
        <v>16656</v>
      </c>
      <c r="F120" s="289">
        <v>166</v>
      </c>
      <c r="G120" s="276">
        <v>263</v>
      </c>
    </row>
    <row r="121" spans="1:7" ht="13.5" customHeight="1" thickBot="1">
      <c r="A121" s="63" t="s">
        <v>245</v>
      </c>
      <c r="B121" s="24">
        <f>SUM(B114:B120)</f>
        <v>266736606</v>
      </c>
      <c r="C121" s="24">
        <f>SUM(C114:C120)</f>
        <v>141149706</v>
      </c>
      <c r="D121" s="24">
        <f>SUM(D114:D120)</f>
        <v>717753</v>
      </c>
      <c r="E121" s="24">
        <f>SUM(E114:E120)</f>
        <v>335938</v>
      </c>
      <c r="F121" s="24">
        <v>372</v>
      </c>
      <c r="G121" s="24">
        <v>420</v>
      </c>
    </row>
    <row r="122" s="7" customFormat="1" ht="13.5" customHeight="1">
      <c r="A122" s="13" t="s">
        <v>36</v>
      </c>
    </row>
    <row r="124" s="7" customFormat="1" ht="19.5" customHeight="1">
      <c r="A124" s="1" t="s">
        <v>439</v>
      </c>
    </row>
    <row r="125" ht="6.75" customHeight="1" thickBot="1"/>
    <row r="126" spans="1:7" ht="13.5" customHeight="1" thickBot="1">
      <c r="A126" s="325">
        <v>2010</v>
      </c>
      <c r="B126" s="325"/>
      <c r="C126" s="325"/>
      <c r="D126" s="325"/>
      <c r="E126" s="325"/>
      <c r="F126" s="325"/>
      <c r="G126" s="325"/>
    </row>
    <row r="127" spans="1:7" ht="13.5" customHeight="1" thickBot="1">
      <c r="A127" s="319" t="s">
        <v>223</v>
      </c>
      <c r="B127" s="325" t="s">
        <v>425</v>
      </c>
      <c r="C127" s="325"/>
      <c r="D127" s="325"/>
      <c r="E127" s="325"/>
      <c r="F127" s="319" t="s">
        <v>236</v>
      </c>
      <c r="G127" s="319" t="s">
        <v>237</v>
      </c>
    </row>
    <row r="128" spans="1:7" ht="27" customHeight="1" thickBot="1">
      <c r="A128" s="327"/>
      <c r="B128" s="63" t="s">
        <v>227</v>
      </c>
      <c r="C128" s="63" t="s">
        <v>232</v>
      </c>
      <c r="D128" s="63" t="s">
        <v>233</v>
      </c>
      <c r="E128" s="63" t="s">
        <v>234</v>
      </c>
      <c r="F128" s="327"/>
      <c r="G128" s="327"/>
    </row>
    <row r="129" spans="1:7" ht="13.5" customHeight="1">
      <c r="A129" s="154" t="s">
        <v>210</v>
      </c>
      <c r="B129" s="156">
        <v>179606308</v>
      </c>
      <c r="C129" s="156">
        <v>130329877</v>
      </c>
      <c r="D129" s="156">
        <v>68067</v>
      </c>
      <c r="E129" s="156">
        <v>437046</v>
      </c>
      <c r="F129" s="269">
        <v>2639</v>
      </c>
      <c r="G129" s="276">
        <v>298</v>
      </c>
    </row>
    <row r="130" spans="1:7" ht="13.5" customHeight="1">
      <c r="A130" s="10" t="s">
        <v>211</v>
      </c>
      <c r="B130" s="158">
        <v>57592210</v>
      </c>
      <c r="C130" s="156">
        <v>32457635</v>
      </c>
      <c r="D130" s="158">
        <v>48928</v>
      </c>
      <c r="E130" s="156">
        <v>135889</v>
      </c>
      <c r="F130" s="271">
        <v>1177</v>
      </c>
      <c r="G130" s="276">
        <v>239</v>
      </c>
    </row>
    <row r="131" spans="1:7" ht="13.5" customHeight="1">
      <c r="A131" s="10" t="s">
        <v>212</v>
      </c>
      <c r="B131" s="158">
        <v>25496436</v>
      </c>
      <c r="C131" s="156">
        <v>17024343</v>
      </c>
      <c r="D131" s="158">
        <v>26540</v>
      </c>
      <c r="E131" s="156">
        <v>84651</v>
      </c>
      <c r="F131" s="289">
        <v>961</v>
      </c>
      <c r="G131" s="276">
        <v>201</v>
      </c>
    </row>
    <row r="132" spans="1:7" ht="13.5" customHeight="1">
      <c r="A132" s="10" t="s">
        <v>420</v>
      </c>
      <c r="B132" s="158">
        <v>16306324</v>
      </c>
      <c r="C132" s="156">
        <v>9748263</v>
      </c>
      <c r="D132" s="158">
        <v>14093</v>
      </c>
      <c r="E132" s="156">
        <v>20942</v>
      </c>
      <c r="F132" s="271">
        <v>1157</v>
      </c>
      <c r="G132" s="276">
        <v>465</v>
      </c>
    </row>
    <row r="133" spans="1:7" ht="13.5" customHeight="1">
      <c r="A133" s="10" t="s">
        <v>421</v>
      </c>
      <c r="B133" s="158">
        <v>9314803</v>
      </c>
      <c r="C133" s="156">
        <v>8380954</v>
      </c>
      <c r="D133" s="158">
        <v>5413</v>
      </c>
      <c r="E133" s="156">
        <v>15458</v>
      </c>
      <c r="F133" s="271">
        <v>1721</v>
      </c>
      <c r="G133" s="276">
        <v>542</v>
      </c>
    </row>
    <row r="134" spans="1:7" ht="13.5" customHeight="1" thickBot="1">
      <c r="A134" s="39" t="s">
        <v>426</v>
      </c>
      <c r="B134" s="158">
        <v>8327969</v>
      </c>
      <c r="C134" s="156">
        <v>4162210</v>
      </c>
      <c r="D134" s="158">
        <v>27209</v>
      </c>
      <c r="E134" s="156">
        <v>12307</v>
      </c>
      <c r="F134" s="289">
        <v>306</v>
      </c>
      <c r="G134" s="276">
        <v>338</v>
      </c>
    </row>
    <row r="135" spans="1:7" ht="13.5" customHeight="1" thickBot="1">
      <c r="A135" s="63" t="s">
        <v>427</v>
      </c>
      <c r="B135" s="24">
        <f>SUM(B129:B134)</f>
        <v>296644050</v>
      </c>
      <c r="C135" s="24">
        <f>SUM(C129:C134)</f>
        <v>202103282</v>
      </c>
      <c r="D135" s="24">
        <f>SUM(D129:D134)</f>
        <v>190250</v>
      </c>
      <c r="E135" s="24">
        <f>SUM(E129:E134)</f>
        <v>706293</v>
      </c>
      <c r="F135" s="24">
        <v>1559</v>
      </c>
      <c r="G135" s="24">
        <v>286</v>
      </c>
    </row>
    <row r="136" s="7" customFormat="1" ht="13.5" customHeight="1">
      <c r="A136" s="13" t="s">
        <v>36</v>
      </c>
    </row>
    <row r="138" s="7" customFormat="1" ht="19.5" customHeight="1">
      <c r="A138" s="1" t="s">
        <v>440</v>
      </c>
    </row>
    <row r="139" ht="6.75" customHeight="1" thickBot="1"/>
    <row r="140" spans="1:7" ht="13.5" customHeight="1" thickBot="1">
      <c r="A140" s="325">
        <v>2010</v>
      </c>
      <c r="B140" s="325"/>
      <c r="C140" s="325"/>
      <c r="D140" s="325"/>
      <c r="E140" s="325"/>
      <c r="F140" s="325"/>
      <c r="G140" s="325"/>
    </row>
    <row r="141" spans="1:7" ht="13.5" customHeight="1" thickBot="1">
      <c r="A141" s="319" t="s">
        <v>223</v>
      </c>
      <c r="B141" s="325" t="s">
        <v>250</v>
      </c>
      <c r="C141" s="325"/>
      <c r="D141" s="325"/>
      <c r="E141" s="325"/>
      <c r="F141" s="319" t="s">
        <v>236</v>
      </c>
      <c r="G141" s="319" t="s">
        <v>237</v>
      </c>
    </row>
    <row r="142" spans="1:7" ht="27" customHeight="1" thickBot="1">
      <c r="A142" s="327"/>
      <c r="B142" s="63" t="s">
        <v>227</v>
      </c>
      <c r="C142" s="63" t="s">
        <v>232</v>
      </c>
      <c r="D142" s="63" t="s">
        <v>233</v>
      </c>
      <c r="E142" s="63" t="s">
        <v>234</v>
      </c>
      <c r="F142" s="327"/>
      <c r="G142" s="327"/>
    </row>
    <row r="143" spans="1:7" ht="13.5" customHeight="1">
      <c r="A143" s="154" t="s">
        <v>210</v>
      </c>
      <c r="B143" s="156">
        <v>30786423</v>
      </c>
      <c r="C143" s="156">
        <v>8744094</v>
      </c>
      <c r="D143" s="156">
        <v>126212</v>
      </c>
      <c r="E143" s="156">
        <v>19090</v>
      </c>
      <c r="F143" s="288">
        <v>244</v>
      </c>
      <c r="G143" s="276">
        <v>458</v>
      </c>
    </row>
    <row r="144" spans="1:7" ht="13.5" customHeight="1">
      <c r="A144" s="10" t="s">
        <v>211</v>
      </c>
      <c r="B144" s="158">
        <v>13009353</v>
      </c>
      <c r="C144" s="156">
        <v>5996725</v>
      </c>
      <c r="D144" s="158">
        <v>13861</v>
      </c>
      <c r="E144" s="156">
        <v>24538</v>
      </c>
      <c r="F144" s="289">
        <v>939</v>
      </c>
      <c r="G144" s="276">
        <v>244</v>
      </c>
    </row>
    <row r="145" spans="1:7" ht="13.5" customHeight="1">
      <c r="A145" s="10" t="s">
        <v>212</v>
      </c>
      <c r="B145" s="158">
        <v>5962572</v>
      </c>
      <c r="C145" s="156">
        <v>2676118</v>
      </c>
      <c r="D145" s="158">
        <v>11955</v>
      </c>
      <c r="E145" s="156">
        <v>11422</v>
      </c>
      <c r="F145" s="289">
        <v>499</v>
      </c>
      <c r="G145" s="276">
        <v>234</v>
      </c>
    </row>
    <row r="146" spans="1:7" ht="13.5" customHeight="1">
      <c r="A146" s="10" t="s">
        <v>420</v>
      </c>
      <c r="B146" s="158">
        <v>3737189</v>
      </c>
      <c r="C146" s="156">
        <v>1645192</v>
      </c>
      <c r="D146" s="158">
        <v>3680</v>
      </c>
      <c r="E146" s="156">
        <v>4673</v>
      </c>
      <c r="F146" s="271">
        <v>1016</v>
      </c>
      <c r="G146" s="276">
        <v>352</v>
      </c>
    </row>
    <row r="147" spans="1:7" ht="13.5" customHeight="1">
      <c r="A147" s="10" t="s">
        <v>421</v>
      </c>
      <c r="B147" s="158">
        <v>3093649</v>
      </c>
      <c r="C147" s="156">
        <v>1526625</v>
      </c>
      <c r="D147" s="158">
        <v>3490</v>
      </c>
      <c r="E147" s="156">
        <v>4982</v>
      </c>
      <c r="F147" s="289">
        <v>886</v>
      </c>
      <c r="G147" s="276">
        <v>306</v>
      </c>
    </row>
    <row r="148" spans="1:7" ht="13.5" customHeight="1" thickBot="1">
      <c r="A148" s="39" t="s">
        <v>209</v>
      </c>
      <c r="B148" s="158">
        <v>3021950</v>
      </c>
      <c r="C148" s="156">
        <v>1724947</v>
      </c>
      <c r="D148" s="158">
        <v>5342</v>
      </c>
      <c r="E148" s="156">
        <v>7128</v>
      </c>
      <c r="F148" s="289">
        <v>566</v>
      </c>
      <c r="G148" s="276">
        <v>242</v>
      </c>
    </row>
    <row r="149" spans="1:7" ht="13.5" customHeight="1" thickBot="1">
      <c r="A149" s="63" t="s">
        <v>245</v>
      </c>
      <c r="B149" s="24">
        <f>SUM(B143:B148)</f>
        <v>59611136</v>
      </c>
      <c r="C149" s="24">
        <f>SUM(C143:C148)</f>
        <v>22313701</v>
      </c>
      <c r="D149" s="24">
        <f>SUM(D143:D148)</f>
        <v>164540</v>
      </c>
      <c r="E149" s="24">
        <f>SUM(E143:E148)</f>
        <v>71833</v>
      </c>
      <c r="F149" s="24">
        <v>362</v>
      </c>
      <c r="G149" s="24">
        <v>311</v>
      </c>
    </row>
    <row r="150" s="7" customFormat="1" ht="13.5" customHeight="1">
      <c r="A150" s="13" t="s">
        <v>36</v>
      </c>
    </row>
    <row r="152" s="7" customFormat="1" ht="19.5" customHeight="1">
      <c r="A152" s="1" t="s">
        <v>441</v>
      </c>
    </row>
    <row r="153" ht="6.75" customHeight="1" thickBot="1"/>
    <row r="154" spans="1:7" ht="13.5" customHeight="1" thickBot="1">
      <c r="A154" s="325">
        <v>2010</v>
      </c>
      <c r="B154" s="325"/>
      <c r="C154" s="325"/>
      <c r="D154" s="325"/>
      <c r="E154" s="325"/>
      <c r="F154" s="325"/>
      <c r="G154" s="325"/>
    </row>
    <row r="155" spans="1:7" ht="13.5" customHeight="1" thickBot="1">
      <c r="A155" s="319" t="s">
        <v>223</v>
      </c>
      <c r="B155" s="325" t="s">
        <v>251</v>
      </c>
      <c r="C155" s="325"/>
      <c r="D155" s="325"/>
      <c r="E155" s="325"/>
      <c r="F155" s="319" t="s">
        <v>236</v>
      </c>
      <c r="G155" s="319" t="s">
        <v>237</v>
      </c>
    </row>
    <row r="156" spans="1:7" ht="27" customHeight="1" thickBot="1">
      <c r="A156" s="327"/>
      <c r="B156" s="63" t="s">
        <v>227</v>
      </c>
      <c r="C156" s="63" t="s">
        <v>232</v>
      </c>
      <c r="D156" s="63" t="s">
        <v>233</v>
      </c>
      <c r="E156" s="63" t="s">
        <v>234</v>
      </c>
      <c r="F156" s="327"/>
      <c r="G156" s="327"/>
    </row>
    <row r="157" spans="1:7" ht="13.5" customHeight="1">
      <c r="A157" s="154" t="s">
        <v>210</v>
      </c>
      <c r="B157" s="156">
        <v>9566797</v>
      </c>
      <c r="C157" s="156">
        <v>3083211</v>
      </c>
      <c r="D157" s="156">
        <v>31163</v>
      </c>
      <c r="E157" s="156">
        <v>3244</v>
      </c>
      <c r="F157" s="288">
        <v>307</v>
      </c>
      <c r="G157" s="276">
        <v>950</v>
      </c>
    </row>
    <row r="158" spans="1:7" ht="13.5" customHeight="1">
      <c r="A158" s="10" t="s">
        <v>211</v>
      </c>
      <c r="B158" s="158">
        <v>6207155</v>
      </c>
      <c r="C158" s="156">
        <v>2100758</v>
      </c>
      <c r="D158" s="158">
        <v>4751</v>
      </c>
      <c r="E158" s="276">
        <v>76</v>
      </c>
      <c r="F158" s="271">
        <v>1306</v>
      </c>
      <c r="G158" s="156">
        <v>27642</v>
      </c>
    </row>
    <row r="159" spans="1:7" ht="13.5" customHeight="1">
      <c r="A159" s="10" t="s">
        <v>212</v>
      </c>
      <c r="B159" s="158">
        <v>4191271</v>
      </c>
      <c r="C159" s="156">
        <v>1092249</v>
      </c>
      <c r="D159" s="158">
        <v>1496</v>
      </c>
      <c r="E159" s="276">
        <v>59</v>
      </c>
      <c r="F159" s="271">
        <v>2802</v>
      </c>
      <c r="G159" s="156">
        <v>18513</v>
      </c>
    </row>
    <row r="160" spans="1:7" ht="13.5" customHeight="1">
      <c r="A160" s="10" t="s">
        <v>420</v>
      </c>
      <c r="B160" s="158">
        <v>2293279</v>
      </c>
      <c r="C160" s="156">
        <v>224138</v>
      </c>
      <c r="D160" s="158">
        <v>3474</v>
      </c>
      <c r="E160" s="276">
        <v>71</v>
      </c>
      <c r="F160" s="289">
        <v>660</v>
      </c>
      <c r="G160" s="156">
        <v>3157</v>
      </c>
    </row>
    <row r="161" spans="1:7" ht="13.5" customHeight="1">
      <c r="A161" s="10" t="s">
        <v>421</v>
      </c>
      <c r="B161" s="158">
        <v>1261749</v>
      </c>
      <c r="C161" s="156">
        <v>1310338</v>
      </c>
      <c r="D161" s="158">
        <v>1072</v>
      </c>
      <c r="E161" s="276">
        <v>166</v>
      </c>
      <c r="F161" s="271">
        <v>1177</v>
      </c>
      <c r="G161" s="156">
        <v>7894</v>
      </c>
    </row>
    <row r="162" spans="1:7" ht="13.5" customHeight="1" thickBot="1">
      <c r="A162" s="39" t="s">
        <v>428</v>
      </c>
      <c r="B162" s="158">
        <v>1024316</v>
      </c>
      <c r="C162" s="156">
        <v>818767</v>
      </c>
      <c r="D162" s="158">
        <v>2135</v>
      </c>
      <c r="E162" s="276">
        <v>153</v>
      </c>
      <c r="F162" s="289">
        <v>480</v>
      </c>
      <c r="G162" s="156">
        <v>5351</v>
      </c>
    </row>
    <row r="163" spans="1:7" ht="13.5" customHeight="1" thickBot="1">
      <c r="A163" s="63" t="s">
        <v>249</v>
      </c>
      <c r="B163" s="24">
        <f>SUM(B157:B162)</f>
        <v>24544567</v>
      </c>
      <c r="C163" s="24">
        <f>SUM(C157:C162)</f>
        <v>8629461</v>
      </c>
      <c r="D163" s="24">
        <f>SUM(D157:D162)</f>
        <v>44091</v>
      </c>
      <c r="E163" s="24">
        <f>SUM(E157:E162)</f>
        <v>3769</v>
      </c>
      <c r="F163" s="24">
        <v>557</v>
      </c>
      <c r="G163" s="24">
        <v>2290</v>
      </c>
    </row>
    <row r="164" s="7" customFormat="1" ht="13.5" customHeight="1">
      <c r="A164" s="13" t="s">
        <v>36</v>
      </c>
    </row>
    <row r="167" s="7" customFormat="1" ht="19.5" customHeight="1">
      <c r="A167" s="1" t="s">
        <v>442</v>
      </c>
    </row>
    <row r="168" ht="6.75" customHeight="1" thickBot="1"/>
    <row r="169" spans="1:7" ht="13.5" customHeight="1" thickBot="1">
      <c r="A169" s="325">
        <v>2010</v>
      </c>
      <c r="B169" s="325"/>
      <c r="C169" s="325"/>
      <c r="D169" s="325"/>
      <c r="E169" s="325"/>
      <c r="F169" s="325"/>
      <c r="G169" s="325"/>
    </row>
    <row r="170" spans="1:7" ht="13.5" customHeight="1" thickBot="1">
      <c r="A170" s="319" t="s">
        <v>223</v>
      </c>
      <c r="B170" s="325" t="s">
        <v>429</v>
      </c>
      <c r="C170" s="325"/>
      <c r="D170" s="325"/>
      <c r="E170" s="325"/>
      <c r="F170" s="319" t="s">
        <v>236</v>
      </c>
      <c r="G170" s="319" t="s">
        <v>237</v>
      </c>
    </row>
    <row r="171" spans="1:7" ht="27" customHeight="1" thickBot="1">
      <c r="A171" s="327"/>
      <c r="B171" s="63" t="s">
        <v>227</v>
      </c>
      <c r="C171" s="63" t="s">
        <v>232</v>
      </c>
      <c r="D171" s="63" t="s">
        <v>233</v>
      </c>
      <c r="E171" s="63" t="s">
        <v>234</v>
      </c>
      <c r="F171" s="327"/>
      <c r="G171" s="327"/>
    </row>
    <row r="172" spans="1:7" ht="13.5" customHeight="1">
      <c r="A172" s="154" t="s">
        <v>210</v>
      </c>
      <c r="B172" s="156">
        <v>9897108</v>
      </c>
      <c r="C172" s="156">
        <v>1557393</v>
      </c>
      <c r="D172" s="156">
        <v>7305</v>
      </c>
      <c r="E172" s="156">
        <v>3445</v>
      </c>
      <c r="F172" s="269">
        <v>1355</v>
      </c>
      <c r="G172" s="276">
        <v>452</v>
      </c>
    </row>
    <row r="173" spans="1:7" ht="13.5" customHeight="1">
      <c r="A173" s="10" t="s">
        <v>211</v>
      </c>
      <c r="B173" s="158">
        <v>4797942</v>
      </c>
      <c r="C173" s="156">
        <v>958571</v>
      </c>
      <c r="D173" s="158">
        <v>5619</v>
      </c>
      <c r="E173" s="156">
        <v>1966</v>
      </c>
      <c r="F173" s="289">
        <v>854</v>
      </c>
      <c r="G173" s="276">
        <v>488</v>
      </c>
    </row>
    <row r="174" spans="1:7" ht="13.5" customHeight="1">
      <c r="A174" s="10" t="s">
        <v>212</v>
      </c>
      <c r="B174" s="158">
        <v>3270811</v>
      </c>
      <c r="C174" s="156">
        <v>883048</v>
      </c>
      <c r="D174" s="158">
        <v>3146</v>
      </c>
      <c r="E174" s="156">
        <v>1674</v>
      </c>
      <c r="F174" s="271">
        <v>1040</v>
      </c>
      <c r="G174" s="276">
        <v>528</v>
      </c>
    </row>
    <row r="175" spans="1:7" ht="13.5" customHeight="1">
      <c r="A175" s="10" t="s">
        <v>420</v>
      </c>
      <c r="B175" s="158">
        <v>1830814</v>
      </c>
      <c r="C175" s="156">
        <v>863108</v>
      </c>
      <c r="D175" s="158">
        <v>2901</v>
      </c>
      <c r="E175" s="156">
        <v>2425</v>
      </c>
      <c r="F175" s="289">
        <v>631</v>
      </c>
      <c r="G175" s="276">
        <v>356</v>
      </c>
    </row>
    <row r="176" spans="1:7" ht="13.5" customHeight="1" thickBot="1">
      <c r="A176" s="39" t="s">
        <v>226</v>
      </c>
      <c r="B176" s="158">
        <v>1767864</v>
      </c>
      <c r="C176" s="156">
        <v>508400</v>
      </c>
      <c r="D176" s="158">
        <v>4650</v>
      </c>
      <c r="E176" s="156">
        <v>2368</v>
      </c>
      <c r="F176" s="289">
        <v>380</v>
      </c>
      <c r="G176" s="276">
        <v>215</v>
      </c>
    </row>
    <row r="177" spans="1:7" ht="13.5" customHeight="1" thickBot="1">
      <c r="A177" s="63" t="s">
        <v>249</v>
      </c>
      <c r="B177" s="24">
        <f>SUM(B172:B176)</f>
        <v>21564539</v>
      </c>
      <c r="C177" s="24">
        <f>SUM(C172:C176)</f>
        <v>4770520</v>
      </c>
      <c r="D177" s="24">
        <f>SUM(D172:D176)</f>
        <v>23621</v>
      </c>
      <c r="E177" s="24">
        <f>SUM(E172:E176)</f>
        <v>11878</v>
      </c>
      <c r="F177" s="24">
        <v>913</v>
      </c>
      <c r="G177" s="24">
        <v>402</v>
      </c>
    </row>
    <row r="178" s="7" customFormat="1" ht="13.5" customHeight="1">
      <c r="A178" s="13" t="s">
        <v>36</v>
      </c>
    </row>
  </sheetData>
  <sheetProtection/>
  <mergeCells count="55">
    <mergeCell ref="A169:G169"/>
    <mergeCell ref="A170:A171"/>
    <mergeCell ref="B170:E170"/>
    <mergeCell ref="F170:F171"/>
    <mergeCell ref="G170:G171"/>
    <mergeCell ref="A19:H19"/>
    <mergeCell ref="A141:A142"/>
    <mergeCell ref="B141:E141"/>
    <mergeCell ref="F141:F142"/>
    <mergeCell ref="G141:G142"/>
    <mergeCell ref="A154:G154"/>
    <mergeCell ref="A155:A156"/>
    <mergeCell ref="B155:E155"/>
    <mergeCell ref="F155:F156"/>
    <mergeCell ref="G155:G156"/>
    <mergeCell ref="A126:G126"/>
    <mergeCell ref="A127:A128"/>
    <mergeCell ref="B127:E127"/>
    <mergeCell ref="F127:F128"/>
    <mergeCell ref="G127:G128"/>
    <mergeCell ref="A140:G140"/>
    <mergeCell ref="A97:A98"/>
    <mergeCell ref="B97:E97"/>
    <mergeCell ref="F97:F98"/>
    <mergeCell ref="G97:G98"/>
    <mergeCell ref="A111:G111"/>
    <mergeCell ref="A112:A113"/>
    <mergeCell ref="B112:E112"/>
    <mergeCell ref="F112:F113"/>
    <mergeCell ref="G112:G113"/>
    <mergeCell ref="A82:G82"/>
    <mergeCell ref="A83:A84"/>
    <mergeCell ref="B83:E83"/>
    <mergeCell ref="F83:F84"/>
    <mergeCell ref="G83:G84"/>
    <mergeCell ref="A96:G96"/>
    <mergeCell ref="A56:A57"/>
    <mergeCell ref="B56:E56"/>
    <mergeCell ref="F56:F57"/>
    <mergeCell ref="G56:G57"/>
    <mergeCell ref="A67:G67"/>
    <mergeCell ref="A68:A69"/>
    <mergeCell ref="B68:E68"/>
    <mergeCell ref="F68:F69"/>
    <mergeCell ref="G68:G69"/>
    <mergeCell ref="A55:G55"/>
    <mergeCell ref="A1:G1"/>
    <mergeCell ref="A2:G2"/>
    <mergeCell ref="A6:G6"/>
    <mergeCell ref="A30:G30"/>
    <mergeCell ref="A42:G42"/>
    <mergeCell ref="A43:A44"/>
    <mergeCell ref="B43:E43"/>
    <mergeCell ref="F43:F44"/>
    <mergeCell ref="G43:G4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140625" style="7" customWidth="1"/>
    <col min="2" max="2" width="17.57421875" style="7" customWidth="1"/>
    <col min="3" max="3" width="19.140625" style="7" bestFit="1" customWidth="1"/>
    <col min="4" max="4" width="9.28125" style="7" bestFit="1" customWidth="1"/>
    <col min="5" max="5" width="12.28125" style="7" bestFit="1" customWidth="1"/>
    <col min="6" max="6" width="19.57421875" style="7" bestFit="1" customWidth="1"/>
    <col min="7" max="7" width="11.140625" style="7" bestFit="1" customWidth="1"/>
    <col min="8" max="8" width="16.28125" style="7" bestFit="1" customWidth="1"/>
    <col min="9" max="9" width="10.57421875" style="34" bestFit="1" customWidth="1"/>
    <col min="10" max="16384" width="9.140625" style="7" customWidth="1"/>
  </cols>
  <sheetData>
    <row r="1" ht="19.5" customHeight="1">
      <c r="A1" s="33" t="s">
        <v>336</v>
      </c>
    </row>
    <row r="2" ht="6.75" customHeight="1" thickBot="1"/>
    <row r="3" spans="1:9" ht="13.5" thickBot="1">
      <c r="A3" s="296">
        <v>2010</v>
      </c>
      <c r="B3" s="296"/>
      <c r="C3" s="296"/>
      <c r="D3" s="296"/>
      <c r="E3" s="296"/>
      <c r="F3" s="296"/>
      <c r="G3" s="296"/>
      <c r="H3" s="296"/>
      <c r="I3" s="296"/>
    </row>
    <row r="4" spans="1:9" ht="13.5" thickBot="1">
      <c r="A4" s="106" t="s">
        <v>334</v>
      </c>
      <c r="B4" s="175" t="s">
        <v>274</v>
      </c>
      <c r="C4" s="175" t="s">
        <v>275</v>
      </c>
      <c r="D4" s="175" t="s">
        <v>276</v>
      </c>
      <c r="E4" s="175" t="s">
        <v>277</v>
      </c>
      <c r="F4" s="175" t="s">
        <v>278</v>
      </c>
      <c r="G4" s="175" t="s">
        <v>279</v>
      </c>
      <c r="H4" s="175" t="s">
        <v>280</v>
      </c>
      <c r="I4" s="175" t="s">
        <v>281</v>
      </c>
    </row>
    <row r="5" spans="1:9" ht="13.5" customHeight="1">
      <c r="A5" s="14">
        <v>1</v>
      </c>
      <c r="B5" s="177" t="s">
        <v>282</v>
      </c>
      <c r="C5" s="178">
        <v>1</v>
      </c>
      <c r="D5" s="178">
        <v>1</v>
      </c>
      <c r="E5" s="178">
        <v>1</v>
      </c>
      <c r="F5" s="178">
        <v>1</v>
      </c>
      <c r="G5" s="178">
        <v>1</v>
      </c>
      <c r="H5" s="178">
        <v>0</v>
      </c>
      <c r="I5" s="179">
        <f aca="true" t="shared" si="0" ref="I5:I36">SUM(C5:H5)</f>
        <v>5</v>
      </c>
    </row>
    <row r="6" spans="1:9" ht="13.5" customHeight="1">
      <c r="A6" s="11">
        <v>2</v>
      </c>
      <c r="B6" s="180" t="s">
        <v>285</v>
      </c>
      <c r="C6" s="181">
        <v>1</v>
      </c>
      <c r="D6" s="181">
        <v>1</v>
      </c>
      <c r="E6" s="181">
        <v>1</v>
      </c>
      <c r="F6" s="181">
        <v>1</v>
      </c>
      <c r="G6" s="181">
        <v>1</v>
      </c>
      <c r="H6" s="181">
        <v>0</v>
      </c>
      <c r="I6" s="182">
        <f t="shared" si="0"/>
        <v>5</v>
      </c>
    </row>
    <row r="7" spans="1:9" ht="13.5" customHeight="1">
      <c r="A7" s="11">
        <v>3</v>
      </c>
      <c r="B7" s="180" t="s">
        <v>288</v>
      </c>
      <c r="C7" s="181">
        <v>1</v>
      </c>
      <c r="D7" s="181">
        <v>1</v>
      </c>
      <c r="E7" s="181">
        <v>1</v>
      </c>
      <c r="F7" s="181">
        <v>1</v>
      </c>
      <c r="G7" s="181">
        <v>1</v>
      </c>
      <c r="H7" s="181">
        <v>0</v>
      </c>
      <c r="I7" s="182">
        <f t="shared" si="0"/>
        <v>5</v>
      </c>
    </row>
    <row r="8" spans="1:9" ht="13.5" customHeight="1">
      <c r="A8" s="11">
        <v>4</v>
      </c>
      <c r="B8" s="180" t="s">
        <v>295</v>
      </c>
      <c r="C8" s="181">
        <v>1</v>
      </c>
      <c r="D8" s="181">
        <v>1</v>
      </c>
      <c r="E8" s="181">
        <v>1</v>
      </c>
      <c r="F8" s="181">
        <v>1</v>
      </c>
      <c r="G8" s="181">
        <v>1</v>
      </c>
      <c r="H8" s="181">
        <v>0</v>
      </c>
      <c r="I8" s="182">
        <f t="shared" si="0"/>
        <v>5</v>
      </c>
    </row>
    <row r="9" spans="1:9" ht="13.5" customHeight="1">
      <c r="A9" s="11">
        <v>5</v>
      </c>
      <c r="B9" s="180" t="s">
        <v>297</v>
      </c>
      <c r="C9" s="181">
        <v>1</v>
      </c>
      <c r="D9" s="181">
        <v>1</v>
      </c>
      <c r="E9" s="181">
        <v>1</v>
      </c>
      <c r="F9" s="181">
        <v>1</v>
      </c>
      <c r="G9" s="181">
        <v>1</v>
      </c>
      <c r="H9" s="181">
        <v>0</v>
      </c>
      <c r="I9" s="182">
        <f t="shared" si="0"/>
        <v>5</v>
      </c>
    </row>
    <row r="10" spans="1:9" ht="13.5" customHeight="1">
      <c r="A10" s="11">
        <v>6</v>
      </c>
      <c r="B10" s="180" t="s">
        <v>302</v>
      </c>
      <c r="C10" s="181">
        <v>1</v>
      </c>
      <c r="D10" s="181">
        <v>1</v>
      </c>
      <c r="E10" s="181">
        <v>1</v>
      </c>
      <c r="F10" s="181">
        <v>1</v>
      </c>
      <c r="G10" s="181">
        <v>1</v>
      </c>
      <c r="H10" s="181">
        <v>0</v>
      </c>
      <c r="I10" s="182">
        <f t="shared" si="0"/>
        <v>5</v>
      </c>
    </row>
    <row r="11" spans="1:9" ht="13.5" customHeight="1">
      <c r="A11" s="11">
        <v>7</v>
      </c>
      <c r="B11" s="180" t="s">
        <v>308</v>
      </c>
      <c r="C11" s="181">
        <v>1</v>
      </c>
      <c r="D11" s="181">
        <v>1</v>
      </c>
      <c r="E11" s="181">
        <v>1</v>
      </c>
      <c r="F11" s="181">
        <v>1</v>
      </c>
      <c r="G11" s="181">
        <v>1</v>
      </c>
      <c r="H11" s="181">
        <v>0</v>
      </c>
      <c r="I11" s="182">
        <f t="shared" si="0"/>
        <v>5</v>
      </c>
    </row>
    <row r="12" spans="1:9" ht="13.5" customHeight="1">
      <c r="A12" s="11">
        <v>8</v>
      </c>
      <c r="B12" s="180" t="s">
        <v>309</v>
      </c>
      <c r="C12" s="181">
        <v>1</v>
      </c>
      <c r="D12" s="181">
        <v>1</v>
      </c>
      <c r="E12" s="181">
        <v>1</v>
      </c>
      <c r="F12" s="181">
        <v>1</v>
      </c>
      <c r="G12" s="181">
        <v>1</v>
      </c>
      <c r="H12" s="181">
        <v>0</v>
      </c>
      <c r="I12" s="182">
        <f t="shared" si="0"/>
        <v>5</v>
      </c>
    </row>
    <row r="13" spans="1:9" ht="13.5" customHeight="1">
      <c r="A13" s="11">
        <v>9</v>
      </c>
      <c r="B13" s="180" t="s">
        <v>315</v>
      </c>
      <c r="C13" s="181">
        <v>1</v>
      </c>
      <c r="D13" s="181">
        <v>1</v>
      </c>
      <c r="E13" s="181">
        <v>1</v>
      </c>
      <c r="F13" s="181">
        <v>1</v>
      </c>
      <c r="G13" s="181">
        <v>1</v>
      </c>
      <c r="H13" s="181">
        <v>0</v>
      </c>
      <c r="I13" s="182">
        <f t="shared" si="0"/>
        <v>5</v>
      </c>
    </row>
    <row r="14" spans="1:9" ht="13.5" customHeight="1">
      <c r="A14" s="11">
        <v>10</v>
      </c>
      <c r="B14" s="180" t="s">
        <v>283</v>
      </c>
      <c r="C14" s="181">
        <v>1</v>
      </c>
      <c r="D14" s="181">
        <v>1</v>
      </c>
      <c r="E14" s="181">
        <v>1</v>
      </c>
      <c r="F14" s="181">
        <v>1</v>
      </c>
      <c r="G14" s="181">
        <v>0</v>
      </c>
      <c r="H14" s="181">
        <v>0</v>
      </c>
      <c r="I14" s="182">
        <f t="shared" si="0"/>
        <v>4</v>
      </c>
    </row>
    <row r="15" spans="1:9" ht="13.5" customHeight="1">
      <c r="A15" s="11">
        <v>11</v>
      </c>
      <c r="B15" s="180" t="s">
        <v>286</v>
      </c>
      <c r="C15" s="181">
        <v>1</v>
      </c>
      <c r="D15" s="181">
        <v>1</v>
      </c>
      <c r="E15" s="181">
        <v>1</v>
      </c>
      <c r="F15" s="181">
        <v>1</v>
      </c>
      <c r="G15" s="181">
        <v>0</v>
      </c>
      <c r="H15" s="181">
        <v>0</v>
      </c>
      <c r="I15" s="182">
        <f t="shared" si="0"/>
        <v>4</v>
      </c>
    </row>
    <row r="16" spans="1:9" ht="13.5" customHeight="1">
      <c r="A16" s="11">
        <v>12</v>
      </c>
      <c r="B16" s="180" t="s">
        <v>289</v>
      </c>
      <c r="C16" s="181">
        <v>1</v>
      </c>
      <c r="D16" s="181">
        <v>1</v>
      </c>
      <c r="E16" s="181">
        <v>1</v>
      </c>
      <c r="F16" s="181">
        <v>1</v>
      </c>
      <c r="G16" s="181">
        <v>0</v>
      </c>
      <c r="H16" s="181">
        <v>0</v>
      </c>
      <c r="I16" s="182">
        <f t="shared" si="0"/>
        <v>4</v>
      </c>
    </row>
    <row r="17" spans="1:9" ht="13.5" customHeight="1">
      <c r="A17" s="11">
        <v>13</v>
      </c>
      <c r="B17" s="180" t="s">
        <v>290</v>
      </c>
      <c r="C17" s="181">
        <v>1</v>
      </c>
      <c r="D17" s="181">
        <v>1</v>
      </c>
      <c r="E17" s="181">
        <v>1</v>
      </c>
      <c r="F17" s="181">
        <v>1</v>
      </c>
      <c r="G17" s="181">
        <v>0</v>
      </c>
      <c r="H17" s="181">
        <v>0</v>
      </c>
      <c r="I17" s="182">
        <f t="shared" si="0"/>
        <v>4</v>
      </c>
    </row>
    <row r="18" spans="1:9" ht="13.5" customHeight="1">
      <c r="A18" s="11">
        <v>14</v>
      </c>
      <c r="B18" s="180" t="s">
        <v>291</v>
      </c>
      <c r="C18" s="181">
        <v>1</v>
      </c>
      <c r="D18" s="181">
        <v>1</v>
      </c>
      <c r="E18" s="181">
        <v>1</v>
      </c>
      <c r="F18" s="181">
        <v>1</v>
      </c>
      <c r="G18" s="181">
        <v>0</v>
      </c>
      <c r="H18" s="181">
        <v>0</v>
      </c>
      <c r="I18" s="182">
        <f t="shared" si="0"/>
        <v>4</v>
      </c>
    </row>
    <row r="19" spans="1:9" ht="13.5" customHeight="1">
      <c r="A19" s="11">
        <v>15</v>
      </c>
      <c r="B19" s="180" t="s">
        <v>293</v>
      </c>
      <c r="C19" s="181">
        <v>1</v>
      </c>
      <c r="D19" s="181">
        <v>1</v>
      </c>
      <c r="E19" s="181">
        <v>1</v>
      </c>
      <c r="F19" s="181">
        <v>1</v>
      </c>
      <c r="G19" s="181">
        <v>0</v>
      </c>
      <c r="H19" s="181">
        <v>0</v>
      </c>
      <c r="I19" s="182">
        <f t="shared" si="0"/>
        <v>4</v>
      </c>
    </row>
    <row r="20" spans="1:9" ht="13.5" customHeight="1">
      <c r="A20" s="11">
        <v>16</v>
      </c>
      <c r="B20" s="180" t="s">
        <v>294</v>
      </c>
      <c r="C20" s="181">
        <v>1</v>
      </c>
      <c r="D20" s="181">
        <v>1</v>
      </c>
      <c r="E20" s="181">
        <v>1</v>
      </c>
      <c r="F20" s="181">
        <v>1</v>
      </c>
      <c r="G20" s="181">
        <v>0</v>
      </c>
      <c r="H20" s="181">
        <v>0</v>
      </c>
      <c r="I20" s="182">
        <f t="shared" si="0"/>
        <v>4</v>
      </c>
    </row>
    <row r="21" spans="1:9" ht="13.5" customHeight="1">
      <c r="A21" s="11">
        <v>17</v>
      </c>
      <c r="B21" s="180" t="s">
        <v>298</v>
      </c>
      <c r="C21" s="181">
        <v>1</v>
      </c>
      <c r="D21" s="181">
        <v>1</v>
      </c>
      <c r="E21" s="181">
        <v>1</v>
      </c>
      <c r="F21" s="181">
        <v>1</v>
      </c>
      <c r="G21" s="181">
        <v>0</v>
      </c>
      <c r="H21" s="181">
        <v>0</v>
      </c>
      <c r="I21" s="182">
        <f t="shared" si="0"/>
        <v>4</v>
      </c>
    </row>
    <row r="22" spans="1:9" ht="13.5" customHeight="1">
      <c r="A22" s="11">
        <v>18</v>
      </c>
      <c r="B22" s="180" t="s">
        <v>299</v>
      </c>
      <c r="C22" s="181">
        <v>1</v>
      </c>
      <c r="D22" s="181">
        <v>1</v>
      </c>
      <c r="E22" s="181">
        <v>1</v>
      </c>
      <c r="F22" s="181">
        <v>1</v>
      </c>
      <c r="G22" s="181">
        <v>0</v>
      </c>
      <c r="H22" s="181">
        <v>0</v>
      </c>
      <c r="I22" s="182">
        <f t="shared" si="0"/>
        <v>4</v>
      </c>
    </row>
    <row r="23" spans="1:9" ht="13.5" customHeight="1">
      <c r="A23" s="11">
        <v>19</v>
      </c>
      <c r="B23" s="180" t="s">
        <v>300</v>
      </c>
      <c r="C23" s="181">
        <v>1</v>
      </c>
      <c r="D23" s="181">
        <v>1</v>
      </c>
      <c r="E23" s="181">
        <v>1</v>
      </c>
      <c r="F23" s="181">
        <v>1</v>
      </c>
      <c r="G23" s="181">
        <v>0</v>
      </c>
      <c r="H23" s="181">
        <v>0</v>
      </c>
      <c r="I23" s="182">
        <f t="shared" si="0"/>
        <v>4</v>
      </c>
    </row>
    <row r="24" spans="1:9" ht="13.5" customHeight="1">
      <c r="A24" s="11">
        <v>20</v>
      </c>
      <c r="B24" s="180" t="s">
        <v>305</v>
      </c>
      <c r="C24" s="181">
        <v>1</v>
      </c>
      <c r="D24" s="181">
        <v>1</v>
      </c>
      <c r="E24" s="181">
        <v>1</v>
      </c>
      <c r="F24" s="181">
        <v>1</v>
      </c>
      <c r="G24" s="181">
        <v>0</v>
      </c>
      <c r="H24" s="181">
        <v>0</v>
      </c>
      <c r="I24" s="182">
        <f t="shared" si="0"/>
        <v>4</v>
      </c>
    </row>
    <row r="25" spans="1:9" ht="13.5" customHeight="1">
      <c r="A25" s="11">
        <v>21</v>
      </c>
      <c r="B25" s="180" t="s">
        <v>307</v>
      </c>
      <c r="C25" s="181">
        <v>1</v>
      </c>
      <c r="D25" s="181">
        <v>1</v>
      </c>
      <c r="E25" s="181">
        <v>1</v>
      </c>
      <c r="F25" s="181">
        <v>1</v>
      </c>
      <c r="G25" s="181">
        <v>0</v>
      </c>
      <c r="H25" s="181">
        <v>0</v>
      </c>
      <c r="I25" s="182">
        <f t="shared" si="0"/>
        <v>4</v>
      </c>
    </row>
    <row r="26" spans="1:9" ht="13.5" customHeight="1">
      <c r="A26" s="11">
        <v>22</v>
      </c>
      <c r="B26" s="180" t="s">
        <v>310</v>
      </c>
      <c r="C26" s="181">
        <v>1</v>
      </c>
      <c r="D26" s="181">
        <v>1</v>
      </c>
      <c r="E26" s="181">
        <v>1</v>
      </c>
      <c r="F26" s="181">
        <v>1</v>
      </c>
      <c r="G26" s="181">
        <v>0</v>
      </c>
      <c r="H26" s="181">
        <v>0</v>
      </c>
      <c r="I26" s="182">
        <f t="shared" si="0"/>
        <v>4</v>
      </c>
    </row>
    <row r="27" spans="1:9" ht="13.5" customHeight="1">
      <c r="A27" s="11">
        <v>23</v>
      </c>
      <c r="B27" s="180" t="s">
        <v>311</v>
      </c>
      <c r="C27" s="181">
        <v>1</v>
      </c>
      <c r="D27" s="181">
        <v>1</v>
      </c>
      <c r="E27" s="181">
        <v>1</v>
      </c>
      <c r="F27" s="181">
        <v>1</v>
      </c>
      <c r="G27" s="181">
        <v>0</v>
      </c>
      <c r="H27" s="181">
        <v>0</v>
      </c>
      <c r="I27" s="182">
        <f t="shared" si="0"/>
        <v>4</v>
      </c>
    </row>
    <row r="28" spans="1:9" ht="13.5" customHeight="1">
      <c r="A28" s="11">
        <v>24</v>
      </c>
      <c r="B28" s="180" t="s">
        <v>312</v>
      </c>
      <c r="C28" s="181">
        <v>1</v>
      </c>
      <c r="D28" s="181">
        <v>1</v>
      </c>
      <c r="E28" s="181">
        <v>1</v>
      </c>
      <c r="F28" s="181">
        <v>1</v>
      </c>
      <c r="G28" s="181">
        <v>0</v>
      </c>
      <c r="H28" s="181">
        <v>0</v>
      </c>
      <c r="I28" s="182">
        <f t="shared" si="0"/>
        <v>4</v>
      </c>
    </row>
    <row r="29" spans="1:9" ht="13.5" customHeight="1">
      <c r="A29" s="11">
        <v>25</v>
      </c>
      <c r="B29" s="180" t="s">
        <v>313</v>
      </c>
      <c r="C29" s="181">
        <v>1</v>
      </c>
      <c r="D29" s="181">
        <v>1</v>
      </c>
      <c r="E29" s="181">
        <v>1</v>
      </c>
      <c r="F29" s="181">
        <v>1</v>
      </c>
      <c r="G29" s="181">
        <v>0</v>
      </c>
      <c r="H29" s="181">
        <v>0</v>
      </c>
      <c r="I29" s="182">
        <f t="shared" si="0"/>
        <v>4</v>
      </c>
    </row>
    <row r="30" spans="1:9" ht="13.5" customHeight="1">
      <c r="A30" s="11">
        <v>26</v>
      </c>
      <c r="B30" s="180" t="s">
        <v>316</v>
      </c>
      <c r="C30" s="181">
        <v>1</v>
      </c>
      <c r="D30" s="181">
        <v>1</v>
      </c>
      <c r="E30" s="181">
        <v>1</v>
      </c>
      <c r="F30" s="181">
        <v>1</v>
      </c>
      <c r="G30" s="181">
        <v>0</v>
      </c>
      <c r="H30" s="181">
        <v>0</v>
      </c>
      <c r="I30" s="182">
        <f t="shared" si="0"/>
        <v>4</v>
      </c>
    </row>
    <row r="31" spans="1:9" ht="13.5" customHeight="1">
      <c r="A31" s="11">
        <v>27</v>
      </c>
      <c r="B31" s="180" t="s">
        <v>319</v>
      </c>
      <c r="C31" s="181">
        <v>1</v>
      </c>
      <c r="D31" s="181">
        <v>1</v>
      </c>
      <c r="E31" s="181">
        <v>1</v>
      </c>
      <c r="F31" s="181">
        <v>1</v>
      </c>
      <c r="G31" s="181">
        <v>0</v>
      </c>
      <c r="H31" s="181">
        <v>0</v>
      </c>
      <c r="I31" s="182">
        <f t="shared" si="0"/>
        <v>4</v>
      </c>
    </row>
    <row r="32" spans="1:9" ht="13.5" customHeight="1">
      <c r="A32" s="11">
        <v>28</v>
      </c>
      <c r="B32" s="180" t="s">
        <v>320</v>
      </c>
      <c r="C32" s="181">
        <v>1</v>
      </c>
      <c r="D32" s="181">
        <v>1</v>
      </c>
      <c r="E32" s="181">
        <v>1</v>
      </c>
      <c r="F32" s="181">
        <v>1</v>
      </c>
      <c r="G32" s="181">
        <v>0</v>
      </c>
      <c r="H32" s="181">
        <v>0</v>
      </c>
      <c r="I32" s="182">
        <f t="shared" si="0"/>
        <v>4</v>
      </c>
    </row>
    <row r="33" spans="1:9" ht="13.5" customHeight="1">
      <c r="A33" s="11">
        <v>29</v>
      </c>
      <c r="B33" s="180" t="s">
        <v>323</v>
      </c>
      <c r="C33" s="181">
        <v>1</v>
      </c>
      <c r="D33" s="181">
        <v>1</v>
      </c>
      <c r="E33" s="181">
        <v>1</v>
      </c>
      <c r="F33" s="181">
        <v>1</v>
      </c>
      <c r="G33" s="181">
        <v>0</v>
      </c>
      <c r="H33" s="181">
        <v>0</v>
      </c>
      <c r="I33" s="182">
        <f t="shared" si="0"/>
        <v>4</v>
      </c>
    </row>
    <row r="34" spans="1:9" ht="13.5" customHeight="1">
      <c r="A34" s="11">
        <v>30</v>
      </c>
      <c r="B34" s="180" t="s">
        <v>324</v>
      </c>
      <c r="C34" s="181">
        <v>1</v>
      </c>
      <c r="D34" s="181">
        <v>1</v>
      </c>
      <c r="E34" s="181">
        <v>1</v>
      </c>
      <c r="F34" s="181">
        <v>1</v>
      </c>
      <c r="G34" s="181">
        <v>0</v>
      </c>
      <c r="H34" s="181">
        <v>0</v>
      </c>
      <c r="I34" s="182">
        <f t="shared" si="0"/>
        <v>4</v>
      </c>
    </row>
    <row r="35" spans="1:9" ht="13.5" customHeight="1">
      <c r="A35" s="11">
        <v>31</v>
      </c>
      <c r="B35" s="180" t="s">
        <v>327</v>
      </c>
      <c r="C35" s="181">
        <v>0</v>
      </c>
      <c r="D35" s="181">
        <v>1</v>
      </c>
      <c r="E35" s="181">
        <v>1</v>
      </c>
      <c r="F35" s="181">
        <v>1</v>
      </c>
      <c r="G35" s="181">
        <v>1</v>
      </c>
      <c r="H35" s="181">
        <v>0</v>
      </c>
      <c r="I35" s="182">
        <f t="shared" si="0"/>
        <v>4</v>
      </c>
    </row>
    <row r="36" spans="1:9" ht="13.5" customHeight="1">
      <c r="A36" s="11">
        <v>32</v>
      </c>
      <c r="B36" s="180" t="s">
        <v>287</v>
      </c>
      <c r="C36" s="181">
        <v>0</v>
      </c>
      <c r="D36" s="181">
        <v>1</v>
      </c>
      <c r="E36" s="181">
        <v>1</v>
      </c>
      <c r="F36" s="181">
        <v>1</v>
      </c>
      <c r="G36" s="181">
        <v>0</v>
      </c>
      <c r="H36" s="181">
        <v>0</v>
      </c>
      <c r="I36" s="182">
        <f t="shared" si="0"/>
        <v>3</v>
      </c>
    </row>
    <row r="37" spans="1:9" ht="13.5" customHeight="1">
      <c r="A37" s="11">
        <v>33</v>
      </c>
      <c r="B37" s="180" t="s">
        <v>292</v>
      </c>
      <c r="C37" s="181">
        <v>0</v>
      </c>
      <c r="D37" s="181">
        <v>1</v>
      </c>
      <c r="E37" s="181">
        <v>1</v>
      </c>
      <c r="F37" s="181">
        <v>1</v>
      </c>
      <c r="G37" s="181">
        <v>0</v>
      </c>
      <c r="H37" s="181">
        <v>0</v>
      </c>
      <c r="I37" s="182">
        <f aca="true" t="shared" si="1" ref="I37:I57">SUM(C37:H37)</f>
        <v>3</v>
      </c>
    </row>
    <row r="38" spans="1:9" ht="13.5" customHeight="1">
      <c r="A38" s="11">
        <v>34</v>
      </c>
      <c r="B38" s="180" t="s">
        <v>296</v>
      </c>
      <c r="C38" s="181">
        <v>0</v>
      </c>
      <c r="D38" s="181">
        <v>1</v>
      </c>
      <c r="E38" s="181">
        <v>1</v>
      </c>
      <c r="F38" s="181">
        <v>1</v>
      </c>
      <c r="G38" s="181">
        <v>0</v>
      </c>
      <c r="H38" s="181">
        <v>0</v>
      </c>
      <c r="I38" s="182">
        <f t="shared" si="1"/>
        <v>3</v>
      </c>
    </row>
    <row r="39" spans="1:9" ht="13.5" customHeight="1">
      <c r="A39" s="11">
        <v>35</v>
      </c>
      <c r="B39" s="180" t="s">
        <v>301</v>
      </c>
      <c r="C39" s="181">
        <v>0</v>
      </c>
      <c r="D39" s="181">
        <v>1</v>
      </c>
      <c r="E39" s="181">
        <v>1</v>
      </c>
      <c r="F39" s="181">
        <v>1</v>
      </c>
      <c r="G39" s="181">
        <v>0</v>
      </c>
      <c r="H39" s="181">
        <v>0</v>
      </c>
      <c r="I39" s="182">
        <f t="shared" si="1"/>
        <v>3</v>
      </c>
    </row>
    <row r="40" spans="1:9" ht="13.5" customHeight="1">
      <c r="A40" s="11">
        <v>36</v>
      </c>
      <c r="B40" s="180" t="s">
        <v>303</v>
      </c>
      <c r="C40" s="181">
        <v>0</v>
      </c>
      <c r="D40" s="181">
        <v>1</v>
      </c>
      <c r="E40" s="181">
        <v>1</v>
      </c>
      <c r="F40" s="181">
        <v>1</v>
      </c>
      <c r="G40" s="181">
        <v>0</v>
      </c>
      <c r="H40" s="181">
        <v>0</v>
      </c>
      <c r="I40" s="182">
        <f t="shared" si="1"/>
        <v>3</v>
      </c>
    </row>
    <row r="41" spans="1:9" ht="13.5" customHeight="1">
      <c r="A41" s="11">
        <v>37</v>
      </c>
      <c r="B41" s="180" t="s">
        <v>304</v>
      </c>
      <c r="C41" s="181">
        <v>0</v>
      </c>
      <c r="D41" s="181">
        <v>1</v>
      </c>
      <c r="E41" s="181">
        <v>1</v>
      </c>
      <c r="F41" s="181">
        <v>1</v>
      </c>
      <c r="G41" s="181">
        <v>0</v>
      </c>
      <c r="H41" s="181">
        <v>0</v>
      </c>
      <c r="I41" s="182">
        <f t="shared" si="1"/>
        <v>3</v>
      </c>
    </row>
    <row r="42" spans="1:9" ht="13.5" customHeight="1">
      <c r="A42" s="11">
        <v>38</v>
      </c>
      <c r="B42" s="180" t="s">
        <v>306</v>
      </c>
      <c r="C42" s="181">
        <v>0</v>
      </c>
      <c r="D42" s="181">
        <v>1</v>
      </c>
      <c r="E42" s="181">
        <v>1</v>
      </c>
      <c r="F42" s="181">
        <v>1</v>
      </c>
      <c r="G42" s="181">
        <v>0</v>
      </c>
      <c r="H42" s="181">
        <v>0</v>
      </c>
      <c r="I42" s="182">
        <f t="shared" si="1"/>
        <v>3</v>
      </c>
    </row>
    <row r="43" spans="1:9" ht="13.5" customHeight="1">
      <c r="A43" s="11">
        <v>39</v>
      </c>
      <c r="B43" s="180" t="s">
        <v>314</v>
      </c>
      <c r="C43" s="181">
        <v>0</v>
      </c>
      <c r="D43" s="181">
        <v>1</v>
      </c>
      <c r="E43" s="181">
        <v>1</v>
      </c>
      <c r="F43" s="181">
        <v>1</v>
      </c>
      <c r="G43" s="181">
        <v>0</v>
      </c>
      <c r="H43" s="181">
        <v>0</v>
      </c>
      <c r="I43" s="182">
        <f t="shared" si="1"/>
        <v>3</v>
      </c>
    </row>
    <row r="44" spans="1:9" ht="13.5" customHeight="1">
      <c r="A44" s="11">
        <v>40</v>
      </c>
      <c r="B44" s="180" t="s">
        <v>317</v>
      </c>
      <c r="C44" s="181">
        <v>0</v>
      </c>
      <c r="D44" s="181">
        <v>1</v>
      </c>
      <c r="E44" s="181">
        <v>1</v>
      </c>
      <c r="F44" s="181">
        <v>1</v>
      </c>
      <c r="G44" s="181">
        <v>0</v>
      </c>
      <c r="H44" s="181">
        <v>0</v>
      </c>
      <c r="I44" s="182">
        <f t="shared" si="1"/>
        <v>3</v>
      </c>
    </row>
    <row r="45" spans="1:9" ht="13.5" customHeight="1">
      <c r="A45" s="11">
        <v>41</v>
      </c>
      <c r="B45" s="180" t="s">
        <v>321</v>
      </c>
      <c r="C45" s="181">
        <v>0</v>
      </c>
      <c r="D45" s="181">
        <v>1</v>
      </c>
      <c r="E45" s="181">
        <v>1</v>
      </c>
      <c r="F45" s="181">
        <v>1</v>
      </c>
      <c r="G45" s="181">
        <v>0</v>
      </c>
      <c r="H45" s="181">
        <v>0</v>
      </c>
      <c r="I45" s="182">
        <f t="shared" si="1"/>
        <v>3</v>
      </c>
    </row>
    <row r="46" spans="1:9" ht="13.5" customHeight="1">
      <c r="A46" s="11">
        <v>42</v>
      </c>
      <c r="B46" s="180" t="s">
        <v>326</v>
      </c>
      <c r="C46" s="181">
        <v>0</v>
      </c>
      <c r="D46" s="181">
        <v>1</v>
      </c>
      <c r="E46" s="181">
        <v>1</v>
      </c>
      <c r="F46" s="181">
        <v>1</v>
      </c>
      <c r="G46" s="181">
        <v>0</v>
      </c>
      <c r="H46" s="181">
        <v>0</v>
      </c>
      <c r="I46" s="182">
        <f t="shared" si="1"/>
        <v>3</v>
      </c>
    </row>
    <row r="47" spans="1:9" ht="13.5" customHeight="1">
      <c r="A47" s="11">
        <v>43</v>
      </c>
      <c r="B47" s="180" t="s">
        <v>331</v>
      </c>
      <c r="C47" s="181">
        <v>0</v>
      </c>
      <c r="D47" s="181">
        <v>1</v>
      </c>
      <c r="E47" s="181">
        <v>1</v>
      </c>
      <c r="F47" s="181">
        <v>1</v>
      </c>
      <c r="G47" s="181">
        <v>0</v>
      </c>
      <c r="H47" s="181">
        <v>0</v>
      </c>
      <c r="I47" s="182">
        <f t="shared" si="1"/>
        <v>3</v>
      </c>
    </row>
    <row r="48" spans="1:9" ht="13.5" customHeight="1">
      <c r="A48" s="11">
        <v>44</v>
      </c>
      <c r="B48" s="180" t="s">
        <v>284</v>
      </c>
      <c r="C48" s="181">
        <v>1</v>
      </c>
      <c r="D48" s="181">
        <v>0</v>
      </c>
      <c r="E48" s="181">
        <v>0</v>
      </c>
      <c r="F48" s="181">
        <v>1</v>
      </c>
      <c r="G48" s="181">
        <v>0</v>
      </c>
      <c r="H48" s="181">
        <v>0</v>
      </c>
      <c r="I48" s="182">
        <f t="shared" si="1"/>
        <v>2</v>
      </c>
    </row>
    <row r="49" spans="1:9" ht="13.5" customHeight="1">
      <c r="A49" s="11">
        <v>45</v>
      </c>
      <c r="B49" s="180" t="s">
        <v>318</v>
      </c>
      <c r="C49" s="181">
        <v>0</v>
      </c>
      <c r="D49" s="181">
        <v>1</v>
      </c>
      <c r="E49" s="181">
        <v>1</v>
      </c>
      <c r="F49" s="181">
        <v>0</v>
      </c>
      <c r="G49" s="181">
        <v>0</v>
      </c>
      <c r="H49" s="181">
        <v>0</v>
      </c>
      <c r="I49" s="182">
        <f t="shared" si="1"/>
        <v>2</v>
      </c>
    </row>
    <row r="50" spans="1:9" ht="13.5" customHeight="1">
      <c r="A50" s="11">
        <v>46</v>
      </c>
      <c r="B50" s="180" t="s">
        <v>322</v>
      </c>
      <c r="C50" s="181">
        <v>0</v>
      </c>
      <c r="D50" s="181">
        <v>0</v>
      </c>
      <c r="E50" s="181">
        <v>0</v>
      </c>
      <c r="F50" s="181">
        <v>1</v>
      </c>
      <c r="G50" s="181">
        <v>0</v>
      </c>
      <c r="H50" s="181">
        <v>0</v>
      </c>
      <c r="I50" s="182">
        <f t="shared" si="1"/>
        <v>1</v>
      </c>
    </row>
    <row r="51" spans="1:9" ht="13.5" customHeight="1">
      <c r="A51" s="11">
        <v>47</v>
      </c>
      <c r="B51" s="180" t="s">
        <v>325</v>
      </c>
      <c r="C51" s="181">
        <v>1</v>
      </c>
      <c r="D51" s="181">
        <v>0</v>
      </c>
      <c r="E51" s="181">
        <v>0</v>
      </c>
      <c r="F51" s="181">
        <v>0</v>
      </c>
      <c r="G51" s="181">
        <v>0</v>
      </c>
      <c r="H51" s="181">
        <v>0</v>
      </c>
      <c r="I51" s="182">
        <f t="shared" si="1"/>
        <v>1</v>
      </c>
    </row>
    <row r="52" spans="1:9" ht="13.5" customHeight="1">
      <c r="A52" s="11">
        <v>48</v>
      </c>
      <c r="B52" s="180" t="s">
        <v>328</v>
      </c>
      <c r="C52" s="181">
        <v>1</v>
      </c>
      <c r="D52" s="181">
        <v>0</v>
      </c>
      <c r="E52" s="181">
        <v>0</v>
      </c>
      <c r="F52" s="181">
        <v>0</v>
      </c>
      <c r="G52" s="181">
        <v>0</v>
      </c>
      <c r="H52" s="181">
        <v>0</v>
      </c>
      <c r="I52" s="182">
        <f t="shared" si="1"/>
        <v>1</v>
      </c>
    </row>
    <row r="53" spans="1:9" ht="13.5" customHeight="1">
      <c r="A53" s="11">
        <v>49</v>
      </c>
      <c r="B53" s="180" t="s">
        <v>329</v>
      </c>
      <c r="C53" s="181">
        <v>1</v>
      </c>
      <c r="D53" s="181">
        <v>0</v>
      </c>
      <c r="E53" s="181">
        <v>0</v>
      </c>
      <c r="F53" s="181">
        <v>0</v>
      </c>
      <c r="G53" s="181">
        <v>0</v>
      </c>
      <c r="H53" s="181">
        <v>0</v>
      </c>
      <c r="I53" s="182">
        <f t="shared" si="1"/>
        <v>1</v>
      </c>
    </row>
    <row r="54" spans="1:9" ht="13.5" customHeight="1">
      <c r="A54" s="11">
        <v>50</v>
      </c>
      <c r="B54" s="180" t="s">
        <v>330</v>
      </c>
      <c r="C54" s="181">
        <v>0</v>
      </c>
      <c r="D54" s="181">
        <v>0</v>
      </c>
      <c r="E54" s="181">
        <v>0</v>
      </c>
      <c r="F54" s="181">
        <v>0</v>
      </c>
      <c r="G54" s="181">
        <v>1</v>
      </c>
      <c r="H54" s="181">
        <v>0</v>
      </c>
      <c r="I54" s="182">
        <f t="shared" si="1"/>
        <v>1</v>
      </c>
    </row>
    <row r="55" spans="1:9" ht="13.5" customHeight="1">
      <c r="A55" s="11">
        <v>51</v>
      </c>
      <c r="B55" s="180" t="s">
        <v>332</v>
      </c>
      <c r="C55" s="181">
        <v>1</v>
      </c>
      <c r="D55" s="181">
        <v>0</v>
      </c>
      <c r="E55" s="181">
        <v>0</v>
      </c>
      <c r="F55" s="181">
        <v>0</v>
      </c>
      <c r="G55" s="181">
        <v>0</v>
      </c>
      <c r="H55" s="181">
        <v>0</v>
      </c>
      <c r="I55" s="182">
        <f t="shared" si="1"/>
        <v>1</v>
      </c>
    </row>
    <row r="56" spans="1:9" ht="13.5" customHeight="1" thickBot="1">
      <c r="A56" s="12">
        <v>52</v>
      </c>
      <c r="B56" s="183" t="s">
        <v>335</v>
      </c>
      <c r="C56" s="184">
        <v>0</v>
      </c>
      <c r="D56" s="184">
        <v>0</v>
      </c>
      <c r="E56" s="184">
        <v>0</v>
      </c>
      <c r="F56" s="184">
        <v>0</v>
      </c>
      <c r="G56" s="184">
        <v>0</v>
      </c>
      <c r="H56" s="184">
        <v>1</v>
      </c>
      <c r="I56" s="185">
        <f t="shared" si="1"/>
        <v>1</v>
      </c>
    </row>
    <row r="57" spans="1:9" ht="13.5" customHeight="1" thickBot="1">
      <c r="A57" s="295" t="s">
        <v>0</v>
      </c>
      <c r="B57" s="295"/>
      <c r="C57" s="176">
        <f aca="true" t="shared" si="2" ref="C57:H57">SUM(C5:C56)</f>
        <v>35</v>
      </c>
      <c r="D57" s="176">
        <f t="shared" si="2"/>
        <v>44</v>
      </c>
      <c r="E57" s="176">
        <f t="shared" si="2"/>
        <v>44</v>
      </c>
      <c r="F57" s="176">
        <f t="shared" si="2"/>
        <v>45</v>
      </c>
      <c r="G57" s="176">
        <f t="shared" si="2"/>
        <v>11</v>
      </c>
      <c r="H57" s="176">
        <f t="shared" si="2"/>
        <v>1</v>
      </c>
      <c r="I57" s="174">
        <f t="shared" si="1"/>
        <v>180</v>
      </c>
    </row>
    <row r="58" ht="12.75">
      <c r="A58" s="13" t="s">
        <v>36</v>
      </c>
    </row>
    <row r="63" ht="12.75">
      <c r="E63" s="290"/>
    </row>
    <row r="64" ht="12.75">
      <c r="E64" s="290"/>
    </row>
    <row r="65" ht="12.75">
      <c r="E65" s="290"/>
    </row>
    <row r="66" ht="12.75">
      <c r="E66" s="290"/>
    </row>
    <row r="67" ht="12.75">
      <c r="E67" s="290"/>
    </row>
    <row r="68" ht="12.75">
      <c r="E68" s="290"/>
    </row>
    <row r="69" ht="12.75">
      <c r="E69" s="291"/>
    </row>
  </sheetData>
  <sheetProtection/>
  <mergeCells count="2">
    <mergeCell ref="A57:B57"/>
    <mergeCell ref="A3:I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K3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7.28125" style="13" customWidth="1"/>
    <col min="2" max="4" width="9.8515625" style="13" bestFit="1" customWidth="1"/>
    <col min="5" max="5" width="10.8515625" style="13" bestFit="1" customWidth="1"/>
    <col min="6" max="8" width="10.57421875" style="13" bestFit="1" customWidth="1"/>
    <col min="9" max="9" width="12.00390625" style="13" bestFit="1" customWidth="1"/>
    <col min="10" max="10" width="11.7109375" style="13" bestFit="1" customWidth="1"/>
    <col min="11" max="11" width="12.00390625" style="13" bestFit="1" customWidth="1"/>
    <col min="12" max="16384" width="9.140625" style="13" customWidth="1"/>
  </cols>
  <sheetData>
    <row r="1" ht="19.5" customHeight="1">
      <c r="A1" s="42" t="s">
        <v>337</v>
      </c>
    </row>
    <row r="2" ht="6.75" customHeight="1" thickBot="1"/>
    <row r="3" spans="2:11" ht="13.5" customHeight="1" thickBot="1">
      <c r="B3" s="8">
        <v>2001</v>
      </c>
      <c r="C3" s="8">
        <v>2002</v>
      </c>
      <c r="D3" s="8">
        <v>2003</v>
      </c>
      <c r="E3" s="8">
        <v>2004</v>
      </c>
      <c r="F3" s="8">
        <v>2005</v>
      </c>
      <c r="G3" s="8">
        <v>2006</v>
      </c>
      <c r="H3" s="8">
        <v>2007</v>
      </c>
      <c r="I3" s="8">
        <v>2008</v>
      </c>
      <c r="J3" s="8">
        <v>2009</v>
      </c>
      <c r="K3" s="8">
        <v>2010</v>
      </c>
    </row>
    <row r="4" spans="1:11" ht="15" customHeight="1">
      <c r="A4" s="29" t="s">
        <v>37</v>
      </c>
      <c r="B4" s="35">
        <v>409420000</v>
      </c>
      <c r="C4" s="35">
        <v>455678000</v>
      </c>
      <c r="D4" s="35">
        <v>516309000</v>
      </c>
      <c r="E4" s="35">
        <v>582782000</v>
      </c>
      <c r="F4" s="35">
        <v>629775000</v>
      </c>
      <c r="G4" s="35">
        <v>661823000</v>
      </c>
      <c r="H4" s="35">
        <v>776255000</v>
      </c>
      <c r="I4" s="25">
        <v>898785236</v>
      </c>
      <c r="J4" s="25">
        <v>1024174650</v>
      </c>
      <c r="K4" s="25">
        <v>1151822519</v>
      </c>
    </row>
    <row r="5" spans="1:11" ht="15" customHeight="1">
      <c r="A5" s="30" t="s">
        <v>38</v>
      </c>
      <c r="B5" s="36">
        <v>226265000</v>
      </c>
      <c r="C5" s="36">
        <v>194270000</v>
      </c>
      <c r="D5" s="36">
        <v>217952000</v>
      </c>
      <c r="E5" s="36">
        <v>246026000</v>
      </c>
      <c r="F5" s="36">
        <v>261663000</v>
      </c>
      <c r="G5" s="36">
        <v>247388000</v>
      </c>
      <c r="H5" s="36">
        <v>320136000</v>
      </c>
      <c r="I5" s="26">
        <v>373262266</v>
      </c>
      <c r="J5" s="26">
        <v>492844441</v>
      </c>
      <c r="K5" s="26">
        <v>503553266</v>
      </c>
    </row>
    <row r="6" spans="1:11" ht="15" customHeight="1">
      <c r="A6" s="30" t="s">
        <v>39</v>
      </c>
      <c r="B6" s="36">
        <v>113266000</v>
      </c>
      <c r="C6" s="36">
        <v>129326000</v>
      </c>
      <c r="D6" s="36">
        <v>137417000</v>
      </c>
      <c r="E6" s="36">
        <v>130877000</v>
      </c>
      <c r="F6" s="36">
        <v>141831000</v>
      </c>
      <c r="G6" s="36">
        <v>141708000</v>
      </c>
      <c r="H6" s="36">
        <v>145744000</v>
      </c>
      <c r="I6" s="26">
        <v>170418541</v>
      </c>
      <c r="J6" s="26">
        <v>183037158</v>
      </c>
      <c r="K6" s="26">
        <v>216673374</v>
      </c>
    </row>
    <row r="7" spans="1:11" ht="15" customHeight="1" thickBot="1">
      <c r="A7" s="31" t="s">
        <v>40</v>
      </c>
      <c r="B7" s="37">
        <v>19602000</v>
      </c>
      <c r="C7" s="37">
        <v>25189000</v>
      </c>
      <c r="D7" s="37">
        <v>25451000</v>
      </c>
      <c r="E7" s="37">
        <v>6862000</v>
      </c>
      <c r="F7" s="37">
        <v>33208000</v>
      </c>
      <c r="G7" s="37">
        <v>51215000</v>
      </c>
      <c r="H7" s="37">
        <v>47220000</v>
      </c>
      <c r="I7" s="27">
        <v>36122691</v>
      </c>
      <c r="J7" s="27">
        <v>75095412</v>
      </c>
      <c r="K7" s="27">
        <v>88713975</v>
      </c>
    </row>
    <row r="8" spans="1:11" ht="15" customHeight="1" thickBot="1">
      <c r="A8" s="297"/>
      <c r="B8" s="297"/>
      <c r="C8" s="297"/>
      <c r="D8" s="297"/>
      <c r="E8" s="297"/>
      <c r="F8" s="297"/>
      <c r="G8" s="297"/>
      <c r="H8" s="297"/>
      <c r="I8" s="297"/>
      <c r="J8" s="297"/>
      <c r="K8" s="297"/>
    </row>
    <row r="9" spans="1:11" ht="15" customHeight="1">
      <c r="A9" s="9" t="s">
        <v>41</v>
      </c>
      <c r="B9" s="18">
        <v>312131000</v>
      </c>
      <c r="C9" s="18">
        <v>331631000</v>
      </c>
      <c r="D9" s="18">
        <v>380424000</v>
      </c>
      <c r="E9" s="18">
        <v>408466000</v>
      </c>
      <c r="F9" s="18">
        <v>441919000</v>
      </c>
      <c r="G9" s="18">
        <v>459283000</v>
      </c>
      <c r="H9" s="18">
        <v>503330000</v>
      </c>
      <c r="I9" s="21">
        <v>614757819</v>
      </c>
      <c r="J9" s="21">
        <v>728306012</v>
      </c>
      <c r="K9" s="21">
        <v>8157890657</v>
      </c>
    </row>
    <row r="10" spans="1:11" ht="15" customHeight="1">
      <c r="A10" s="10" t="s">
        <v>42</v>
      </c>
      <c r="B10" s="28">
        <v>201063000</v>
      </c>
      <c r="C10" s="28">
        <v>168209000</v>
      </c>
      <c r="D10" s="28">
        <v>184794000</v>
      </c>
      <c r="E10" s="28">
        <v>208162000</v>
      </c>
      <c r="F10" s="28">
        <v>224585000</v>
      </c>
      <c r="G10" s="28">
        <v>212931000</v>
      </c>
      <c r="H10" s="28">
        <v>260312000</v>
      </c>
      <c r="I10" s="22">
        <v>299002228</v>
      </c>
      <c r="J10" s="22">
        <v>355067501</v>
      </c>
      <c r="K10" s="22">
        <v>426693867</v>
      </c>
    </row>
    <row r="11" spans="1:11" ht="15" customHeight="1" thickBot="1">
      <c r="A11" s="17" t="s">
        <v>43</v>
      </c>
      <c r="B11" s="19">
        <v>90308000</v>
      </c>
      <c r="C11" s="19">
        <v>104640000</v>
      </c>
      <c r="D11" s="19">
        <v>115000000</v>
      </c>
      <c r="E11" s="19">
        <v>113290000</v>
      </c>
      <c r="F11" s="19">
        <v>120287000</v>
      </c>
      <c r="G11" s="19">
        <v>112160000</v>
      </c>
      <c r="H11" s="19">
        <v>112712000</v>
      </c>
      <c r="I11" s="23">
        <v>133666684</v>
      </c>
      <c r="J11" s="23">
        <v>142211846</v>
      </c>
      <c r="K11" s="23">
        <v>162154018</v>
      </c>
    </row>
    <row r="12" spans="1:11" ht="15" customHeight="1" thickBot="1">
      <c r="A12" s="297"/>
      <c r="B12" s="297"/>
      <c r="C12" s="297"/>
      <c r="D12" s="297"/>
      <c r="E12" s="297"/>
      <c r="F12" s="297"/>
      <c r="G12" s="297"/>
      <c r="H12" s="297"/>
      <c r="I12" s="297"/>
      <c r="J12" s="297"/>
      <c r="K12" s="297"/>
    </row>
    <row r="13" spans="1:11" ht="15" customHeight="1">
      <c r="A13" s="9" t="s">
        <v>44</v>
      </c>
      <c r="B13" s="18">
        <v>97289000</v>
      </c>
      <c r="C13" s="18">
        <v>124047000</v>
      </c>
      <c r="D13" s="18">
        <v>135885000</v>
      </c>
      <c r="E13" s="18">
        <v>174316000</v>
      </c>
      <c r="F13" s="18">
        <v>187856000</v>
      </c>
      <c r="G13" s="18">
        <v>202540000</v>
      </c>
      <c r="H13" s="18">
        <v>272925000</v>
      </c>
      <c r="I13" s="21">
        <v>284027416</v>
      </c>
      <c r="J13" s="21">
        <v>295868637</v>
      </c>
      <c r="K13" s="21">
        <v>336041862</v>
      </c>
    </row>
    <row r="14" spans="1:11" ht="15" customHeight="1">
      <c r="A14" s="10" t="s">
        <v>45</v>
      </c>
      <c r="B14" s="28">
        <v>25202000</v>
      </c>
      <c r="C14" s="28">
        <v>26061000</v>
      </c>
      <c r="D14" s="28">
        <v>33158000</v>
      </c>
      <c r="E14" s="28">
        <v>37864000</v>
      </c>
      <c r="F14" s="28">
        <v>37078000</v>
      </c>
      <c r="G14" s="28">
        <v>34457000</v>
      </c>
      <c r="H14" s="28">
        <v>59824000</v>
      </c>
      <c r="I14" s="22">
        <v>74260038</v>
      </c>
      <c r="J14" s="22">
        <v>106171295</v>
      </c>
      <c r="K14" s="22">
        <v>76859399</v>
      </c>
    </row>
    <row r="15" spans="1:11" ht="15" customHeight="1" thickBot="1">
      <c r="A15" s="17" t="s">
        <v>46</v>
      </c>
      <c r="B15" s="19">
        <v>22958000</v>
      </c>
      <c r="C15" s="19">
        <v>24686000</v>
      </c>
      <c r="D15" s="19">
        <v>22417000</v>
      </c>
      <c r="E15" s="19">
        <v>17587000</v>
      </c>
      <c r="F15" s="19">
        <v>21544000</v>
      </c>
      <c r="G15" s="19">
        <v>29548000</v>
      </c>
      <c r="H15" s="19">
        <v>33032000</v>
      </c>
      <c r="I15" s="23">
        <v>36751857</v>
      </c>
      <c r="J15" s="23">
        <v>40825311</v>
      </c>
      <c r="K15" s="23">
        <v>54519356</v>
      </c>
    </row>
    <row r="16" spans="1:11" ht="15" customHeight="1" thickBot="1">
      <c r="A16" s="297"/>
      <c r="B16" s="297"/>
      <c r="C16" s="297"/>
      <c r="D16" s="297"/>
      <c r="E16" s="297"/>
      <c r="F16" s="297"/>
      <c r="G16" s="297"/>
      <c r="H16" s="297"/>
      <c r="I16" s="297"/>
      <c r="J16" s="297"/>
      <c r="K16" s="297"/>
    </row>
    <row r="17" spans="1:11" ht="15" customHeight="1" thickBot="1">
      <c r="A17" s="16" t="s">
        <v>47</v>
      </c>
      <c r="B17" s="20">
        <v>795534000</v>
      </c>
      <c r="C17" s="20">
        <v>838887000</v>
      </c>
      <c r="D17" s="20">
        <v>998605000</v>
      </c>
      <c r="E17" s="20">
        <v>1246345000</v>
      </c>
      <c r="F17" s="20">
        <v>1413920000</v>
      </c>
      <c r="G17" s="20">
        <v>1555184000</v>
      </c>
      <c r="H17" s="20">
        <v>1901581000</v>
      </c>
      <c r="I17" s="24">
        <v>2158475255</v>
      </c>
      <c r="J17" s="24">
        <v>2685607180</v>
      </c>
      <c r="K17" s="24">
        <v>3079995514</v>
      </c>
    </row>
    <row r="18" spans="1:11" ht="15" customHeight="1" thickBot="1">
      <c r="A18" s="297"/>
      <c r="B18" s="297"/>
      <c r="C18" s="297"/>
      <c r="D18" s="297"/>
      <c r="E18" s="297"/>
      <c r="F18" s="297"/>
      <c r="G18" s="297"/>
      <c r="H18" s="297"/>
      <c r="I18" s="297"/>
      <c r="J18" s="297"/>
      <c r="K18" s="297"/>
    </row>
    <row r="19" spans="1:11" ht="15" customHeight="1">
      <c r="A19" s="9" t="s">
        <v>52</v>
      </c>
      <c r="B19" s="18">
        <v>249435000</v>
      </c>
      <c r="C19" s="18">
        <v>302925000</v>
      </c>
      <c r="D19" s="18">
        <v>393934000</v>
      </c>
      <c r="E19" s="18">
        <v>589284000</v>
      </c>
      <c r="F19" s="18">
        <v>678479000</v>
      </c>
      <c r="G19" s="18">
        <v>789431000</v>
      </c>
      <c r="H19" s="18">
        <v>1019064000</v>
      </c>
      <c r="I19" s="21">
        <v>1150995607</v>
      </c>
      <c r="J19" s="21">
        <v>1424176585</v>
      </c>
      <c r="K19" s="21">
        <v>1694700458</v>
      </c>
    </row>
    <row r="20" spans="1:11" ht="15" customHeight="1" thickBot="1">
      <c r="A20" s="39" t="s">
        <v>53</v>
      </c>
      <c r="B20" s="40">
        <v>59579000</v>
      </c>
      <c r="C20" s="40">
        <v>65286000</v>
      </c>
      <c r="D20" s="40">
        <v>72800000</v>
      </c>
      <c r="E20" s="40">
        <v>87095000</v>
      </c>
      <c r="F20" s="40">
        <v>93687000</v>
      </c>
      <c r="G20" s="40">
        <v>124025000</v>
      </c>
      <c r="H20" s="40">
        <v>134305000</v>
      </c>
      <c r="I20" s="41">
        <v>176867936</v>
      </c>
      <c r="J20" s="41">
        <v>220898367</v>
      </c>
      <c r="K20" s="41">
        <v>270484866</v>
      </c>
    </row>
    <row r="21" spans="1:11" ht="15" customHeight="1" thickBot="1">
      <c r="A21" s="16" t="s">
        <v>48</v>
      </c>
      <c r="B21" s="20">
        <f aca="true" t="shared" si="0" ref="B21:H21">SUM(B19:B20)</f>
        <v>309014000</v>
      </c>
      <c r="C21" s="20">
        <f t="shared" si="0"/>
        <v>368211000</v>
      </c>
      <c r="D21" s="20">
        <f t="shared" si="0"/>
        <v>466734000</v>
      </c>
      <c r="E21" s="20">
        <f t="shared" si="0"/>
        <v>676379000</v>
      </c>
      <c r="F21" s="20">
        <f t="shared" si="0"/>
        <v>772166000</v>
      </c>
      <c r="G21" s="20">
        <f t="shared" si="0"/>
        <v>913456000</v>
      </c>
      <c r="H21" s="20">
        <f t="shared" si="0"/>
        <v>1153369000</v>
      </c>
      <c r="I21" s="24">
        <v>1327863543</v>
      </c>
      <c r="J21" s="24">
        <v>1645074952</v>
      </c>
      <c r="K21" s="24">
        <v>1965185324</v>
      </c>
    </row>
    <row r="22" spans="1:11" ht="15" customHeight="1" thickBot="1">
      <c r="A22" s="297"/>
      <c r="B22" s="297"/>
      <c r="C22" s="297"/>
      <c r="D22" s="297"/>
      <c r="E22" s="297"/>
      <c r="F22" s="297"/>
      <c r="G22" s="297"/>
      <c r="H22" s="297"/>
      <c r="I22" s="297"/>
      <c r="J22" s="297"/>
      <c r="K22" s="297"/>
    </row>
    <row r="23" spans="1:11" ht="15" customHeight="1" thickBot="1">
      <c r="A23" s="16" t="s">
        <v>49</v>
      </c>
      <c r="B23" s="20">
        <v>227774000</v>
      </c>
      <c r="C23" s="20">
        <v>236188000</v>
      </c>
      <c r="D23" s="20">
        <v>268990000</v>
      </c>
      <c r="E23" s="20">
        <v>274273000</v>
      </c>
      <c r="F23" s="20">
        <v>318780000</v>
      </c>
      <c r="G23" s="20">
        <v>373196000</v>
      </c>
      <c r="H23" s="20">
        <v>448742000</v>
      </c>
      <c r="I23" s="24">
        <v>482525637</v>
      </c>
      <c r="J23" s="24">
        <v>693931476</v>
      </c>
      <c r="K23" s="24">
        <v>730051325</v>
      </c>
    </row>
    <row r="24" spans="1:11" ht="15" customHeight="1" thickBot="1">
      <c r="A24" s="297"/>
      <c r="B24" s="297"/>
      <c r="C24" s="297"/>
      <c r="D24" s="297"/>
      <c r="E24" s="297"/>
      <c r="F24" s="297"/>
      <c r="G24" s="297"/>
      <c r="H24" s="297"/>
      <c r="I24" s="297"/>
      <c r="J24" s="297"/>
      <c r="K24" s="297"/>
    </row>
    <row r="25" spans="1:11" ht="15" customHeight="1" thickBot="1">
      <c r="A25" s="16" t="s">
        <v>54</v>
      </c>
      <c r="B25" s="20">
        <v>158100000</v>
      </c>
      <c r="C25" s="20">
        <v>161319000</v>
      </c>
      <c r="D25" s="20">
        <v>184739000</v>
      </c>
      <c r="E25" s="20">
        <v>193588000</v>
      </c>
      <c r="F25" s="20">
        <v>214492000</v>
      </c>
      <c r="G25" s="20">
        <v>225755000</v>
      </c>
      <c r="H25" s="20">
        <v>253739000</v>
      </c>
      <c r="I25" s="24">
        <v>311566417</v>
      </c>
      <c r="J25" s="24">
        <v>349791566</v>
      </c>
      <c r="K25" s="24">
        <v>394051325</v>
      </c>
    </row>
    <row r="26" spans="1:11" ht="15" customHeight="1" thickBot="1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</row>
    <row r="27" spans="1:11" ht="15" customHeight="1">
      <c r="A27" s="9" t="s">
        <v>55</v>
      </c>
      <c r="B27" s="18">
        <v>3</v>
      </c>
      <c r="C27" s="18">
        <v>5</v>
      </c>
      <c r="D27" s="18">
        <v>5</v>
      </c>
      <c r="E27" s="18">
        <v>5</v>
      </c>
      <c r="F27" s="18">
        <v>5</v>
      </c>
      <c r="G27" s="18">
        <v>5</v>
      </c>
      <c r="H27" s="18">
        <v>5</v>
      </c>
      <c r="I27" s="21">
        <v>5</v>
      </c>
      <c r="J27" s="21">
        <v>5</v>
      </c>
      <c r="K27" s="21">
        <v>5</v>
      </c>
    </row>
    <row r="28" spans="1:11" ht="15" customHeight="1">
      <c r="A28" s="10" t="s">
        <v>56</v>
      </c>
      <c r="B28" s="28">
        <v>18</v>
      </c>
      <c r="C28" s="28">
        <v>19</v>
      </c>
      <c r="D28" s="28">
        <v>18</v>
      </c>
      <c r="E28" s="28">
        <v>18</v>
      </c>
      <c r="F28" s="28">
        <v>18</v>
      </c>
      <c r="G28" s="28">
        <v>18</v>
      </c>
      <c r="H28" s="28">
        <v>18</v>
      </c>
      <c r="I28" s="22">
        <v>18</v>
      </c>
      <c r="J28" s="22">
        <v>18</v>
      </c>
      <c r="K28" s="22">
        <v>16</v>
      </c>
    </row>
    <row r="29" spans="1:11" ht="15" customHeight="1" thickBot="1">
      <c r="A29" s="39" t="s">
        <v>50</v>
      </c>
      <c r="B29" s="40">
        <v>40</v>
      </c>
      <c r="C29" s="40">
        <v>35</v>
      </c>
      <c r="D29" s="40">
        <v>34</v>
      </c>
      <c r="E29" s="40">
        <v>33</v>
      </c>
      <c r="F29" s="40">
        <v>32</v>
      </c>
      <c r="G29" s="40">
        <v>31</v>
      </c>
      <c r="H29" s="40">
        <v>31</v>
      </c>
      <c r="I29" s="41">
        <v>31</v>
      </c>
      <c r="J29" s="41">
        <v>31</v>
      </c>
      <c r="K29" s="41">
        <v>31</v>
      </c>
    </row>
    <row r="30" spans="1:11" ht="15" customHeight="1" thickBot="1">
      <c r="A30" s="16" t="s">
        <v>51</v>
      </c>
      <c r="B30" s="20">
        <f aca="true" t="shared" si="1" ref="B30:H30">SUM(B27:B29)</f>
        <v>61</v>
      </c>
      <c r="C30" s="20">
        <f t="shared" si="1"/>
        <v>59</v>
      </c>
      <c r="D30" s="20">
        <f t="shared" si="1"/>
        <v>57</v>
      </c>
      <c r="E30" s="20">
        <f t="shared" si="1"/>
        <v>56</v>
      </c>
      <c r="F30" s="20">
        <f t="shared" si="1"/>
        <v>55</v>
      </c>
      <c r="G30" s="20">
        <f t="shared" si="1"/>
        <v>54</v>
      </c>
      <c r="H30" s="20">
        <f t="shared" si="1"/>
        <v>54</v>
      </c>
      <c r="I30" s="24">
        <v>54</v>
      </c>
      <c r="J30" s="24">
        <v>54</v>
      </c>
      <c r="K30" s="24">
        <v>52</v>
      </c>
    </row>
    <row r="31" ht="13.5" customHeight="1">
      <c r="A31" s="13" t="s">
        <v>36</v>
      </c>
    </row>
  </sheetData>
  <sheetProtection/>
  <mergeCells count="7">
    <mergeCell ref="A18:K18"/>
    <mergeCell ref="A22:K22"/>
    <mergeCell ref="A24:K24"/>
    <mergeCell ref="A26:K26"/>
    <mergeCell ref="A8:K8"/>
    <mergeCell ref="A12:K12"/>
    <mergeCell ref="A16:K1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S84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3" width="9.140625" style="7" customWidth="1"/>
    <col min="4" max="4" width="11.57421875" style="7" customWidth="1"/>
    <col min="5" max="5" width="9.7109375" style="7" customWidth="1"/>
    <col min="6" max="6" width="10.140625" style="7" customWidth="1"/>
    <col min="7" max="7" width="11.7109375" style="7" customWidth="1"/>
    <col min="8" max="8" width="9.421875" style="7" customWidth="1"/>
    <col min="9" max="9" width="13.28125" style="7" customWidth="1"/>
    <col min="10" max="10" width="14.28125" style="7" customWidth="1"/>
    <col min="11" max="11" width="13.421875" style="7" customWidth="1"/>
    <col min="12" max="12" width="10.140625" style="7" customWidth="1"/>
    <col min="13" max="13" width="9.7109375" style="7" customWidth="1"/>
    <col min="14" max="14" width="9.140625" style="7" customWidth="1"/>
    <col min="15" max="15" width="11.28125" style="7" customWidth="1"/>
    <col min="16" max="16" width="13.00390625" style="7" customWidth="1"/>
    <col min="17" max="17" width="11.421875" style="7" customWidth="1"/>
    <col min="18" max="18" width="15.421875" style="7" bestFit="1" customWidth="1"/>
    <col min="19" max="16384" width="9.140625" style="7" customWidth="1"/>
  </cols>
  <sheetData>
    <row r="1" spans="1:2" s="43" customFormat="1" ht="19.5" customHeight="1">
      <c r="A1" s="1" t="s">
        <v>338</v>
      </c>
      <c r="B1" s="7"/>
    </row>
    <row r="2" ht="6.75" customHeight="1" thickBot="1"/>
    <row r="3" spans="5:18" ht="13.5" customHeight="1" thickBot="1">
      <c r="E3" s="296">
        <v>2010</v>
      </c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5:18" ht="13.5" customHeight="1" thickBot="1">
      <c r="E4" s="296" t="s">
        <v>100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5:18" ht="13.5" customHeight="1" thickBot="1">
      <c r="E5" s="296" t="s">
        <v>102</v>
      </c>
      <c r="F5" s="296"/>
      <c r="G5" s="296"/>
      <c r="H5" s="8" t="s">
        <v>105</v>
      </c>
      <c r="I5" s="8" t="s">
        <v>106</v>
      </c>
      <c r="J5" s="311" t="s">
        <v>107</v>
      </c>
      <c r="K5" s="311"/>
      <c r="L5" s="311"/>
      <c r="M5" s="311"/>
      <c r="N5" s="311"/>
      <c r="O5" s="311"/>
      <c r="P5" s="311"/>
      <c r="Q5" s="8" t="s">
        <v>111</v>
      </c>
      <c r="R5" s="48" t="s">
        <v>113</v>
      </c>
    </row>
    <row r="6" spans="1:18" s="46" customFormat="1" ht="37.5" customHeight="1" thickBot="1">
      <c r="A6" s="44"/>
      <c r="B6" s="73"/>
      <c r="C6" s="7"/>
      <c r="D6" s="7"/>
      <c r="E6" s="74" t="s">
        <v>101</v>
      </c>
      <c r="F6" s="74" t="s">
        <v>103</v>
      </c>
      <c r="G6" s="74" t="s">
        <v>104</v>
      </c>
      <c r="H6" s="74" t="s">
        <v>17</v>
      </c>
      <c r="I6" s="74" t="s">
        <v>18</v>
      </c>
      <c r="J6" s="74" t="s">
        <v>108</v>
      </c>
      <c r="K6" s="74" t="s">
        <v>109</v>
      </c>
      <c r="L6" s="74" t="s">
        <v>19</v>
      </c>
      <c r="M6" s="74" t="s">
        <v>20</v>
      </c>
      <c r="N6" s="74" t="s">
        <v>110</v>
      </c>
      <c r="O6" s="74" t="s">
        <v>341</v>
      </c>
      <c r="P6" s="74" t="s">
        <v>21</v>
      </c>
      <c r="Q6" s="74" t="s">
        <v>112</v>
      </c>
      <c r="R6" s="95" t="s">
        <v>0</v>
      </c>
    </row>
    <row r="7" spans="1:18" s="49" customFormat="1" ht="12.75" customHeight="1" thickBot="1">
      <c r="A7" s="300" t="s">
        <v>57</v>
      </c>
      <c r="B7" s="300"/>
      <c r="C7" s="300"/>
      <c r="D7" s="300"/>
      <c r="E7" s="77">
        <f>E8+E12+E13+E14+E17</f>
        <v>98659985</v>
      </c>
      <c r="F7" s="77">
        <f>F8+F12+F13+F14+F17</f>
        <v>113642075</v>
      </c>
      <c r="G7" s="77">
        <f aca="true" t="shared" si="0" ref="G7:Q7">G8+G12+G13+G14+G17</f>
        <v>113747491</v>
      </c>
      <c r="H7" s="77">
        <f t="shared" si="0"/>
        <v>63438215</v>
      </c>
      <c r="I7" s="77">
        <f t="shared" si="0"/>
        <v>31400664</v>
      </c>
      <c r="J7" s="77">
        <f t="shared" si="0"/>
        <v>39762177</v>
      </c>
      <c r="K7" s="77">
        <f t="shared" si="0"/>
        <v>220519441</v>
      </c>
      <c r="L7" s="77">
        <f t="shared" si="0"/>
        <v>287894792</v>
      </c>
      <c r="M7" s="77">
        <f t="shared" si="0"/>
        <v>56509238</v>
      </c>
      <c r="N7" s="77">
        <f t="shared" si="0"/>
        <v>10292686</v>
      </c>
      <c r="O7" s="77">
        <f t="shared" si="0"/>
        <v>6658162</v>
      </c>
      <c r="P7" s="77">
        <f t="shared" si="0"/>
        <v>22970976</v>
      </c>
      <c r="Q7" s="77">
        <f t="shared" si="0"/>
        <v>4408553</v>
      </c>
      <c r="R7" s="77">
        <f>SUM(E7:Q7)</f>
        <v>1069904455</v>
      </c>
    </row>
    <row r="8" spans="1:18" s="45" customFormat="1" ht="12.75" customHeight="1">
      <c r="A8" s="62"/>
      <c r="B8" s="304" t="s">
        <v>58</v>
      </c>
      <c r="C8" s="304"/>
      <c r="D8" s="304"/>
      <c r="E8" s="96">
        <v>112854838</v>
      </c>
      <c r="F8" s="96">
        <v>115218152</v>
      </c>
      <c r="G8" s="96">
        <v>114026667</v>
      </c>
      <c r="H8" s="96">
        <v>65282198</v>
      </c>
      <c r="I8" s="96">
        <v>31420495</v>
      </c>
      <c r="J8" s="96">
        <v>44710716</v>
      </c>
      <c r="K8" s="96">
        <v>267493775</v>
      </c>
      <c r="L8" s="96">
        <v>291349851</v>
      </c>
      <c r="M8" s="96">
        <v>59324701</v>
      </c>
      <c r="N8" s="96">
        <v>10094951</v>
      </c>
      <c r="O8" s="96">
        <v>6006988</v>
      </c>
      <c r="P8" s="96">
        <v>23546139</v>
      </c>
      <c r="Q8" s="96">
        <v>4359842</v>
      </c>
      <c r="R8" s="82">
        <f aca="true" t="shared" si="1" ref="R8:R17">SUM(E8:Q8)</f>
        <v>1145689313</v>
      </c>
    </row>
    <row r="9" spans="1:18" s="46" customFormat="1" ht="12.75" customHeight="1">
      <c r="A9" s="50"/>
      <c r="B9" s="11"/>
      <c r="C9" s="298" t="s">
        <v>59</v>
      </c>
      <c r="D9" s="298"/>
      <c r="E9" s="76">
        <v>101933605</v>
      </c>
      <c r="F9" s="76">
        <v>111973201</v>
      </c>
      <c r="G9" s="76">
        <v>112370155</v>
      </c>
      <c r="H9" s="76">
        <v>47908551</v>
      </c>
      <c r="I9" s="76">
        <v>22212774</v>
      </c>
      <c r="J9" s="76">
        <v>22974315</v>
      </c>
      <c r="K9" s="76">
        <v>178549124</v>
      </c>
      <c r="L9" s="76">
        <v>225099490</v>
      </c>
      <c r="M9" s="76">
        <v>45857895</v>
      </c>
      <c r="N9" s="76">
        <v>7239988</v>
      </c>
      <c r="O9" s="76">
        <v>4627307</v>
      </c>
      <c r="P9" s="76">
        <v>15862634</v>
      </c>
      <c r="Q9" s="76">
        <v>2998968</v>
      </c>
      <c r="R9" s="83">
        <f t="shared" si="1"/>
        <v>899608007</v>
      </c>
    </row>
    <row r="10" spans="1:18" s="46" customFormat="1" ht="12.75" customHeight="1">
      <c r="A10" s="50"/>
      <c r="B10" s="11"/>
      <c r="C10" s="298" t="s">
        <v>60</v>
      </c>
      <c r="D10" s="298"/>
      <c r="E10" s="76">
        <v>3280250</v>
      </c>
      <c r="F10" s="76">
        <v>329401</v>
      </c>
      <c r="G10" s="76">
        <v>1132920</v>
      </c>
      <c r="H10" s="76">
        <v>6061097</v>
      </c>
      <c r="I10" s="76">
        <v>2870210</v>
      </c>
      <c r="J10" s="76">
        <v>8328022</v>
      </c>
      <c r="K10" s="76">
        <v>34930991</v>
      </c>
      <c r="L10" s="76">
        <v>21989087</v>
      </c>
      <c r="M10" s="76">
        <v>4200506</v>
      </c>
      <c r="N10" s="76">
        <v>950333</v>
      </c>
      <c r="O10" s="76">
        <v>394701</v>
      </c>
      <c r="P10" s="76">
        <v>2500692</v>
      </c>
      <c r="Q10" s="76">
        <v>373457</v>
      </c>
      <c r="R10" s="83">
        <f t="shared" si="1"/>
        <v>87341667</v>
      </c>
    </row>
    <row r="11" spans="1:18" s="46" customFormat="1" ht="12.75" customHeight="1">
      <c r="A11" s="50"/>
      <c r="B11" s="11"/>
      <c r="C11" s="298" t="s">
        <v>61</v>
      </c>
      <c r="D11" s="298"/>
      <c r="E11" s="76">
        <v>7640983</v>
      </c>
      <c r="F11" s="76">
        <v>2915550</v>
      </c>
      <c r="G11" s="76">
        <v>523592</v>
      </c>
      <c r="H11" s="76">
        <v>11312550</v>
      </c>
      <c r="I11" s="76">
        <v>6337511</v>
      </c>
      <c r="J11" s="76">
        <v>13408379</v>
      </c>
      <c r="K11" s="76">
        <v>54013660</v>
      </c>
      <c r="L11" s="76">
        <v>44261274</v>
      </c>
      <c r="M11" s="76">
        <v>9266301</v>
      </c>
      <c r="N11" s="76">
        <v>1904631</v>
      </c>
      <c r="O11" s="76">
        <v>984980</v>
      </c>
      <c r="P11" s="76">
        <v>5182813</v>
      </c>
      <c r="Q11" s="76">
        <v>987417</v>
      </c>
      <c r="R11" s="83">
        <f t="shared" si="1"/>
        <v>158739641</v>
      </c>
    </row>
    <row r="12" spans="1:18" s="46" customFormat="1" ht="27" customHeight="1">
      <c r="A12" s="50"/>
      <c r="B12" s="298" t="s">
        <v>64</v>
      </c>
      <c r="C12" s="298"/>
      <c r="D12" s="298"/>
      <c r="E12" s="76">
        <v>-9895663</v>
      </c>
      <c r="F12" s="76">
        <v>-96647</v>
      </c>
      <c r="G12" s="76">
        <v>0</v>
      </c>
      <c r="H12" s="76">
        <v>-5778722</v>
      </c>
      <c r="I12" s="76">
        <v>-1296115</v>
      </c>
      <c r="J12" s="76">
        <v>-5003865</v>
      </c>
      <c r="K12" s="76">
        <v>-46217164</v>
      </c>
      <c r="L12" s="76">
        <v>-8749257</v>
      </c>
      <c r="M12" s="76">
        <v>-3101898</v>
      </c>
      <c r="N12" s="76">
        <v>-482723</v>
      </c>
      <c r="O12" s="76">
        <v>267067</v>
      </c>
      <c r="P12" s="76">
        <v>-1573590</v>
      </c>
      <c r="Q12" s="76">
        <v>10517</v>
      </c>
      <c r="R12" s="83">
        <f t="shared" si="1"/>
        <v>-81918060</v>
      </c>
    </row>
    <row r="13" spans="1:18" s="46" customFormat="1" ht="12.75" customHeight="1">
      <c r="A13" s="50"/>
      <c r="B13" s="298" t="s">
        <v>62</v>
      </c>
      <c r="C13" s="298"/>
      <c r="D13" s="298"/>
      <c r="E13" s="76">
        <v>-5183917</v>
      </c>
      <c r="F13" s="76">
        <v>-1563537</v>
      </c>
      <c r="G13" s="76">
        <v>-241948</v>
      </c>
      <c r="H13" s="76">
        <v>-705811</v>
      </c>
      <c r="I13" s="76">
        <v>-600653</v>
      </c>
      <c r="J13" s="76">
        <v>-43496</v>
      </c>
      <c r="K13" s="76">
        <v>-2863144</v>
      </c>
      <c r="L13" s="76">
        <v>-1561375</v>
      </c>
      <c r="M13" s="76">
        <v>-333135</v>
      </c>
      <c r="N13" s="76">
        <v>-52428</v>
      </c>
      <c r="O13" s="76">
        <v>-98641</v>
      </c>
      <c r="P13" s="76">
        <v>-95572</v>
      </c>
      <c r="Q13" s="76">
        <v>38194</v>
      </c>
      <c r="R13" s="83">
        <f t="shared" si="1"/>
        <v>-13305463</v>
      </c>
    </row>
    <row r="14" spans="1:18" s="45" customFormat="1" ht="12.75" customHeight="1">
      <c r="A14" s="62"/>
      <c r="B14" s="310" t="s">
        <v>63</v>
      </c>
      <c r="C14" s="310"/>
      <c r="D14" s="310"/>
      <c r="E14" s="96">
        <v>680684</v>
      </c>
      <c r="F14" s="96">
        <v>92556</v>
      </c>
      <c r="G14" s="96">
        <v>0</v>
      </c>
      <c r="H14" s="96">
        <v>4645611</v>
      </c>
      <c r="I14" s="96">
        <v>1888738</v>
      </c>
      <c r="J14" s="96">
        <v>54521</v>
      </c>
      <c r="K14" s="96">
        <v>2005109</v>
      </c>
      <c r="L14" s="96">
        <v>6515734</v>
      </c>
      <c r="M14" s="96">
        <v>571207</v>
      </c>
      <c r="N14" s="96">
        <v>730971</v>
      </c>
      <c r="O14" s="96">
        <v>483283</v>
      </c>
      <c r="P14" s="96">
        <v>1127860</v>
      </c>
      <c r="Q14" s="96">
        <v>0</v>
      </c>
      <c r="R14" s="87">
        <f t="shared" si="1"/>
        <v>18796274</v>
      </c>
    </row>
    <row r="15" spans="1:18" s="46" customFormat="1" ht="12.75" customHeight="1">
      <c r="A15" s="50"/>
      <c r="B15" s="71"/>
      <c r="C15" s="97" t="s">
        <v>114</v>
      </c>
      <c r="D15" s="71"/>
      <c r="E15" s="84">
        <v>680684</v>
      </c>
      <c r="F15" s="84">
        <v>92556</v>
      </c>
      <c r="G15" s="84">
        <v>0</v>
      </c>
      <c r="H15" s="84">
        <v>1078518</v>
      </c>
      <c r="I15" s="84">
        <v>572740</v>
      </c>
      <c r="J15" s="84">
        <v>54521</v>
      </c>
      <c r="K15" s="84">
        <v>2005109</v>
      </c>
      <c r="L15" s="84">
        <v>5891791</v>
      </c>
      <c r="M15" s="84">
        <v>186982</v>
      </c>
      <c r="N15" s="84">
        <v>599612</v>
      </c>
      <c r="O15" s="84">
        <v>112358</v>
      </c>
      <c r="P15" s="84">
        <v>842420</v>
      </c>
      <c r="Q15" s="84">
        <v>0</v>
      </c>
      <c r="R15" s="83">
        <f t="shared" si="1"/>
        <v>12117291</v>
      </c>
    </row>
    <row r="16" spans="1:18" s="46" customFormat="1" ht="12.75" customHeight="1">
      <c r="A16" s="50"/>
      <c r="B16" s="71"/>
      <c r="C16" s="97" t="s">
        <v>115</v>
      </c>
      <c r="D16" s="71"/>
      <c r="E16" s="84">
        <v>0</v>
      </c>
      <c r="F16" s="84">
        <v>0</v>
      </c>
      <c r="G16" s="84">
        <v>0</v>
      </c>
      <c r="H16" s="84">
        <v>3567093</v>
      </c>
      <c r="I16" s="84">
        <v>1315999</v>
      </c>
      <c r="J16" s="84">
        <v>0</v>
      </c>
      <c r="K16" s="84">
        <v>0</v>
      </c>
      <c r="L16" s="84">
        <v>623943</v>
      </c>
      <c r="M16" s="84">
        <v>384224</v>
      </c>
      <c r="N16" s="84">
        <v>131359</v>
      </c>
      <c r="O16" s="84">
        <v>370925</v>
      </c>
      <c r="P16" s="84">
        <v>285440</v>
      </c>
      <c r="Q16" s="84">
        <v>0</v>
      </c>
      <c r="R16" s="87">
        <f t="shared" si="1"/>
        <v>6678983</v>
      </c>
    </row>
    <row r="17" spans="1:18" s="46" customFormat="1" ht="12.75" customHeight="1" thickBot="1">
      <c r="A17" s="50"/>
      <c r="B17" s="309" t="s">
        <v>22</v>
      </c>
      <c r="C17" s="309"/>
      <c r="D17" s="309"/>
      <c r="E17" s="84">
        <v>204043</v>
      </c>
      <c r="F17" s="84">
        <v>-8449</v>
      </c>
      <c r="G17" s="84">
        <v>-37228</v>
      </c>
      <c r="H17" s="84">
        <v>-5061</v>
      </c>
      <c r="I17" s="84">
        <v>-11801</v>
      </c>
      <c r="J17" s="84">
        <v>44301</v>
      </c>
      <c r="K17" s="84">
        <v>100865</v>
      </c>
      <c r="L17" s="84">
        <v>339839</v>
      </c>
      <c r="M17" s="84">
        <v>48363</v>
      </c>
      <c r="N17" s="84">
        <v>1915</v>
      </c>
      <c r="O17" s="84">
        <v>-535</v>
      </c>
      <c r="P17" s="84">
        <v>-33861</v>
      </c>
      <c r="Q17" s="84">
        <v>0</v>
      </c>
      <c r="R17" s="81">
        <f t="shared" si="1"/>
        <v>642391</v>
      </c>
    </row>
    <row r="18" spans="1:18" s="49" customFormat="1" ht="12.75" customHeight="1" thickBot="1">
      <c r="A18" s="300" t="s">
        <v>65</v>
      </c>
      <c r="B18" s="300"/>
      <c r="C18" s="300"/>
      <c r="D18" s="300"/>
      <c r="E18" s="77">
        <f>SUM(E19:E22)</f>
        <v>14881387</v>
      </c>
      <c r="F18" s="77">
        <f aca="true" t="shared" si="2" ref="F18:Q18">SUM(F19:F22)</f>
        <v>33151802</v>
      </c>
      <c r="G18" s="77">
        <f t="shared" si="2"/>
        <v>10082707</v>
      </c>
      <c r="H18" s="77">
        <f t="shared" si="2"/>
        <v>2766301</v>
      </c>
      <c r="I18" s="77">
        <f t="shared" si="2"/>
        <v>1417121</v>
      </c>
      <c r="J18" s="77">
        <f t="shared" si="2"/>
        <v>2400854</v>
      </c>
      <c r="K18" s="77">
        <f t="shared" si="2"/>
        <v>12658736</v>
      </c>
      <c r="L18" s="77">
        <f t="shared" si="2"/>
        <v>8825212</v>
      </c>
      <c r="M18" s="77">
        <f t="shared" si="2"/>
        <v>3219157</v>
      </c>
      <c r="N18" s="77">
        <f t="shared" si="2"/>
        <v>413434</v>
      </c>
      <c r="O18" s="77">
        <f t="shared" si="2"/>
        <v>354450</v>
      </c>
      <c r="P18" s="77">
        <f t="shared" si="2"/>
        <v>1026389</v>
      </c>
      <c r="Q18" s="77">
        <f t="shared" si="2"/>
        <v>161835</v>
      </c>
      <c r="R18" s="77">
        <f>SUM(E18:Q18)</f>
        <v>91359385</v>
      </c>
    </row>
    <row r="19" spans="1:18" s="46" customFormat="1" ht="12.75" customHeight="1">
      <c r="A19" s="50"/>
      <c r="B19" s="306" t="s">
        <v>66</v>
      </c>
      <c r="C19" s="306"/>
      <c r="D19" s="306"/>
      <c r="E19" s="78">
        <v>15537405</v>
      </c>
      <c r="F19" s="78">
        <v>32914132</v>
      </c>
      <c r="G19" s="78">
        <v>10862576</v>
      </c>
      <c r="H19" s="78">
        <v>2859275</v>
      </c>
      <c r="I19" s="78">
        <v>1456652</v>
      </c>
      <c r="J19" s="78">
        <v>2441234</v>
      </c>
      <c r="K19" s="78">
        <v>13175664</v>
      </c>
      <c r="L19" s="78">
        <v>9280533</v>
      </c>
      <c r="M19" s="78">
        <v>3306129</v>
      </c>
      <c r="N19" s="78">
        <v>420104</v>
      </c>
      <c r="O19" s="78">
        <v>354538</v>
      </c>
      <c r="P19" s="78">
        <v>1041558</v>
      </c>
      <c r="Q19" s="78">
        <v>175153</v>
      </c>
      <c r="R19" s="82">
        <f aca="true" t="shared" si="3" ref="R19:R38">SUM(E19:Q19)</f>
        <v>93824953</v>
      </c>
    </row>
    <row r="20" spans="1:18" s="46" customFormat="1" ht="12.75" customHeight="1">
      <c r="A20" s="50"/>
      <c r="B20" s="298" t="s">
        <v>67</v>
      </c>
      <c r="C20" s="298"/>
      <c r="D20" s="298"/>
      <c r="E20" s="76">
        <v>81059</v>
      </c>
      <c r="F20" s="76">
        <v>1748682</v>
      </c>
      <c r="G20" s="76">
        <v>253061</v>
      </c>
      <c r="H20" s="76">
        <v>88687</v>
      </c>
      <c r="I20" s="76">
        <v>53039</v>
      </c>
      <c r="J20" s="76">
        <v>49563</v>
      </c>
      <c r="K20" s="76">
        <v>311629</v>
      </c>
      <c r="L20" s="76">
        <v>335340</v>
      </c>
      <c r="M20" s="76">
        <v>51151</v>
      </c>
      <c r="N20" s="76">
        <v>22234</v>
      </c>
      <c r="O20" s="76">
        <v>21757</v>
      </c>
      <c r="P20" s="76">
        <v>68637</v>
      </c>
      <c r="Q20" s="76">
        <v>916</v>
      </c>
      <c r="R20" s="83">
        <f t="shared" si="3"/>
        <v>3085755</v>
      </c>
    </row>
    <row r="21" spans="1:18" s="46" customFormat="1" ht="12.75" customHeight="1">
      <c r="A21" s="50"/>
      <c r="B21" s="298" t="s">
        <v>68</v>
      </c>
      <c r="C21" s="298"/>
      <c r="D21" s="298"/>
      <c r="E21" s="76">
        <v>-197747</v>
      </c>
      <c r="F21" s="76">
        <v>-344</v>
      </c>
      <c r="G21" s="76">
        <v>-3885</v>
      </c>
      <c r="H21" s="76">
        <v>-73738</v>
      </c>
      <c r="I21" s="76">
        <v>-40251</v>
      </c>
      <c r="J21" s="76">
        <v>-14105</v>
      </c>
      <c r="K21" s="76">
        <v>-230400</v>
      </c>
      <c r="L21" s="76">
        <v>-173138</v>
      </c>
      <c r="M21" s="76">
        <v>-48805</v>
      </c>
      <c r="N21" s="76">
        <v>-10898</v>
      </c>
      <c r="O21" s="76">
        <v>-6394</v>
      </c>
      <c r="P21" s="76">
        <v>-43919</v>
      </c>
      <c r="Q21" s="76">
        <v>-889</v>
      </c>
      <c r="R21" s="83">
        <f t="shared" si="3"/>
        <v>-844513</v>
      </c>
    </row>
    <row r="22" spans="1:18" s="46" customFormat="1" ht="12.75" customHeight="1" thickBot="1">
      <c r="A22" s="50"/>
      <c r="B22" s="307" t="s">
        <v>69</v>
      </c>
      <c r="C22" s="307"/>
      <c r="D22" s="307"/>
      <c r="E22" s="80">
        <v>-539330</v>
      </c>
      <c r="F22" s="80">
        <v>-1510668</v>
      </c>
      <c r="G22" s="80">
        <v>-1029045</v>
      </c>
      <c r="H22" s="80">
        <v>-107923</v>
      </c>
      <c r="I22" s="80">
        <v>-52319</v>
      </c>
      <c r="J22" s="80">
        <v>-75838</v>
      </c>
      <c r="K22" s="80">
        <v>-598157</v>
      </c>
      <c r="L22" s="80">
        <v>-617523</v>
      </c>
      <c r="M22" s="80">
        <v>-89318</v>
      </c>
      <c r="N22" s="80">
        <v>-18006</v>
      </c>
      <c r="O22" s="80">
        <v>-15451</v>
      </c>
      <c r="P22" s="80">
        <v>-39887</v>
      </c>
      <c r="Q22" s="80">
        <v>-13345</v>
      </c>
      <c r="R22" s="81">
        <f t="shared" si="3"/>
        <v>-4706810</v>
      </c>
    </row>
    <row r="23" spans="1:18" s="49" customFormat="1" ht="27" customHeight="1" thickBot="1">
      <c r="A23" s="300" t="s">
        <v>70</v>
      </c>
      <c r="B23" s="300"/>
      <c r="C23" s="300"/>
      <c r="D23" s="300"/>
      <c r="E23" s="77">
        <f>SUM(E24:E25)</f>
        <v>0</v>
      </c>
      <c r="F23" s="77">
        <f aca="true" t="shared" si="4" ref="F23:Q23">SUM(F24:F25)</f>
        <v>0</v>
      </c>
      <c r="G23" s="77">
        <f t="shared" si="4"/>
        <v>12173476</v>
      </c>
      <c r="H23" s="77">
        <f t="shared" si="4"/>
        <v>0</v>
      </c>
      <c r="I23" s="77">
        <f t="shared" si="4"/>
        <v>0</v>
      </c>
      <c r="J23" s="77">
        <f t="shared" si="4"/>
        <v>0</v>
      </c>
      <c r="K23" s="77">
        <f t="shared" si="4"/>
        <v>0</v>
      </c>
      <c r="L23" s="77">
        <f t="shared" si="4"/>
        <v>0</v>
      </c>
      <c r="M23" s="77">
        <f t="shared" si="4"/>
        <v>0</v>
      </c>
      <c r="N23" s="77">
        <f t="shared" si="4"/>
        <v>0</v>
      </c>
      <c r="O23" s="77">
        <f t="shared" si="4"/>
        <v>0</v>
      </c>
      <c r="P23" s="77">
        <f t="shared" si="4"/>
        <v>0</v>
      </c>
      <c r="Q23" s="77">
        <f t="shared" si="4"/>
        <v>0</v>
      </c>
      <c r="R23" s="77">
        <f t="shared" si="3"/>
        <v>12173476</v>
      </c>
    </row>
    <row r="24" spans="1:18" s="46" customFormat="1" ht="27" customHeight="1">
      <c r="A24" s="47"/>
      <c r="B24" s="306" t="s">
        <v>71</v>
      </c>
      <c r="C24" s="306"/>
      <c r="D24" s="306"/>
      <c r="E24" s="78">
        <v>0</v>
      </c>
      <c r="F24" s="78">
        <v>0</v>
      </c>
      <c r="G24" s="78">
        <v>28920658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9">
        <f t="shared" si="3"/>
        <v>28920658</v>
      </c>
    </row>
    <row r="25" spans="1:18" s="46" customFormat="1" ht="27" customHeight="1" thickBot="1">
      <c r="A25" s="47"/>
      <c r="B25" s="307" t="s">
        <v>72</v>
      </c>
      <c r="C25" s="307"/>
      <c r="D25" s="307"/>
      <c r="E25" s="80">
        <v>0</v>
      </c>
      <c r="F25" s="80">
        <v>0</v>
      </c>
      <c r="G25" s="80">
        <v>-16747182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1">
        <f t="shared" si="3"/>
        <v>-16747182</v>
      </c>
    </row>
    <row r="26" spans="1:18" s="49" customFormat="1" ht="12.75" customHeight="1" thickBot="1">
      <c r="A26" s="300" t="s">
        <v>73</v>
      </c>
      <c r="B26" s="300"/>
      <c r="C26" s="300"/>
      <c r="D26" s="300"/>
      <c r="E26" s="77">
        <f>SUM(E27:E30)</f>
        <v>-21651233</v>
      </c>
      <c r="F26" s="77">
        <f aca="true" t="shared" si="5" ref="F26:Q26">SUM(F27:F30)</f>
        <v>-37024638</v>
      </c>
      <c r="G26" s="77">
        <f t="shared" si="5"/>
        <v>-19462587</v>
      </c>
      <c r="H26" s="77">
        <f t="shared" si="5"/>
        <v>-21232570</v>
      </c>
      <c r="I26" s="77">
        <f t="shared" si="5"/>
        <v>-26106951</v>
      </c>
      <c r="J26" s="77">
        <f t="shared" si="5"/>
        <v>-13186125</v>
      </c>
      <c r="K26" s="77">
        <f t="shared" si="5"/>
        <v>-145798017</v>
      </c>
      <c r="L26" s="77">
        <f t="shared" si="5"/>
        <v>-215976710</v>
      </c>
      <c r="M26" s="77">
        <f t="shared" si="5"/>
        <v>-23247515</v>
      </c>
      <c r="N26" s="77">
        <f t="shared" si="5"/>
        <v>-3146504</v>
      </c>
      <c r="O26" s="77">
        <f t="shared" si="5"/>
        <v>-1624263</v>
      </c>
      <c r="P26" s="77">
        <f t="shared" si="5"/>
        <v>-8181862</v>
      </c>
      <c r="Q26" s="77">
        <f t="shared" si="5"/>
        <v>-1245758</v>
      </c>
      <c r="R26" s="77">
        <f t="shared" si="3"/>
        <v>-537884733</v>
      </c>
    </row>
    <row r="27" spans="1:18" s="46" customFormat="1" ht="12.75" customHeight="1">
      <c r="A27" s="51"/>
      <c r="B27" s="306" t="s">
        <v>10</v>
      </c>
      <c r="C27" s="306"/>
      <c r="D27" s="306"/>
      <c r="E27" s="78">
        <v>-19868256</v>
      </c>
      <c r="F27" s="78">
        <v>-37229763</v>
      </c>
      <c r="G27" s="78">
        <v>-19761380</v>
      </c>
      <c r="H27" s="78">
        <v>-15522410</v>
      </c>
      <c r="I27" s="78">
        <v>-22119328</v>
      </c>
      <c r="J27" s="78">
        <v>-10085463</v>
      </c>
      <c r="K27" s="78">
        <v>-141149705</v>
      </c>
      <c r="L27" s="78">
        <v>-202103282</v>
      </c>
      <c r="M27" s="78">
        <v>-22313701</v>
      </c>
      <c r="N27" s="78">
        <v>-2467717</v>
      </c>
      <c r="O27" s="78">
        <v>-2181549</v>
      </c>
      <c r="P27" s="78">
        <v>-8629460</v>
      </c>
      <c r="Q27" s="78">
        <v>-121253</v>
      </c>
      <c r="R27" s="82">
        <f t="shared" si="3"/>
        <v>-503553267</v>
      </c>
    </row>
    <row r="28" spans="1:18" s="46" customFormat="1" ht="27" customHeight="1">
      <c r="A28" s="50"/>
      <c r="B28" s="298" t="s">
        <v>74</v>
      </c>
      <c r="C28" s="298"/>
      <c r="D28" s="298"/>
      <c r="E28" s="76">
        <v>-1214973</v>
      </c>
      <c r="F28" s="76">
        <v>253811</v>
      </c>
      <c r="G28" s="76">
        <v>430687</v>
      </c>
      <c r="H28" s="76">
        <v>-5512606</v>
      </c>
      <c r="I28" s="76">
        <v>-4185161</v>
      </c>
      <c r="J28" s="76">
        <v>-3186730</v>
      </c>
      <c r="K28" s="76">
        <v>-5101231</v>
      </c>
      <c r="L28" s="76">
        <v>-13844158</v>
      </c>
      <c r="M28" s="76">
        <v>-1514491</v>
      </c>
      <c r="N28" s="76">
        <v>-433752</v>
      </c>
      <c r="O28" s="76">
        <v>546504</v>
      </c>
      <c r="P28" s="76">
        <v>399975</v>
      </c>
      <c r="Q28" s="76">
        <v>-1098154</v>
      </c>
      <c r="R28" s="83">
        <f t="shared" si="3"/>
        <v>-34460279</v>
      </c>
    </row>
    <row r="29" spans="1:18" s="46" customFormat="1" ht="27" customHeight="1">
      <c r="A29" s="52"/>
      <c r="B29" s="298" t="s">
        <v>75</v>
      </c>
      <c r="C29" s="298"/>
      <c r="D29" s="298"/>
      <c r="E29" s="76">
        <v>-296489</v>
      </c>
      <c r="F29" s="76">
        <v>-28029</v>
      </c>
      <c r="G29" s="76">
        <v>-12551</v>
      </c>
      <c r="H29" s="76">
        <v>-16810</v>
      </c>
      <c r="I29" s="76">
        <v>-22585</v>
      </c>
      <c r="J29" s="76">
        <v>134593</v>
      </c>
      <c r="K29" s="76">
        <v>504113</v>
      </c>
      <c r="L29" s="76">
        <v>208953</v>
      </c>
      <c r="M29" s="76">
        <v>703311</v>
      </c>
      <c r="N29" s="76">
        <v>-226580</v>
      </c>
      <c r="O29" s="76">
        <v>-7578</v>
      </c>
      <c r="P29" s="76">
        <v>7385</v>
      </c>
      <c r="Q29" s="76">
        <v>6422</v>
      </c>
      <c r="R29" s="83">
        <f t="shared" si="3"/>
        <v>954155</v>
      </c>
    </row>
    <row r="30" spans="1:18" s="46" customFormat="1" ht="27" customHeight="1" thickBot="1">
      <c r="A30" s="50"/>
      <c r="B30" s="307" t="s">
        <v>76</v>
      </c>
      <c r="C30" s="307"/>
      <c r="D30" s="307"/>
      <c r="E30" s="80">
        <v>-271515</v>
      </c>
      <c r="F30" s="80">
        <v>-20657</v>
      </c>
      <c r="G30" s="80">
        <v>-119343</v>
      </c>
      <c r="H30" s="80">
        <v>-180744</v>
      </c>
      <c r="I30" s="80">
        <v>220123</v>
      </c>
      <c r="J30" s="80">
        <v>-48525</v>
      </c>
      <c r="K30" s="80">
        <v>-51194</v>
      </c>
      <c r="L30" s="80">
        <v>-238223</v>
      </c>
      <c r="M30" s="80">
        <v>-122634</v>
      </c>
      <c r="N30" s="80">
        <v>-18455</v>
      </c>
      <c r="O30" s="80">
        <v>18360</v>
      </c>
      <c r="P30" s="80">
        <v>40238</v>
      </c>
      <c r="Q30" s="80">
        <v>-32773</v>
      </c>
      <c r="R30" s="81">
        <f t="shared" si="3"/>
        <v>-825342</v>
      </c>
    </row>
    <row r="31" spans="1:18" s="49" customFormat="1" ht="12.75" customHeight="1" thickBot="1">
      <c r="A31" s="300" t="s">
        <v>12</v>
      </c>
      <c r="B31" s="300"/>
      <c r="C31" s="300"/>
      <c r="D31" s="300"/>
      <c r="E31" s="77">
        <f aca="true" t="shared" si="6" ref="E31:Q31">SUM(E32:E35)</f>
        <v>-15042018</v>
      </c>
      <c r="F31" s="77">
        <f t="shared" si="6"/>
        <v>-62277143</v>
      </c>
      <c r="G31" s="77">
        <f t="shared" si="6"/>
        <v>-91678689</v>
      </c>
      <c r="H31" s="77">
        <f t="shared" si="6"/>
        <v>56932</v>
      </c>
      <c r="I31" s="77">
        <f t="shared" si="6"/>
        <v>-223097</v>
      </c>
      <c r="J31" s="77">
        <f t="shared" si="6"/>
        <v>510962</v>
      </c>
      <c r="K31" s="77">
        <f t="shared" si="6"/>
        <v>-1266489</v>
      </c>
      <c r="L31" s="77">
        <f t="shared" si="6"/>
        <v>513019</v>
      </c>
      <c r="M31" s="77">
        <f t="shared" si="6"/>
        <v>213964</v>
      </c>
      <c r="N31" s="77">
        <f t="shared" si="6"/>
        <v>-90525</v>
      </c>
      <c r="O31" s="77">
        <f t="shared" si="6"/>
        <v>95459</v>
      </c>
      <c r="P31" s="77">
        <f t="shared" si="6"/>
        <v>-251183</v>
      </c>
      <c r="Q31" s="77">
        <f t="shared" si="6"/>
        <v>-259274</v>
      </c>
      <c r="R31" s="77">
        <f t="shared" si="3"/>
        <v>-169698082</v>
      </c>
    </row>
    <row r="32" spans="1:18" s="46" customFormat="1" ht="12.75" customHeight="1">
      <c r="A32" s="50"/>
      <c r="B32" s="308" t="s">
        <v>77</v>
      </c>
      <c r="C32" s="308"/>
      <c r="D32" s="308"/>
      <c r="E32" s="78">
        <v>-14722965</v>
      </c>
      <c r="F32" s="78">
        <v>-60629819</v>
      </c>
      <c r="G32" s="78">
        <v>-80895269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82">
        <f t="shared" si="3"/>
        <v>-156248053</v>
      </c>
    </row>
    <row r="33" spans="1:18" s="46" customFormat="1" ht="27" customHeight="1">
      <c r="A33" s="50"/>
      <c r="B33" s="302" t="s">
        <v>78</v>
      </c>
      <c r="C33" s="302"/>
      <c r="D33" s="302"/>
      <c r="E33" s="76">
        <v>0</v>
      </c>
      <c r="F33" s="76">
        <v>0</v>
      </c>
      <c r="G33" s="76">
        <v>0</v>
      </c>
      <c r="H33" s="76">
        <v>215085</v>
      </c>
      <c r="I33" s="186">
        <v>-212612</v>
      </c>
      <c r="J33" s="76">
        <v>538297</v>
      </c>
      <c r="K33" s="76">
        <v>1057863</v>
      </c>
      <c r="L33" s="76">
        <v>486132</v>
      </c>
      <c r="M33" s="76">
        <v>182490</v>
      </c>
      <c r="N33" s="76">
        <v>-35706</v>
      </c>
      <c r="O33" s="76">
        <v>97699</v>
      </c>
      <c r="P33" s="76">
        <v>-284679</v>
      </c>
      <c r="Q33" s="76">
        <v>-259274</v>
      </c>
      <c r="R33" s="83">
        <f t="shared" si="3"/>
        <v>1785295</v>
      </c>
    </row>
    <row r="34" spans="1:18" s="46" customFormat="1" ht="27" customHeight="1">
      <c r="A34" s="50"/>
      <c r="B34" s="298" t="s">
        <v>79</v>
      </c>
      <c r="C34" s="298"/>
      <c r="D34" s="298"/>
      <c r="E34" s="76">
        <v>-319053</v>
      </c>
      <c r="F34" s="76">
        <v>-1647324</v>
      </c>
      <c r="G34" s="76">
        <v>0</v>
      </c>
      <c r="H34" s="76">
        <v>-158153</v>
      </c>
      <c r="I34" s="76">
        <v>-10485</v>
      </c>
      <c r="J34" s="76">
        <v>-27335</v>
      </c>
      <c r="K34" s="76">
        <v>-2324352</v>
      </c>
      <c r="L34" s="76">
        <v>26887</v>
      </c>
      <c r="M34" s="76">
        <v>31474</v>
      </c>
      <c r="N34" s="76">
        <v>-54819</v>
      </c>
      <c r="O34" s="76">
        <v>-2240</v>
      </c>
      <c r="P34" s="76">
        <v>33496</v>
      </c>
      <c r="Q34" s="76">
        <v>0</v>
      </c>
      <c r="R34" s="83">
        <f t="shared" si="3"/>
        <v>-4451904</v>
      </c>
    </row>
    <row r="35" spans="1:18" s="46" customFormat="1" ht="12.75" customHeight="1" thickBot="1">
      <c r="A35" s="50"/>
      <c r="B35" s="303" t="s">
        <v>80</v>
      </c>
      <c r="C35" s="303"/>
      <c r="D35" s="303"/>
      <c r="E35" s="84">
        <v>0</v>
      </c>
      <c r="F35" s="84">
        <v>0</v>
      </c>
      <c r="G35" s="84">
        <v>-10783420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1">
        <f t="shared" si="3"/>
        <v>-10783420</v>
      </c>
    </row>
    <row r="36" spans="1:18" s="49" customFormat="1" ht="12.75" customHeight="1" thickBot="1">
      <c r="A36" s="300" t="s">
        <v>81</v>
      </c>
      <c r="B36" s="300"/>
      <c r="C36" s="300"/>
      <c r="D36" s="300"/>
      <c r="E36" s="77">
        <v>0</v>
      </c>
      <c r="F36" s="77">
        <v>-2426119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/>
      <c r="R36" s="77">
        <f t="shared" si="3"/>
        <v>-2426119</v>
      </c>
    </row>
    <row r="37" spans="1:18" s="49" customFormat="1" ht="12.75" customHeight="1" thickBot="1">
      <c r="A37" s="300" t="s">
        <v>82</v>
      </c>
      <c r="B37" s="300"/>
      <c r="C37" s="300"/>
      <c r="D37" s="300"/>
      <c r="E37" s="77">
        <f>E38+E41+E42+E43+E44+E45</f>
        <v>-16212540</v>
      </c>
      <c r="F37" s="77">
        <f>F38+F41+F42+F43+F44+F45</f>
        <v>2447740</v>
      </c>
      <c r="G37" s="77">
        <f aca="true" t="shared" si="7" ref="G37:Q37">G38+G41+G42+G43+G44+G45</f>
        <v>-1803535</v>
      </c>
      <c r="H37" s="77">
        <f t="shared" si="7"/>
        <v>-13973070</v>
      </c>
      <c r="I37" s="77">
        <f t="shared" si="7"/>
        <v>10551768</v>
      </c>
      <c r="J37" s="77">
        <f t="shared" si="7"/>
        <v>-157169</v>
      </c>
      <c r="K37" s="77">
        <f t="shared" si="7"/>
        <v>-6239674</v>
      </c>
      <c r="L37" s="77">
        <f t="shared" si="7"/>
        <v>-112822</v>
      </c>
      <c r="M37" s="77">
        <f t="shared" si="7"/>
        <v>-4565309</v>
      </c>
      <c r="N37" s="77">
        <f t="shared" si="7"/>
        <v>-1998031</v>
      </c>
      <c r="O37" s="77">
        <f t="shared" si="7"/>
        <v>-2556574</v>
      </c>
      <c r="P37" s="77">
        <f t="shared" si="7"/>
        <v>-3322406</v>
      </c>
      <c r="Q37" s="77">
        <f t="shared" si="7"/>
        <v>-309457</v>
      </c>
      <c r="R37" s="77">
        <f>SUM(E37:Q37)</f>
        <v>-38251079</v>
      </c>
    </row>
    <row r="38" spans="1:18" s="45" customFormat="1" ht="12.75" customHeight="1">
      <c r="A38" s="62"/>
      <c r="B38" s="304" t="s">
        <v>83</v>
      </c>
      <c r="C38" s="304"/>
      <c r="D38" s="304"/>
      <c r="E38" s="85">
        <v>-46642156</v>
      </c>
      <c r="F38" s="85">
        <v>-5311259</v>
      </c>
      <c r="G38" s="85">
        <v>-2565941</v>
      </c>
      <c r="H38" s="85">
        <v>-43844723</v>
      </c>
      <c r="I38" s="85">
        <v>-16618680</v>
      </c>
      <c r="J38" s="85">
        <v>-650066</v>
      </c>
      <c r="K38" s="85">
        <v>-12118781</v>
      </c>
      <c r="L38" s="85">
        <v>-57677787</v>
      </c>
      <c r="M38" s="85">
        <v>-11039108</v>
      </c>
      <c r="N38" s="85">
        <v>-3048581</v>
      </c>
      <c r="O38" s="85">
        <v>-4405747</v>
      </c>
      <c r="P38" s="85">
        <v>-10722733</v>
      </c>
      <c r="Q38" s="85">
        <v>-2027813</v>
      </c>
      <c r="R38" s="86">
        <f t="shared" si="3"/>
        <v>-216673375</v>
      </c>
    </row>
    <row r="39" spans="1:18" s="46" customFormat="1" ht="12.75" customHeight="1">
      <c r="A39" s="50"/>
      <c r="B39" s="11"/>
      <c r="C39" s="305" t="s">
        <v>114</v>
      </c>
      <c r="D39" s="305"/>
      <c r="E39" s="76">
        <v>-7564267</v>
      </c>
      <c r="F39" s="76">
        <v>-21719</v>
      </c>
      <c r="G39" s="76">
        <v>-5430</v>
      </c>
      <c r="H39" s="76">
        <v>-5764096</v>
      </c>
      <c r="I39" s="76">
        <v>-1663875</v>
      </c>
      <c r="J39" s="76">
        <v>-202211</v>
      </c>
      <c r="K39" s="76">
        <v>-3439351</v>
      </c>
      <c r="L39" s="76">
        <v>-12723890</v>
      </c>
      <c r="M39" s="76">
        <v>-381226</v>
      </c>
      <c r="N39" s="76">
        <v>-690529</v>
      </c>
      <c r="O39" s="76">
        <v>-624984</v>
      </c>
      <c r="P39" s="76">
        <v>-1588309</v>
      </c>
      <c r="Q39" s="76">
        <v>-79521</v>
      </c>
      <c r="R39" s="87">
        <f aca="true" t="shared" si="8" ref="R39:R45">SUM(E39:Q39)</f>
        <v>-34749408</v>
      </c>
    </row>
    <row r="40" spans="1:18" s="46" customFormat="1" ht="12.75" customHeight="1">
      <c r="A40" s="50"/>
      <c r="B40" s="11"/>
      <c r="C40" s="305" t="s">
        <v>115</v>
      </c>
      <c r="D40" s="305"/>
      <c r="E40" s="76">
        <v>-39077889</v>
      </c>
      <c r="F40" s="76">
        <v>-5289540</v>
      </c>
      <c r="G40" s="76">
        <v>-2560511</v>
      </c>
      <c r="H40" s="76">
        <v>-38080627</v>
      </c>
      <c r="I40" s="76">
        <v>-14954805</v>
      </c>
      <c r="J40" s="76">
        <v>-447855</v>
      </c>
      <c r="K40" s="76">
        <v>-8679429</v>
      </c>
      <c r="L40" s="76">
        <v>-44953897</v>
      </c>
      <c r="M40" s="76">
        <v>-10657882</v>
      </c>
      <c r="N40" s="76">
        <v>-2358052</v>
      </c>
      <c r="O40" s="76">
        <v>-3780763</v>
      </c>
      <c r="P40" s="76">
        <v>-9134424</v>
      </c>
      <c r="Q40" s="76">
        <v>-1948292</v>
      </c>
      <c r="R40" s="87">
        <f t="shared" si="8"/>
        <v>-181923966</v>
      </c>
    </row>
    <row r="41" spans="1:18" s="46" customFormat="1" ht="12.75" customHeight="1">
      <c r="A41" s="50"/>
      <c r="B41" s="298" t="s">
        <v>11</v>
      </c>
      <c r="C41" s="298"/>
      <c r="D41" s="298"/>
      <c r="E41" s="76">
        <v>9348856</v>
      </c>
      <c r="F41" s="76">
        <v>2410230</v>
      </c>
      <c r="G41" s="76">
        <v>318552</v>
      </c>
      <c r="H41" s="76">
        <v>13357601</v>
      </c>
      <c r="I41" s="76">
        <v>19479224</v>
      </c>
      <c r="J41" s="76">
        <v>563291</v>
      </c>
      <c r="K41" s="76">
        <v>5121108</v>
      </c>
      <c r="L41" s="76">
        <v>48297171</v>
      </c>
      <c r="M41" s="76">
        <v>2453135</v>
      </c>
      <c r="N41" s="76">
        <v>175188</v>
      </c>
      <c r="O41" s="76">
        <v>1961156</v>
      </c>
      <c r="P41" s="76">
        <v>5877204</v>
      </c>
      <c r="Q41" s="76">
        <v>112545</v>
      </c>
      <c r="R41" s="87">
        <f t="shared" si="8"/>
        <v>109475261</v>
      </c>
    </row>
    <row r="42" spans="1:18" s="46" customFormat="1" ht="27" customHeight="1">
      <c r="A42" s="50"/>
      <c r="B42" s="298" t="s">
        <v>84</v>
      </c>
      <c r="C42" s="298"/>
      <c r="D42" s="298"/>
      <c r="E42" s="76">
        <v>10967837</v>
      </c>
      <c r="F42" s="76">
        <v>3996260</v>
      </c>
      <c r="G42" s="76">
        <v>66179</v>
      </c>
      <c r="H42" s="76">
        <v>3042323</v>
      </c>
      <c r="I42" s="76">
        <v>533107</v>
      </c>
      <c r="J42" s="76">
        <v>-28551</v>
      </c>
      <c r="K42" s="76">
        <v>666156</v>
      </c>
      <c r="L42" s="76">
        <v>3510406</v>
      </c>
      <c r="M42" s="76">
        <v>501320</v>
      </c>
      <c r="N42" s="76">
        <v>137804</v>
      </c>
      <c r="O42" s="76">
        <v>-314667</v>
      </c>
      <c r="P42" s="76">
        <v>666148</v>
      </c>
      <c r="Q42" s="76">
        <v>110326</v>
      </c>
      <c r="R42" s="87">
        <f t="shared" si="8"/>
        <v>23854648</v>
      </c>
    </row>
    <row r="43" spans="1:18" s="46" customFormat="1" ht="27" customHeight="1">
      <c r="A43" s="50"/>
      <c r="B43" s="298" t="s">
        <v>85</v>
      </c>
      <c r="C43" s="298"/>
      <c r="D43" s="298"/>
      <c r="E43" s="76">
        <v>398663</v>
      </c>
      <c r="F43" s="76">
        <v>367957</v>
      </c>
      <c r="G43" s="76">
        <v>-225060</v>
      </c>
      <c r="H43" s="76">
        <v>5015729</v>
      </c>
      <c r="I43" s="76">
        <v>3728413</v>
      </c>
      <c r="J43" s="76">
        <v>-41843</v>
      </c>
      <c r="K43" s="76">
        <v>-1593872</v>
      </c>
      <c r="L43" s="76">
        <v>2622074</v>
      </c>
      <c r="M43" s="76">
        <v>466201</v>
      </c>
      <c r="N43" s="76">
        <v>485621</v>
      </c>
      <c r="O43" s="76">
        <v>-501220</v>
      </c>
      <c r="P43" s="76">
        <v>-662823</v>
      </c>
      <c r="Q43" s="76">
        <v>725207</v>
      </c>
      <c r="R43" s="87">
        <f t="shared" si="8"/>
        <v>10785047</v>
      </c>
    </row>
    <row r="44" spans="1:18" s="46" customFormat="1" ht="12.75" customHeight="1">
      <c r="A44" s="50"/>
      <c r="B44" s="298" t="s">
        <v>86</v>
      </c>
      <c r="C44" s="298"/>
      <c r="D44" s="298"/>
      <c r="E44" s="76">
        <v>9320882</v>
      </c>
      <c r="F44" s="76">
        <v>964953</v>
      </c>
      <c r="G44" s="76">
        <v>596723</v>
      </c>
      <c r="H44" s="76">
        <v>8562577</v>
      </c>
      <c r="I44" s="76">
        <v>3402334</v>
      </c>
      <c r="J44" s="76">
        <v>0</v>
      </c>
      <c r="K44" s="76">
        <v>1546488</v>
      </c>
      <c r="L44" s="76">
        <v>3128478</v>
      </c>
      <c r="M44" s="76">
        <v>3106651</v>
      </c>
      <c r="N44" s="76">
        <v>249812</v>
      </c>
      <c r="O44" s="76">
        <v>699864</v>
      </c>
      <c r="P44" s="76">
        <v>1542087</v>
      </c>
      <c r="Q44" s="76">
        <v>634887</v>
      </c>
      <c r="R44" s="87">
        <f t="shared" si="8"/>
        <v>33755736</v>
      </c>
    </row>
    <row r="45" spans="1:18" s="46" customFormat="1" ht="12.75" customHeight="1" thickBot="1">
      <c r="A45" s="98"/>
      <c r="B45" s="307" t="s">
        <v>22</v>
      </c>
      <c r="C45" s="307"/>
      <c r="D45" s="307"/>
      <c r="E45" s="80">
        <v>393378</v>
      </c>
      <c r="F45" s="80">
        <v>19599</v>
      </c>
      <c r="G45" s="80">
        <v>6012</v>
      </c>
      <c r="H45" s="80">
        <v>-106577</v>
      </c>
      <c r="I45" s="80">
        <v>27370</v>
      </c>
      <c r="J45" s="80">
        <v>0</v>
      </c>
      <c r="K45" s="80">
        <v>139227</v>
      </c>
      <c r="L45" s="80">
        <v>6836</v>
      </c>
      <c r="M45" s="80">
        <v>-53508</v>
      </c>
      <c r="N45" s="80">
        <v>2125</v>
      </c>
      <c r="O45" s="80">
        <v>4040</v>
      </c>
      <c r="P45" s="80">
        <v>-22289</v>
      </c>
      <c r="Q45" s="80">
        <v>135391</v>
      </c>
      <c r="R45" s="88">
        <f t="shared" si="8"/>
        <v>551604</v>
      </c>
    </row>
    <row r="46" spans="1:18" s="49" customFormat="1" ht="12.75" customHeight="1" thickBot="1">
      <c r="A46" s="300" t="s">
        <v>87</v>
      </c>
      <c r="B46" s="300"/>
      <c r="C46" s="300"/>
      <c r="D46" s="300"/>
      <c r="E46" s="77">
        <f>SUM(E47:E52)</f>
        <v>-26824795</v>
      </c>
      <c r="F46" s="77">
        <f aca="true" t="shared" si="9" ref="F46:K46">SUM(F47:F52)</f>
        <v>-20137450</v>
      </c>
      <c r="G46" s="77">
        <f t="shared" si="9"/>
        <v>-21667195</v>
      </c>
      <c r="H46" s="77">
        <f t="shared" si="9"/>
        <v>-21386932</v>
      </c>
      <c r="I46" s="77">
        <f t="shared" si="9"/>
        <v>-10647569</v>
      </c>
      <c r="J46" s="77">
        <f t="shared" si="9"/>
        <v>-22355440</v>
      </c>
      <c r="K46" s="77">
        <f t="shared" si="9"/>
        <v>-91152848</v>
      </c>
      <c r="L46" s="77">
        <f aca="true" t="shared" si="10" ref="L46:Q46">SUM(L47:L52)</f>
        <v>-65099564</v>
      </c>
      <c r="M46" s="77">
        <f t="shared" si="10"/>
        <v>-24438141</v>
      </c>
      <c r="N46" s="77">
        <f t="shared" si="10"/>
        <v>-3770967</v>
      </c>
      <c r="O46" s="77">
        <f t="shared" si="10"/>
        <v>-1885409</v>
      </c>
      <c r="P46" s="77">
        <f t="shared" si="10"/>
        <v>-8702907</v>
      </c>
      <c r="Q46" s="77">
        <f t="shared" si="10"/>
        <v>-2100429</v>
      </c>
      <c r="R46" s="77">
        <f aca="true" t="shared" si="11" ref="R46:R57">SUM(E46:Q46)</f>
        <v>-320169646</v>
      </c>
    </row>
    <row r="47" spans="1:18" s="46" customFormat="1" ht="12" customHeight="1">
      <c r="A47" s="47"/>
      <c r="B47" s="306" t="s">
        <v>88</v>
      </c>
      <c r="C47" s="306"/>
      <c r="D47" s="306"/>
      <c r="E47" s="78">
        <v>-12470712</v>
      </c>
      <c r="F47" s="78">
        <v>-6436134</v>
      </c>
      <c r="G47" s="78">
        <v>-12114524</v>
      </c>
      <c r="H47" s="78">
        <v>-11461042</v>
      </c>
      <c r="I47" s="78">
        <v>-5444411</v>
      </c>
      <c r="J47" s="78">
        <v>-16403386</v>
      </c>
      <c r="K47" s="78">
        <v>-56921946</v>
      </c>
      <c r="L47" s="78">
        <v>-24905148</v>
      </c>
      <c r="M47" s="78">
        <v>-15390596</v>
      </c>
      <c r="N47" s="78">
        <v>-1759673</v>
      </c>
      <c r="O47" s="78">
        <v>-779893</v>
      </c>
      <c r="P47" s="78">
        <v>-4457400</v>
      </c>
      <c r="Q47" s="78">
        <v>-75671</v>
      </c>
      <c r="R47" s="82">
        <f t="shared" si="11"/>
        <v>-168620536</v>
      </c>
    </row>
    <row r="48" spans="1:18" s="46" customFormat="1" ht="12" customHeight="1">
      <c r="A48" s="50"/>
      <c r="B48" s="298" t="s">
        <v>89</v>
      </c>
      <c r="C48" s="298"/>
      <c r="D48" s="298"/>
      <c r="E48" s="76">
        <v>-2134798</v>
      </c>
      <c r="F48" s="76">
        <v>-2315473</v>
      </c>
      <c r="G48" s="76">
        <v>-1071853</v>
      </c>
      <c r="H48" s="76">
        <v>-844506</v>
      </c>
      <c r="I48" s="76">
        <v>-339839</v>
      </c>
      <c r="J48" s="76">
        <v>-888371</v>
      </c>
      <c r="K48" s="76">
        <v>-11221271</v>
      </c>
      <c r="L48" s="76">
        <v>-4885898</v>
      </c>
      <c r="M48" s="76">
        <v>-1099829</v>
      </c>
      <c r="N48" s="76">
        <v>-222186</v>
      </c>
      <c r="O48" s="76">
        <v>-182412</v>
      </c>
      <c r="P48" s="76">
        <v>-678319</v>
      </c>
      <c r="Q48" s="76">
        <v>-676185</v>
      </c>
      <c r="R48" s="83">
        <f t="shared" si="11"/>
        <v>-26560940</v>
      </c>
    </row>
    <row r="49" spans="1:18" s="46" customFormat="1" ht="24.75" customHeight="1">
      <c r="A49" s="50"/>
      <c r="B49" s="298" t="s">
        <v>90</v>
      </c>
      <c r="C49" s="298"/>
      <c r="D49" s="298"/>
      <c r="E49" s="76">
        <v>435991</v>
      </c>
      <c r="F49" s="76">
        <v>-145132</v>
      </c>
      <c r="G49" s="76">
        <v>0</v>
      </c>
      <c r="H49" s="76">
        <v>559173</v>
      </c>
      <c r="I49" s="76">
        <v>166492</v>
      </c>
      <c r="J49" s="76">
        <v>2386835</v>
      </c>
      <c r="K49" s="76">
        <v>13071457</v>
      </c>
      <c r="L49" s="76">
        <v>1282530</v>
      </c>
      <c r="M49" s="76">
        <v>958617</v>
      </c>
      <c r="N49" s="76">
        <v>-9491</v>
      </c>
      <c r="O49" s="76">
        <v>16790</v>
      </c>
      <c r="P49" s="76">
        <v>429524</v>
      </c>
      <c r="Q49" s="76">
        <v>9914</v>
      </c>
      <c r="R49" s="83">
        <f t="shared" si="11"/>
        <v>19162700</v>
      </c>
    </row>
    <row r="50" spans="1:18" s="46" customFormat="1" ht="12" customHeight="1">
      <c r="A50" s="50"/>
      <c r="B50" s="298" t="s">
        <v>91</v>
      </c>
      <c r="C50" s="298"/>
      <c r="D50" s="298"/>
      <c r="E50" s="76">
        <v>-10479032</v>
      </c>
      <c r="F50" s="76">
        <v>-9220664</v>
      </c>
      <c r="G50" s="76">
        <v>-7528794</v>
      </c>
      <c r="H50" s="76">
        <v>-7671578</v>
      </c>
      <c r="I50" s="76">
        <v>-4002570</v>
      </c>
      <c r="J50" s="76">
        <v>-6190980</v>
      </c>
      <c r="K50" s="76">
        <v>-29870518</v>
      </c>
      <c r="L50" s="76">
        <v>-28895041</v>
      </c>
      <c r="M50" s="76">
        <v>-7868415</v>
      </c>
      <c r="N50" s="76">
        <v>-1531049</v>
      </c>
      <c r="O50" s="76">
        <v>-775739</v>
      </c>
      <c r="P50" s="76">
        <v>-3400371</v>
      </c>
      <c r="Q50" s="76">
        <v>-1257516</v>
      </c>
      <c r="R50" s="83">
        <f t="shared" si="11"/>
        <v>-118692267</v>
      </c>
    </row>
    <row r="51" spans="1:18" s="46" customFormat="1" ht="12" customHeight="1">
      <c r="A51" s="50"/>
      <c r="B51" s="298" t="s">
        <v>92</v>
      </c>
      <c r="C51" s="298"/>
      <c r="D51" s="298"/>
      <c r="E51" s="76">
        <v>-906793</v>
      </c>
      <c r="F51" s="76">
        <v>-581919</v>
      </c>
      <c r="G51" s="76">
        <v>-419787</v>
      </c>
      <c r="H51" s="76">
        <v>-528557</v>
      </c>
      <c r="I51" s="76">
        <v>-255974</v>
      </c>
      <c r="J51" s="76">
        <v>-502270</v>
      </c>
      <c r="K51" s="76">
        <v>-2140850</v>
      </c>
      <c r="L51" s="76">
        <v>-1382757</v>
      </c>
      <c r="M51" s="76">
        <v>-272457</v>
      </c>
      <c r="N51" s="76">
        <v>-73646</v>
      </c>
      <c r="O51" s="76">
        <v>-57077</v>
      </c>
      <c r="P51" s="76">
        <v>-265080</v>
      </c>
      <c r="Q51" s="76">
        <v>-14363</v>
      </c>
      <c r="R51" s="83">
        <f t="shared" si="11"/>
        <v>-7401530</v>
      </c>
    </row>
    <row r="52" spans="1:18" s="46" customFormat="1" ht="12" customHeight="1" thickBot="1">
      <c r="A52" s="50"/>
      <c r="B52" s="312" t="s">
        <v>93</v>
      </c>
      <c r="C52" s="312"/>
      <c r="D52" s="312"/>
      <c r="E52" s="80">
        <v>-1269451</v>
      </c>
      <c r="F52" s="80">
        <v>-1438128</v>
      </c>
      <c r="G52" s="80">
        <v>-532237</v>
      </c>
      <c r="H52" s="80">
        <v>-1440422</v>
      </c>
      <c r="I52" s="80">
        <v>-771267</v>
      </c>
      <c r="J52" s="80">
        <v>-757268</v>
      </c>
      <c r="K52" s="80">
        <v>-4069720</v>
      </c>
      <c r="L52" s="80">
        <v>-6313250</v>
      </c>
      <c r="M52" s="80">
        <v>-765461</v>
      </c>
      <c r="N52" s="80">
        <v>-174922</v>
      </c>
      <c r="O52" s="80">
        <v>-107078</v>
      </c>
      <c r="P52" s="80">
        <v>-331261</v>
      </c>
      <c r="Q52" s="80">
        <v>-86608</v>
      </c>
      <c r="R52" s="81">
        <f t="shared" si="11"/>
        <v>-18057073</v>
      </c>
    </row>
    <row r="53" spans="1:18" s="46" customFormat="1" ht="16.5" thickBot="1">
      <c r="A53" s="68" t="s">
        <v>116</v>
      </c>
      <c r="B53" s="99"/>
      <c r="C53" s="38"/>
      <c r="D53" s="100"/>
      <c r="E53" s="101">
        <v>-61177</v>
      </c>
      <c r="F53" s="101">
        <v>-172356</v>
      </c>
      <c r="G53" s="102">
        <v>-18128</v>
      </c>
      <c r="H53" s="102">
        <v>-429491</v>
      </c>
      <c r="I53" s="102">
        <v>-35751</v>
      </c>
      <c r="J53" s="102">
        <v>-291728</v>
      </c>
      <c r="K53" s="102">
        <v>-1990326</v>
      </c>
      <c r="L53" s="102">
        <v>-1958507</v>
      </c>
      <c r="M53" s="102">
        <v>-475549</v>
      </c>
      <c r="N53" s="102">
        <v>-88883</v>
      </c>
      <c r="O53" s="102">
        <v>-98227</v>
      </c>
      <c r="P53" s="102">
        <v>-325894</v>
      </c>
      <c r="Q53" s="102">
        <v>-732</v>
      </c>
      <c r="R53" s="103">
        <f t="shared" si="11"/>
        <v>-5946749</v>
      </c>
    </row>
    <row r="54" spans="1:18" s="46" customFormat="1" ht="16.5" thickBot="1">
      <c r="A54" s="299" t="s">
        <v>339</v>
      </c>
      <c r="B54" s="299"/>
      <c r="C54" s="299"/>
      <c r="D54" s="299"/>
      <c r="E54" s="101">
        <v>419261</v>
      </c>
      <c r="F54" s="101">
        <v>245944</v>
      </c>
      <c r="G54" s="102">
        <v>48863</v>
      </c>
      <c r="H54" s="102">
        <v>244296</v>
      </c>
      <c r="I54" s="102">
        <v>-40296</v>
      </c>
      <c r="J54" s="102">
        <v>100242</v>
      </c>
      <c r="K54" s="102">
        <v>275565</v>
      </c>
      <c r="L54" s="102">
        <v>616965</v>
      </c>
      <c r="M54" s="102">
        <v>-105631</v>
      </c>
      <c r="N54" s="102">
        <v>25243</v>
      </c>
      <c r="O54" s="102">
        <v>859</v>
      </c>
      <c r="P54" s="102">
        <v>161908</v>
      </c>
      <c r="Q54" s="102">
        <v>161121</v>
      </c>
      <c r="R54" s="103">
        <f t="shared" si="11"/>
        <v>2154340</v>
      </c>
    </row>
    <row r="55" spans="1:18" s="46" customFormat="1" ht="16.5" thickBot="1">
      <c r="A55" s="299" t="s">
        <v>340</v>
      </c>
      <c r="B55" s="299"/>
      <c r="C55" s="299"/>
      <c r="D55" s="299"/>
      <c r="E55" s="77">
        <v>467127</v>
      </c>
      <c r="F55" s="101">
        <v>104059</v>
      </c>
      <c r="G55" s="102">
        <v>743965</v>
      </c>
      <c r="H55" s="102">
        <v>697689</v>
      </c>
      <c r="I55" s="102">
        <v>160969</v>
      </c>
      <c r="J55" s="102">
        <v>82745</v>
      </c>
      <c r="K55" s="102">
        <v>2196199</v>
      </c>
      <c r="L55" s="102">
        <v>405669</v>
      </c>
      <c r="M55" s="102">
        <v>105238</v>
      </c>
      <c r="N55" s="102">
        <v>46039</v>
      </c>
      <c r="O55" s="102">
        <v>55070</v>
      </c>
      <c r="P55" s="102">
        <v>127484</v>
      </c>
      <c r="Q55" s="102">
        <v>0</v>
      </c>
      <c r="R55" s="103">
        <f t="shared" si="11"/>
        <v>5192253</v>
      </c>
    </row>
    <row r="56" spans="1:18" s="49" customFormat="1" ht="16.5" thickBot="1">
      <c r="A56" s="300" t="s">
        <v>94</v>
      </c>
      <c r="B56" s="300"/>
      <c r="C56" s="300"/>
      <c r="D56" s="300"/>
      <c r="E56" s="77">
        <v>34636000</v>
      </c>
      <c r="F56" s="77">
        <v>27553916</v>
      </c>
      <c r="G56" s="77">
        <v>2166369</v>
      </c>
      <c r="H56" s="77">
        <v>10181371</v>
      </c>
      <c r="I56" s="77">
        <v>6476861</v>
      </c>
      <c r="J56" s="77">
        <v>6866464</v>
      </c>
      <c r="K56" s="77">
        <v>-10797412</v>
      </c>
      <c r="L56" s="77">
        <v>15108054</v>
      </c>
      <c r="M56" s="77">
        <v>7215453</v>
      </c>
      <c r="N56" s="77">
        <v>1682494</v>
      </c>
      <c r="O56" s="77">
        <v>999528</v>
      </c>
      <c r="P56" s="77">
        <v>3502508</v>
      </c>
      <c r="Q56" s="77">
        <v>815859</v>
      </c>
      <c r="R56" s="103">
        <f t="shared" si="11"/>
        <v>106407465</v>
      </c>
    </row>
    <row r="57" spans="1:18" s="49" customFormat="1" ht="16.5" thickBot="1">
      <c r="A57" s="300" t="s">
        <v>14</v>
      </c>
      <c r="B57" s="300"/>
      <c r="C57" s="300"/>
      <c r="D57" s="300"/>
      <c r="E57" s="77">
        <v>-1830053</v>
      </c>
      <c r="F57" s="77">
        <v>-1306180</v>
      </c>
      <c r="G57" s="77">
        <v>-3548305</v>
      </c>
      <c r="H57" s="77">
        <v>-1586142</v>
      </c>
      <c r="I57" s="77">
        <v>-558483</v>
      </c>
      <c r="J57" s="77">
        <v>-432185</v>
      </c>
      <c r="K57" s="77">
        <v>-3051959</v>
      </c>
      <c r="L57" s="77">
        <v>-3190317</v>
      </c>
      <c r="M57" s="77">
        <v>-1374284</v>
      </c>
      <c r="N57" s="77">
        <v>-193221</v>
      </c>
      <c r="O57" s="77">
        <v>-100344</v>
      </c>
      <c r="P57" s="77">
        <v>-466176</v>
      </c>
      <c r="Q57" s="77">
        <v>-55840</v>
      </c>
      <c r="R57" s="81">
        <f t="shared" si="11"/>
        <v>-17693489</v>
      </c>
    </row>
    <row r="58" spans="1:19" s="49" customFormat="1" ht="16.5" thickBot="1">
      <c r="A58" s="300" t="s">
        <v>15</v>
      </c>
      <c r="B58" s="299"/>
      <c r="C58" s="299"/>
      <c r="D58" s="299"/>
      <c r="E58" s="77">
        <v>32805946</v>
      </c>
      <c r="F58" s="77">
        <v>26247736</v>
      </c>
      <c r="G58" s="77">
        <v>-1381936</v>
      </c>
      <c r="H58" s="77">
        <v>8595230</v>
      </c>
      <c r="I58" s="77">
        <v>5918378</v>
      </c>
      <c r="J58" s="77">
        <v>-6434279</v>
      </c>
      <c r="K58" s="77">
        <v>-13849371</v>
      </c>
      <c r="L58" s="77">
        <v>11917737</v>
      </c>
      <c r="M58" s="77">
        <v>5841169</v>
      </c>
      <c r="N58" s="77">
        <v>1489272</v>
      </c>
      <c r="O58" s="77">
        <v>899184</v>
      </c>
      <c r="P58" s="77">
        <v>3036333</v>
      </c>
      <c r="Q58" s="77">
        <v>760019</v>
      </c>
      <c r="R58" s="77">
        <f>R56+R57</f>
        <v>88713976</v>
      </c>
      <c r="S58" s="61"/>
    </row>
    <row r="59" spans="1:18" ht="13.5" thickBot="1">
      <c r="A59" s="38"/>
      <c r="B59" s="38"/>
      <c r="C59" s="38"/>
      <c r="D59" s="38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3.5" thickBot="1">
      <c r="A60" s="296" t="s">
        <v>1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</row>
    <row r="61" spans="1:18" ht="12.75">
      <c r="A61" s="13"/>
      <c r="B61" s="301" t="s">
        <v>2</v>
      </c>
      <c r="C61" s="301"/>
      <c r="D61" s="301"/>
      <c r="E61" s="104">
        <v>98659986</v>
      </c>
      <c r="F61" s="104">
        <v>113642076</v>
      </c>
      <c r="G61" s="104">
        <v>113747491</v>
      </c>
      <c r="H61" s="104">
        <v>63438216</v>
      </c>
      <c r="I61" s="104">
        <v>31400665</v>
      </c>
      <c r="J61" s="78">
        <v>39762177</v>
      </c>
      <c r="K61" s="78">
        <v>220519441</v>
      </c>
      <c r="L61" s="78">
        <v>287894792</v>
      </c>
      <c r="M61" s="78">
        <v>56509238</v>
      </c>
      <c r="N61" s="78">
        <v>10292686</v>
      </c>
      <c r="O61" s="104">
        <v>6658162</v>
      </c>
      <c r="P61" s="104">
        <v>22970976</v>
      </c>
      <c r="Q61" s="104">
        <v>4408553</v>
      </c>
      <c r="R61" s="90">
        <f aca="true" t="shared" si="12" ref="R61:R66">SUM(E61:Q61)</f>
        <v>1069904459</v>
      </c>
    </row>
    <row r="62" spans="1:18" ht="12.75">
      <c r="A62" s="13"/>
      <c r="B62" s="305" t="s">
        <v>95</v>
      </c>
      <c r="C62" s="305"/>
      <c r="D62" s="305"/>
      <c r="E62" s="76">
        <v>-21651233</v>
      </c>
      <c r="F62" s="76">
        <v>-37024638</v>
      </c>
      <c r="G62" s="76">
        <v>-19462587</v>
      </c>
      <c r="H62" s="76">
        <v>-21232569</v>
      </c>
      <c r="I62" s="76">
        <v>-26106950</v>
      </c>
      <c r="J62" s="76">
        <v>-13186125</v>
      </c>
      <c r="K62" s="76">
        <v>-145798017</v>
      </c>
      <c r="L62" s="76">
        <v>-215976710</v>
      </c>
      <c r="M62" s="76">
        <v>-23247515</v>
      </c>
      <c r="N62" s="76">
        <v>-3146504</v>
      </c>
      <c r="O62" s="76">
        <v>-1624263</v>
      </c>
      <c r="P62" s="76">
        <v>-8181862</v>
      </c>
      <c r="Q62" s="76">
        <v>-1245758</v>
      </c>
      <c r="R62" s="91">
        <f t="shared" si="12"/>
        <v>-537884731</v>
      </c>
    </row>
    <row r="63" spans="1:18" ht="25.5" customHeight="1">
      <c r="A63" s="13"/>
      <c r="B63" s="298" t="s">
        <v>96</v>
      </c>
      <c r="C63" s="298"/>
      <c r="D63" s="298"/>
      <c r="E63" s="75">
        <v>-14169519</v>
      </c>
      <c r="F63" s="75">
        <v>-8896739</v>
      </c>
      <c r="G63" s="75">
        <v>-13186378</v>
      </c>
      <c r="H63" s="75">
        <v>-11746375</v>
      </c>
      <c r="I63" s="75">
        <v>-5617758</v>
      </c>
      <c r="J63" s="75">
        <v>-14904923</v>
      </c>
      <c r="K63" s="75">
        <v>-55071760</v>
      </c>
      <c r="L63" s="75">
        <v>-28508516</v>
      </c>
      <c r="M63" s="75">
        <v>-15531808</v>
      </c>
      <c r="N63" s="75">
        <v>-1991350</v>
      </c>
      <c r="O63" s="75">
        <v>-945514</v>
      </c>
      <c r="P63" s="75">
        <v>-4706194</v>
      </c>
      <c r="Q63" s="75">
        <v>-741943</v>
      </c>
      <c r="R63" s="92">
        <f t="shared" si="12"/>
        <v>-176018777</v>
      </c>
    </row>
    <row r="64" spans="1:18" ht="12.75">
      <c r="A64" s="13"/>
      <c r="B64" s="305" t="s">
        <v>97</v>
      </c>
      <c r="C64" s="305"/>
      <c r="D64" s="305"/>
      <c r="E64" s="93">
        <v>-16212539</v>
      </c>
      <c r="F64" s="93">
        <v>2447740</v>
      </c>
      <c r="G64" s="93">
        <v>-1803535</v>
      </c>
      <c r="H64" s="93">
        <v>-13973071</v>
      </c>
      <c r="I64" s="93">
        <v>10551769</v>
      </c>
      <c r="J64" s="76">
        <v>-157169</v>
      </c>
      <c r="K64" s="76">
        <v>-6239675</v>
      </c>
      <c r="L64" s="76">
        <v>-112822</v>
      </c>
      <c r="M64" s="76">
        <v>-4565309</v>
      </c>
      <c r="N64" s="76">
        <v>-1998031</v>
      </c>
      <c r="O64" s="76">
        <v>-2556574</v>
      </c>
      <c r="P64" s="76">
        <v>-3322406</v>
      </c>
      <c r="Q64" s="76">
        <v>-309457</v>
      </c>
      <c r="R64" s="92">
        <f t="shared" si="12"/>
        <v>-38251079</v>
      </c>
    </row>
    <row r="65" spans="1:18" ht="12.75">
      <c r="A65" s="13"/>
      <c r="B65" s="305" t="s">
        <v>98</v>
      </c>
      <c r="C65" s="305"/>
      <c r="D65" s="305"/>
      <c r="E65" s="94">
        <v>-12655276</v>
      </c>
      <c r="F65" s="94">
        <v>-11240711</v>
      </c>
      <c r="G65" s="94">
        <v>-8480818</v>
      </c>
      <c r="H65" s="94">
        <v>-9640558</v>
      </c>
      <c r="I65" s="94">
        <v>-5029811</v>
      </c>
      <c r="J65" s="94">
        <v>-7450518</v>
      </c>
      <c r="K65" s="94">
        <v>-36081088</v>
      </c>
      <c r="L65" s="94">
        <v>-36591048</v>
      </c>
      <c r="M65" s="94">
        <v>-8906333</v>
      </c>
      <c r="N65" s="94">
        <v>-1779617</v>
      </c>
      <c r="O65" s="94">
        <v>-939894</v>
      </c>
      <c r="P65" s="94">
        <v>-3996712</v>
      </c>
      <c r="Q65" s="94">
        <v>-1358486</v>
      </c>
      <c r="R65" s="92">
        <f t="shared" si="12"/>
        <v>-144150870</v>
      </c>
    </row>
    <row r="66" spans="1:18" ht="13.5" thickBot="1">
      <c r="A66" s="13"/>
      <c r="B66" s="312" t="s">
        <v>13</v>
      </c>
      <c r="C66" s="312"/>
      <c r="D66" s="312"/>
      <c r="E66" s="105">
        <v>-12655276</v>
      </c>
      <c r="F66" s="105">
        <v>33151802</v>
      </c>
      <c r="G66" s="105">
        <v>22256184</v>
      </c>
      <c r="H66" s="105">
        <v>2766301</v>
      </c>
      <c r="I66" s="105">
        <v>1417121</v>
      </c>
      <c r="J66" s="80">
        <v>2400854</v>
      </c>
      <c r="K66" s="80">
        <v>12658736</v>
      </c>
      <c r="L66" s="80">
        <v>8825212</v>
      </c>
      <c r="M66" s="80">
        <v>3219157</v>
      </c>
      <c r="N66" s="80">
        <v>413433</v>
      </c>
      <c r="O66" s="80">
        <v>354449</v>
      </c>
      <c r="P66" s="80">
        <v>1026390</v>
      </c>
      <c r="Q66" s="80">
        <v>161836</v>
      </c>
      <c r="R66" s="92">
        <f t="shared" si="12"/>
        <v>75996199</v>
      </c>
    </row>
    <row r="67" spans="1:18" ht="13.5" thickBot="1">
      <c r="A67" s="296" t="s">
        <v>3</v>
      </c>
      <c r="B67" s="296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</row>
    <row r="68" spans="1:18" ht="27" customHeight="1">
      <c r="A68" s="13"/>
      <c r="B68" s="306" t="s">
        <v>4</v>
      </c>
      <c r="C68" s="306"/>
      <c r="D68" s="306"/>
      <c r="E68" s="55">
        <f>E62/E61</f>
        <v>-0.2194530313434263</v>
      </c>
      <c r="F68" s="55">
        <f aca="true" t="shared" si="13" ref="F68:R68">F62/F61</f>
        <v>-0.3258004368030024</v>
      </c>
      <c r="G68" s="55">
        <f t="shared" si="13"/>
        <v>-0.17110343998708508</v>
      </c>
      <c r="H68" s="55">
        <f t="shared" si="13"/>
        <v>-0.334696817451487</v>
      </c>
      <c r="I68" s="55">
        <f t="shared" si="13"/>
        <v>-0.8314139206924439</v>
      </c>
      <c r="J68" s="55">
        <f t="shared" si="13"/>
        <v>-0.3316248252705077</v>
      </c>
      <c r="K68" s="55">
        <f t="shared" si="13"/>
        <v>-0.6611572038222244</v>
      </c>
      <c r="L68" s="55">
        <f t="shared" si="13"/>
        <v>-0.7501931816814525</v>
      </c>
      <c r="M68" s="55">
        <f t="shared" si="13"/>
        <v>-0.4113931778729701</v>
      </c>
      <c r="N68" s="55">
        <f t="shared" si="13"/>
        <v>-0.305702903984441</v>
      </c>
      <c r="O68" s="55">
        <f t="shared" si="13"/>
        <v>-0.24395065785422462</v>
      </c>
      <c r="P68" s="55">
        <f t="shared" si="13"/>
        <v>-0.3561826019059878</v>
      </c>
      <c r="Q68" s="55">
        <f t="shared" si="13"/>
        <v>-0.2825775260045643</v>
      </c>
      <c r="R68" s="56">
        <f t="shared" si="13"/>
        <v>-0.5027409003442614</v>
      </c>
    </row>
    <row r="69" spans="1:18" ht="26.25" customHeight="1">
      <c r="A69" s="13"/>
      <c r="B69" s="298" t="s">
        <v>5</v>
      </c>
      <c r="C69" s="298"/>
      <c r="D69" s="298"/>
      <c r="E69" s="57">
        <f>E63/E61</f>
        <v>-0.14361971427808637</v>
      </c>
      <c r="F69" s="57">
        <f aca="true" t="shared" si="14" ref="F69:R69">F63/F61</f>
        <v>-0.07828736778796613</v>
      </c>
      <c r="G69" s="57">
        <f t="shared" si="14"/>
        <v>-0.11592675921089107</v>
      </c>
      <c r="H69" s="57">
        <f t="shared" si="14"/>
        <v>-0.18516244214685987</v>
      </c>
      <c r="I69" s="57">
        <f t="shared" si="14"/>
        <v>-0.17890570151937865</v>
      </c>
      <c r="J69" s="57">
        <f t="shared" si="14"/>
        <v>-0.37485178439802225</v>
      </c>
      <c r="K69" s="57">
        <f t="shared" si="14"/>
        <v>-0.24973653003228863</v>
      </c>
      <c r="L69" s="57">
        <f t="shared" si="14"/>
        <v>-0.09902407682317504</v>
      </c>
      <c r="M69" s="57">
        <f t="shared" si="14"/>
        <v>-0.2748543167402116</v>
      </c>
      <c r="N69" s="57">
        <f t="shared" si="14"/>
        <v>-0.19347233559830737</v>
      </c>
      <c r="O69" s="57">
        <f t="shared" si="14"/>
        <v>-0.1420082599372019</v>
      </c>
      <c r="P69" s="57">
        <f t="shared" si="14"/>
        <v>-0.2048756657096329</v>
      </c>
      <c r="Q69" s="57">
        <f t="shared" si="14"/>
        <v>-0.16829626410298346</v>
      </c>
      <c r="R69" s="58">
        <f t="shared" si="14"/>
        <v>-0.16451821984602086</v>
      </c>
    </row>
    <row r="70" spans="1:18" ht="32.25" customHeight="1">
      <c r="A70" s="13"/>
      <c r="B70" s="298" t="s">
        <v>6</v>
      </c>
      <c r="C70" s="298"/>
      <c r="D70" s="298"/>
      <c r="E70" s="57">
        <f>E64/E61</f>
        <v>-0.16432740016808842</v>
      </c>
      <c r="F70" s="57">
        <f aca="true" t="shared" si="15" ref="F70:R70">F64/F61</f>
        <v>0.021539029258845994</v>
      </c>
      <c r="G70" s="57">
        <f t="shared" si="15"/>
        <v>-0.015855602476541657</v>
      </c>
      <c r="H70" s="57">
        <f t="shared" si="15"/>
        <v>-0.22026267258209153</v>
      </c>
      <c r="I70" s="57">
        <f t="shared" si="15"/>
        <v>0.3360364820299188</v>
      </c>
      <c r="J70" s="57">
        <f t="shared" si="15"/>
        <v>-0.003952726230256457</v>
      </c>
      <c r="K70" s="57">
        <f t="shared" si="15"/>
        <v>-0.0282953510661221</v>
      </c>
      <c r="L70" s="57">
        <f t="shared" si="15"/>
        <v>-0.00039188621376659013</v>
      </c>
      <c r="M70" s="57">
        <f t="shared" si="15"/>
        <v>-0.08078871989036554</v>
      </c>
      <c r="N70" s="57">
        <f t="shared" si="15"/>
        <v>-0.19412143730023437</v>
      </c>
      <c r="O70" s="57">
        <f t="shared" si="15"/>
        <v>-0.3839759381042396</v>
      </c>
      <c r="P70" s="57">
        <f t="shared" si="15"/>
        <v>-0.14463495151446765</v>
      </c>
      <c r="Q70" s="57">
        <f t="shared" si="15"/>
        <v>-0.07019468746321071</v>
      </c>
      <c r="R70" s="58">
        <f t="shared" si="15"/>
        <v>-0.03575186426996656</v>
      </c>
    </row>
    <row r="71" spans="1:18" ht="27" customHeight="1">
      <c r="A71" s="13"/>
      <c r="B71" s="298" t="s">
        <v>7</v>
      </c>
      <c r="C71" s="298"/>
      <c r="D71" s="298"/>
      <c r="E71" s="57">
        <f>E65/E61</f>
        <v>-0.12827161763432646</v>
      </c>
      <c r="F71" s="57">
        <f aca="true" t="shared" si="16" ref="F71:R71">F65/F61</f>
        <v>-0.09891328454788172</v>
      </c>
      <c r="G71" s="57">
        <f t="shared" si="16"/>
        <v>-0.07455828630101388</v>
      </c>
      <c r="H71" s="57">
        <f t="shared" si="16"/>
        <v>-0.15196767197866975</v>
      </c>
      <c r="I71" s="57">
        <f t="shared" si="16"/>
        <v>-0.16018167131173813</v>
      </c>
      <c r="J71" s="57">
        <f t="shared" si="16"/>
        <v>-0.18737701409055144</v>
      </c>
      <c r="K71" s="57">
        <f t="shared" si="16"/>
        <v>-0.16361862625980444</v>
      </c>
      <c r="L71" s="57">
        <f t="shared" si="16"/>
        <v>-0.1270986798538544</v>
      </c>
      <c r="M71" s="57">
        <f t="shared" si="16"/>
        <v>-0.1576084427116147</v>
      </c>
      <c r="N71" s="57">
        <f t="shared" si="16"/>
        <v>-0.17290112610061165</v>
      </c>
      <c r="O71" s="57">
        <f t="shared" si="16"/>
        <v>-0.14116418314844248</v>
      </c>
      <c r="P71" s="57">
        <f t="shared" si="16"/>
        <v>-0.17398964676119988</v>
      </c>
      <c r="Q71" s="57">
        <f t="shared" si="16"/>
        <v>-0.308147820838266</v>
      </c>
      <c r="R71" s="58">
        <f t="shared" si="16"/>
        <v>-0.13473246960269</v>
      </c>
    </row>
    <row r="72" spans="1:18" ht="29.25" customHeight="1">
      <c r="A72" s="13"/>
      <c r="B72" s="298" t="s">
        <v>8</v>
      </c>
      <c r="C72" s="298"/>
      <c r="D72" s="298"/>
      <c r="E72" s="57">
        <f>E68+E70</f>
        <v>-0.38378043151151475</v>
      </c>
      <c r="F72" s="57">
        <f aca="true" t="shared" si="17" ref="F72:R72">F68+F70</f>
        <v>-0.3042614075441564</v>
      </c>
      <c r="G72" s="57">
        <f t="shared" si="17"/>
        <v>-0.18695904246362674</v>
      </c>
      <c r="H72" s="57">
        <f t="shared" si="17"/>
        <v>-0.5549594900335786</v>
      </c>
      <c r="I72" s="57">
        <f t="shared" si="17"/>
        <v>-0.4953774386625251</v>
      </c>
      <c r="J72" s="57">
        <f t="shared" si="17"/>
        <v>-0.3355775515007641</v>
      </c>
      <c r="K72" s="57">
        <f t="shared" si="17"/>
        <v>-0.6894525548883466</v>
      </c>
      <c r="L72" s="57">
        <f t="shared" si="17"/>
        <v>-0.7505850678952192</v>
      </c>
      <c r="M72" s="57">
        <f t="shared" si="17"/>
        <v>-0.49218189776333565</v>
      </c>
      <c r="N72" s="57">
        <f t="shared" si="17"/>
        <v>-0.49982434128467534</v>
      </c>
      <c r="O72" s="57">
        <f t="shared" si="17"/>
        <v>-0.6279265959584642</v>
      </c>
      <c r="P72" s="57">
        <f t="shared" si="17"/>
        <v>-0.5008175534204554</v>
      </c>
      <c r="Q72" s="57">
        <f t="shared" si="17"/>
        <v>-0.35277221346777504</v>
      </c>
      <c r="R72" s="58">
        <f t="shared" si="17"/>
        <v>-0.538492764614228</v>
      </c>
    </row>
    <row r="73" spans="1:18" ht="39.75" customHeight="1">
      <c r="A73" s="13"/>
      <c r="B73" s="298" t="s">
        <v>9</v>
      </c>
      <c r="C73" s="298"/>
      <c r="D73" s="298"/>
      <c r="E73" s="57">
        <f>E68+E69+E70+E71</f>
        <v>-0.6556717634239276</v>
      </c>
      <c r="F73" s="57">
        <f aca="true" t="shared" si="18" ref="F73:R73">F68+F69+F70+F71</f>
        <v>-0.4814620598800043</v>
      </c>
      <c r="G73" s="57">
        <f t="shared" si="18"/>
        <v>-0.37744408797553164</v>
      </c>
      <c r="H73" s="57">
        <f t="shared" si="18"/>
        <v>-0.8920896041591082</v>
      </c>
      <c r="I73" s="57">
        <f t="shared" si="18"/>
        <v>-0.8344648114936417</v>
      </c>
      <c r="J73" s="57">
        <f t="shared" si="18"/>
        <v>-0.8978063499893378</v>
      </c>
      <c r="K73" s="57">
        <f t="shared" si="18"/>
        <v>-1.1028077111804397</v>
      </c>
      <c r="L73" s="57">
        <f t="shared" si="18"/>
        <v>-0.9767078245722486</v>
      </c>
      <c r="M73" s="57">
        <f t="shared" si="18"/>
        <v>-0.9246446572151619</v>
      </c>
      <c r="N73" s="57">
        <f t="shared" si="18"/>
        <v>-0.8661978029835944</v>
      </c>
      <c r="O73" s="57">
        <f t="shared" si="18"/>
        <v>-0.9110990390441086</v>
      </c>
      <c r="P73" s="57">
        <f t="shared" si="18"/>
        <v>-0.8796828658912881</v>
      </c>
      <c r="Q73" s="57">
        <f t="shared" si="18"/>
        <v>-0.8292162984090244</v>
      </c>
      <c r="R73" s="58">
        <f t="shared" si="18"/>
        <v>-0.8377434540629389</v>
      </c>
    </row>
    <row r="74" spans="1:18" ht="27.75" customHeight="1" thickBot="1">
      <c r="A74" s="54"/>
      <c r="B74" s="307" t="s">
        <v>99</v>
      </c>
      <c r="C74" s="307"/>
      <c r="D74" s="307"/>
      <c r="E74" s="59">
        <f>E66/E61</f>
        <v>-0.12827161763432646</v>
      </c>
      <c r="F74" s="59">
        <f>F66/F61</f>
        <v>0.291721193125687</v>
      </c>
      <c r="G74" s="59">
        <f aca="true" t="shared" si="19" ref="G74:R74">G66/G61</f>
        <v>0.19566307620798423</v>
      </c>
      <c r="H74" s="59">
        <f t="shared" si="19"/>
        <v>0.043606223100599174</v>
      </c>
      <c r="I74" s="59">
        <f t="shared" si="19"/>
        <v>0.04513028625349177</v>
      </c>
      <c r="J74" s="59">
        <f t="shared" si="19"/>
        <v>0.06038034587492531</v>
      </c>
      <c r="K74" s="59">
        <f t="shared" si="19"/>
        <v>0.057404172360476825</v>
      </c>
      <c r="L74" s="59">
        <f t="shared" si="19"/>
        <v>0.030654295406635907</v>
      </c>
      <c r="M74" s="59">
        <f t="shared" si="19"/>
        <v>0.05696691574570515</v>
      </c>
      <c r="N74" s="59">
        <f t="shared" si="19"/>
        <v>0.04016764914425642</v>
      </c>
      <c r="O74" s="59">
        <f t="shared" si="19"/>
        <v>0.053235262224019184</v>
      </c>
      <c r="P74" s="59">
        <f t="shared" si="19"/>
        <v>0.044682037019236794</v>
      </c>
      <c r="Q74" s="59">
        <f t="shared" si="19"/>
        <v>0.03670955073013753</v>
      </c>
      <c r="R74" s="60">
        <f t="shared" si="19"/>
        <v>0.07103082743577947</v>
      </c>
    </row>
    <row r="75" s="13" customFormat="1" ht="13.5" customHeight="1">
      <c r="A75" s="13" t="s">
        <v>36</v>
      </c>
    </row>
    <row r="77" ht="12.75">
      <c r="J77" s="15"/>
    </row>
    <row r="78" ht="12.75">
      <c r="J78" s="15"/>
    </row>
    <row r="79" ht="12.75">
      <c r="J79" s="15"/>
    </row>
    <row r="80" ht="12.75">
      <c r="J80" s="15"/>
    </row>
    <row r="81" ht="12.75">
      <c r="J81" s="15"/>
    </row>
    <row r="82" ht="12.75">
      <c r="J82" s="15"/>
    </row>
    <row r="83" ht="12.75">
      <c r="J83" s="15"/>
    </row>
    <row r="84" ht="12.75">
      <c r="J84" s="15"/>
    </row>
  </sheetData>
  <sheetProtection/>
  <mergeCells count="68">
    <mergeCell ref="B71:D71"/>
    <mergeCell ref="B72:D72"/>
    <mergeCell ref="B73:D73"/>
    <mergeCell ref="B74:D74"/>
    <mergeCell ref="B65:D65"/>
    <mergeCell ref="B66:D66"/>
    <mergeCell ref="A67:R67"/>
    <mergeCell ref="B68:D68"/>
    <mergeCell ref="B69:D69"/>
    <mergeCell ref="B70:D70"/>
    <mergeCell ref="B48:D48"/>
    <mergeCell ref="B49:D49"/>
    <mergeCell ref="A58:D58"/>
    <mergeCell ref="A60:R60"/>
    <mergeCell ref="B63:D63"/>
    <mergeCell ref="B64:D64"/>
    <mergeCell ref="B62:D62"/>
    <mergeCell ref="A55:D55"/>
    <mergeCell ref="B51:D51"/>
    <mergeCell ref="B52:D52"/>
    <mergeCell ref="B44:D44"/>
    <mergeCell ref="B42:D42"/>
    <mergeCell ref="B43:D43"/>
    <mergeCell ref="B45:D45"/>
    <mergeCell ref="A46:D46"/>
    <mergeCell ref="B47:D47"/>
    <mergeCell ref="E3:R3"/>
    <mergeCell ref="E4:R4"/>
    <mergeCell ref="E5:G5"/>
    <mergeCell ref="J5:P5"/>
    <mergeCell ref="A7:D7"/>
    <mergeCell ref="B8:D8"/>
    <mergeCell ref="C9:D9"/>
    <mergeCell ref="C10:D10"/>
    <mergeCell ref="C11:D11"/>
    <mergeCell ref="B12:D12"/>
    <mergeCell ref="B13:D13"/>
    <mergeCell ref="B14:D14"/>
    <mergeCell ref="A31:D31"/>
    <mergeCell ref="B17:D17"/>
    <mergeCell ref="B19:D19"/>
    <mergeCell ref="B20:D20"/>
    <mergeCell ref="A18:D18"/>
    <mergeCell ref="B22:D22"/>
    <mergeCell ref="B25:D25"/>
    <mergeCell ref="B21:D21"/>
    <mergeCell ref="A23:D23"/>
    <mergeCell ref="B24:D24"/>
    <mergeCell ref="B41:D41"/>
    <mergeCell ref="B38:D38"/>
    <mergeCell ref="C39:D39"/>
    <mergeCell ref="C40:D40"/>
    <mergeCell ref="A26:D26"/>
    <mergeCell ref="B27:D27"/>
    <mergeCell ref="B28:D28"/>
    <mergeCell ref="B30:D30"/>
    <mergeCell ref="B32:D32"/>
    <mergeCell ref="B29:D29"/>
    <mergeCell ref="B50:D50"/>
    <mergeCell ref="A54:D54"/>
    <mergeCell ref="A56:D56"/>
    <mergeCell ref="B61:D61"/>
    <mergeCell ref="A57:D57"/>
    <mergeCell ref="B33:D33"/>
    <mergeCell ref="B34:D34"/>
    <mergeCell ref="B35:D35"/>
    <mergeCell ref="A36:D36"/>
    <mergeCell ref="A37:D37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F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421875" style="7" customWidth="1"/>
    <col min="2" max="2" width="24.00390625" style="7" customWidth="1"/>
    <col min="3" max="3" width="44.00390625" style="7" customWidth="1"/>
    <col min="4" max="4" width="12.28125" style="192" customWidth="1"/>
    <col min="5" max="5" width="12.00390625" style="192" bestFit="1" customWidth="1"/>
    <col min="6" max="16384" width="9.140625" style="7" customWidth="1"/>
  </cols>
  <sheetData>
    <row r="1" ht="19.5" customHeight="1">
      <c r="A1" s="1" t="s">
        <v>347</v>
      </c>
    </row>
    <row r="2" ht="6.75" customHeight="1" thickBot="1"/>
    <row r="3" spans="1:5" ht="13.5" customHeight="1" thickBot="1">
      <c r="A3" s="5"/>
      <c r="B3" s="5"/>
      <c r="C3" s="5"/>
      <c r="D3" s="296" t="s">
        <v>444</v>
      </c>
      <c r="E3" s="296"/>
    </row>
    <row r="4" spans="1:5" ht="13.5" customHeight="1" thickBot="1">
      <c r="A4" s="6"/>
      <c r="B4" s="6"/>
      <c r="C4" s="2"/>
      <c r="D4" s="172">
        <v>2009</v>
      </c>
      <c r="E4" s="172">
        <v>2010</v>
      </c>
    </row>
    <row r="5" spans="1:5" s="34" customFormat="1" ht="13.5" thickBot="1">
      <c r="A5" s="106" t="s">
        <v>117</v>
      </c>
      <c r="B5" s="106"/>
      <c r="C5" s="106"/>
      <c r="D5" s="202">
        <v>2571002</v>
      </c>
      <c r="E5" s="203">
        <v>2276749</v>
      </c>
    </row>
    <row r="6" spans="1:5" s="34" customFormat="1" ht="13.5" thickBot="1">
      <c r="A6" s="106" t="s">
        <v>118</v>
      </c>
      <c r="B6" s="106"/>
      <c r="C6" s="106"/>
      <c r="D6" s="107">
        <f>D7+D8+D9+D10+D11+D12+D13+D14+D15+D16+D20</f>
        <v>1434855295</v>
      </c>
      <c r="E6" s="107">
        <f>E7+E8+E9+E10+E11+E12+E13+E14+E15+E16+E20</f>
        <v>1670194176</v>
      </c>
    </row>
    <row r="7" spans="1:5" ht="12.75">
      <c r="A7" s="108"/>
      <c r="B7" s="109" t="s">
        <v>119</v>
      </c>
      <c r="C7" s="110"/>
      <c r="D7" s="111">
        <v>143638028</v>
      </c>
      <c r="E7" s="188">
        <v>143654676</v>
      </c>
    </row>
    <row r="8" spans="1:5" ht="12.75">
      <c r="A8" s="13"/>
      <c r="B8" s="298" t="s">
        <v>120</v>
      </c>
      <c r="C8" s="298"/>
      <c r="D8" s="112">
        <v>64421193</v>
      </c>
      <c r="E8" s="189">
        <v>63883010</v>
      </c>
    </row>
    <row r="9" spans="1:5" ht="12.75">
      <c r="A9" s="13"/>
      <c r="B9" s="11" t="s">
        <v>121</v>
      </c>
      <c r="C9" s="113"/>
      <c r="D9" s="112">
        <v>23254266</v>
      </c>
      <c r="E9" s="189">
        <v>23180595</v>
      </c>
    </row>
    <row r="10" spans="1:5" ht="12.75">
      <c r="A10" s="13"/>
      <c r="B10" s="11" t="s">
        <v>122</v>
      </c>
      <c r="C10" s="113"/>
      <c r="D10" s="112">
        <v>4545341</v>
      </c>
      <c r="E10" s="189">
        <v>12686549</v>
      </c>
    </row>
    <row r="11" spans="1:5" ht="12.75">
      <c r="A11" s="13"/>
      <c r="B11" s="298" t="s">
        <v>123</v>
      </c>
      <c r="C11" s="298"/>
      <c r="D11" s="112">
        <v>390071088</v>
      </c>
      <c r="E11" s="189">
        <v>493673144</v>
      </c>
    </row>
    <row r="12" spans="1:5" ht="12.75">
      <c r="A12" s="13"/>
      <c r="B12" s="298" t="s">
        <v>124</v>
      </c>
      <c r="C12" s="298"/>
      <c r="D12" s="112">
        <v>107282770</v>
      </c>
      <c r="E12" s="189">
        <v>113355293</v>
      </c>
    </row>
    <row r="13" spans="1:5" ht="12.75">
      <c r="A13" s="13"/>
      <c r="B13" s="69" t="s">
        <v>125</v>
      </c>
      <c r="C13" s="69"/>
      <c r="D13" s="112">
        <v>4061286</v>
      </c>
      <c r="E13" s="189">
        <v>6120031</v>
      </c>
    </row>
    <row r="14" spans="1:5" ht="12.75">
      <c r="A14" s="13"/>
      <c r="B14" s="298" t="s">
        <v>126</v>
      </c>
      <c r="C14" s="298"/>
      <c r="D14" s="112">
        <v>765134</v>
      </c>
      <c r="E14" s="189">
        <v>868262</v>
      </c>
    </row>
    <row r="15" spans="1:5" ht="12.75">
      <c r="A15" s="13"/>
      <c r="B15" s="69" t="s">
        <v>127</v>
      </c>
      <c r="C15" s="69"/>
      <c r="D15" s="112">
        <v>344157016</v>
      </c>
      <c r="E15" s="189">
        <v>328678095</v>
      </c>
    </row>
    <row r="16" spans="1:5" ht="12.75">
      <c r="A16" s="13"/>
      <c r="B16" s="310" t="s">
        <v>128</v>
      </c>
      <c r="C16" s="310"/>
      <c r="D16" s="114">
        <v>341773908</v>
      </c>
      <c r="E16" s="190">
        <v>471823214</v>
      </c>
    </row>
    <row r="17" spans="1:5" ht="12.75">
      <c r="A17" s="13"/>
      <c r="B17" s="66"/>
      <c r="C17" s="69" t="s">
        <v>129</v>
      </c>
      <c r="D17" s="112">
        <v>248058079</v>
      </c>
      <c r="E17" s="189">
        <v>365985338</v>
      </c>
    </row>
    <row r="18" spans="1:5" ht="12.75">
      <c r="A18" s="13"/>
      <c r="B18" s="11"/>
      <c r="C18" s="10" t="s">
        <v>130</v>
      </c>
      <c r="D18" s="112">
        <v>83072039</v>
      </c>
      <c r="E18" s="189">
        <v>83702481</v>
      </c>
    </row>
    <row r="19" spans="1:5" ht="12.75">
      <c r="A19" s="13"/>
      <c r="B19" s="11"/>
      <c r="C19" s="10" t="s">
        <v>131</v>
      </c>
      <c r="D19" s="112">
        <v>10643790</v>
      </c>
      <c r="E19" s="189">
        <v>22135395</v>
      </c>
    </row>
    <row r="20" spans="1:5" ht="13.5" thickBot="1">
      <c r="A20" s="54"/>
      <c r="B20" s="307" t="s">
        <v>132</v>
      </c>
      <c r="C20" s="307"/>
      <c r="D20" s="115">
        <v>10885265</v>
      </c>
      <c r="E20" s="191">
        <v>12271307</v>
      </c>
    </row>
    <row r="21" spans="1:5" ht="13.5" thickBot="1">
      <c r="A21" s="300" t="s">
        <v>133</v>
      </c>
      <c r="B21" s="300"/>
      <c r="C21" s="300"/>
      <c r="D21" s="107">
        <f>SUM(D22:D25)</f>
        <v>485373712</v>
      </c>
      <c r="E21" s="107">
        <f>SUM(E22:E25)</f>
        <v>580918124</v>
      </c>
    </row>
    <row r="22" spans="1:5" ht="12.75">
      <c r="A22" s="13"/>
      <c r="B22" s="298" t="s">
        <v>134</v>
      </c>
      <c r="C22" s="298"/>
      <c r="D22" s="204">
        <v>34630872</v>
      </c>
      <c r="E22" s="189">
        <v>49551767</v>
      </c>
    </row>
    <row r="23" spans="1:5" ht="12.75">
      <c r="A23" s="13"/>
      <c r="B23" s="298" t="s">
        <v>123</v>
      </c>
      <c r="C23" s="298"/>
      <c r="D23" s="204">
        <v>170483652</v>
      </c>
      <c r="E23" s="189">
        <v>195958696</v>
      </c>
    </row>
    <row r="24" spans="1:5" ht="12.75">
      <c r="A24" s="13"/>
      <c r="B24" s="69" t="s">
        <v>125</v>
      </c>
      <c r="C24" s="69"/>
      <c r="D24" s="204">
        <v>131543826</v>
      </c>
      <c r="E24" s="189">
        <v>149692033</v>
      </c>
    </row>
    <row r="25" spans="1:5" ht="13.5" thickBot="1">
      <c r="A25" s="54"/>
      <c r="B25" s="307" t="s">
        <v>135</v>
      </c>
      <c r="C25" s="307"/>
      <c r="D25" s="205">
        <v>148715362</v>
      </c>
      <c r="E25" s="191">
        <v>185715628</v>
      </c>
    </row>
    <row r="26" spans="1:5" ht="13.5" thickBot="1">
      <c r="A26" s="300" t="s">
        <v>136</v>
      </c>
      <c r="B26" s="300"/>
      <c r="C26" s="300"/>
      <c r="D26" s="206">
        <f>SUM(D27:D28)</f>
        <v>52211852</v>
      </c>
      <c r="E26" s="206">
        <f>SUM(E27:E28)</f>
        <v>69769022</v>
      </c>
    </row>
    <row r="27" spans="1:5" ht="12.75">
      <c r="A27" s="108"/>
      <c r="B27" s="313" t="s">
        <v>137</v>
      </c>
      <c r="C27" s="313"/>
      <c r="D27" s="207">
        <v>43025944</v>
      </c>
      <c r="E27" s="208">
        <v>58966743</v>
      </c>
    </row>
    <row r="28" spans="1:5" ht="13.5" thickBot="1">
      <c r="A28" s="54"/>
      <c r="B28" s="307" t="s">
        <v>138</v>
      </c>
      <c r="C28" s="307"/>
      <c r="D28" s="209">
        <v>9185908</v>
      </c>
      <c r="E28" s="210">
        <v>10802279</v>
      </c>
    </row>
    <row r="29" spans="1:5" ht="13.5" thickBot="1">
      <c r="A29" s="300" t="s">
        <v>139</v>
      </c>
      <c r="B29" s="300"/>
      <c r="C29" s="300"/>
      <c r="D29" s="107">
        <f>SUM(D30:D32)</f>
        <v>106398373</v>
      </c>
      <c r="E29" s="107">
        <f>SUM(E30:E32)</f>
        <v>125205842</v>
      </c>
    </row>
    <row r="30" spans="1:5" ht="12.75">
      <c r="A30" s="108"/>
      <c r="B30" s="313" t="s">
        <v>137</v>
      </c>
      <c r="C30" s="313"/>
      <c r="D30" s="111">
        <v>58228459</v>
      </c>
      <c r="E30" s="188">
        <v>66685320</v>
      </c>
    </row>
    <row r="31" spans="1:5" ht="12.75">
      <c r="A31" s="13"/>
      <c r="B31" s="298" t="s">
        <v>138</v>
      </c>
      <c r="C31" s="298"/>
      <c r="D31" s="112">
        <v>46870469</v>
      </c>
      <c r="E31" s="189">
        <v>57270288</v>
      </c>
    </row>
    <row r="32" spans="1:5" ht="13.5" thickBot="1">
      <c r="A32" s="13"/>
      <c r="B32" s="313" t="s">
        <v>342</v>
      </c>
      <c r="C32" s="313"/>
      <c r="D32" s="111">
        <v>1299445</v>
      </c>
      <c r="E32" s="188">
        <v>1250234</v>
      </c>
    </row>
    <row r="33" spans="1:5" ht="13.5" thickBot="1">
      <c r="A33" s="300" t="s">
        <v>140</v>
      </c>
      <c r="B33" s="300"/>
      <c r="C33" s="300"/>
      <c r="D33" s="107">
        <f>SUM(D34:D36)</f>
        <v>183763135</v>
      </c>
      <c r="E33" s="107">
        <f>SUM(E34:E36)</f>
        <v>223315401</v>
      </c>
    </row>
    <row r="34" spans="1:5" ht="12.75">
      <c r="A34" s="108"/>
      <c r="B34" s="313" t="s">
        <v>141</v>
      </c>
      <c r="C34" s="313"/>
      <c r="D34" s="111">
        <v>80109186</v>
      </c>
      <c r="E34" s="188">
        <v>91896830</v>
      </c>
    </row>
    <row r="35" spans="1:5" ht="12.75">
      <c r="A35" s="13"/>
      <c r="B35" s="298" t="s">
        <v>343</v>
      </c>
      <c r="C35" s="298"/>
      <c r="D35" s="211">
        <v>101086559</v>
      </c>
      <c r="E35" s="212">
        <v>128199770</v>
      </c>
    </row>
    <row r="36" spans="1:5" ht="13.5" thickBot="1">
      <c r="A36" s="54"/>
      <c r="B36" s="307" t="s">
        <v>344</v>
      </c>
      <c r="C36" s="307"/>
      <c r="D36" s="115">
        <v>2567390</v>
      </c>
      <c r="E36" s="191">
        <v>3218801</v>
      </c>
    </row>
    <row r="37" spans="1:5" ht="13.5" thickBot="1">
      <c r="A37" s="300" t="s">
        <v>142</v>
      </c>
      <c r="B37" s="300"/>
      <c r="C37" s="300"/>
      <c r="D37" s="213">
        <f>SUM(D38:D39)</f>
        <v>15216837</v>
      </c>
      <c r="E37" s="213">
        <f>SUM(E38:E39)</f>
        <v>17082357</v>
      </c>
    </row>
    <row r="38" spans="1:5" ht="12.75">
      <c r="A38" s="108"/>
      <c r="B38" s="306" t="s">
        <v>143</v>
      </c>
      <c r="C38" s="306"/>
      <c r="D38" s="214">
        <v>8190481</v>
      </c>
      <c r="E38" s="215">
        <v>9156649</v>
      </c>
    </row>
    <row r="39" spans="1:6" ht="13.5" thickBot="1">
      <c r="A39" s="54"/>
      <c r="B39" s="307" t="s">
        <v>144</v>
      </c>
      <c r="C39" s="307"/>
      <c r="D39" s="205">
        <v>7026356</v>
      </c>
      <c r="E39" s="191">
        <v>7925708</v>
      </c>
      <c r="F39" s="171"/>
    </row>
    <row r="40" spans="1:5" ht="13.5" thickBot="1">
      <c r="A40" s="299" t="s">
        <v>145</v>
      </c>
      <c r="B40" s="299"/>
      <c r="C40" s="299"/>
      <c r="D40" s="213">
        <f>SUM(D41:D43)</f>
        <v>66187010</v>
      </c>
      <c r="E40" s="213">
        <f>SUM(E41:E43)</f>
        <v>68135103</v>
      </c>
    </row>
    <row r="41" spans="1:5" ht="12.75">
      <c r="A41" s="116"/>
      <c r="B41" s="72" t="s">
        <v>146</v>
      </c>
      <c r="C41" s="117"/>
      <c r="D41" s="214">
        <v>35977975</v>
      </c>
      <c r="E41" s="215">
        <v>37729579</v>
      </c>
    </row>
    <row r="42" spans="1:5" ht="12.75">
      <c r="A42" s="13"/>
      <c r="B42" s="298" t="s">
        <v>147</v>
      </c>
      <c r="C42" s="298"/>
      <c r="D42" s="204">
        <v>28208642</v>
      </c>
      <c r="E42" s="189">
        <v>28666280</v>
      </c>
    </row>
    <row r="43" spans="1:5" ht="13.5" thickBot="1">
      <c r="A43" s="118"/>
      <c r="B43" s="312" t="s">
        <v>145</v>
      </c>
      <c r="C43" s="312"/>
      <c r="D43" s="205">
        <v>2000393</v>
      </c>
      <c r="E43" s="191">
        <v>1739244</v>
      </c>
    </row>
    <row r="44" spans="1:5" ht="13.5" thickBot="1">
      <c r="A44" s="299" t="s">
        <v>148</v>
      </c>
      <c r="B44" s="299"/>
      <c r="C44" s="299"/>
      <c r="D44" s="213">
        <f>SUM(D45:D49)</f>
        <v>226493148</v>
      </c>
      <c r="E44" s="213">
        <f>SUM(E45:E49)</f>
        <v>195330537</v>
      </c>
    </row>
    <row r="45" spans="1:5" ht="12.75">
      <c r="A45" s="72"/>
      <c r="B45" s="72" t="s">
        <v>149</v>
      </c>
      <c r="C45" s="72"/>
      <c r="D45" s="214">
        <v>1053836</v>
      </c>
      <c r="E45" s="215">
        <v>1130416</v>
      </c>
    </row>
    <row r="46" spans="1:5" ht="12.75">
      <c r="A46" s="13"/>
      <c r="B46" s="314" t="s">
        <v>345</v>
      </c>
      <c r="C46" s="314"/>
      <c r="D46" s="216">
        <v>178393</v>
      </c>
      <c r="E46" s="188">
        <v>124937</v>
      </c>
    </row>
    <row r="47" spans="1:5" ht="12.75">
      <c r="A47" s="13"/>
      <c r="B47" s="187" t="s">
        <v>150</v>
      </c>
      <c r="C47" s="187"/>
      <c r="D47" s="216">
        <v>45144731</v>
      </c>
      <c r="E47" s="188">
        <v>45681260</v>
      </c>
    </row>
    <row r="48" spans="1:5" ht="12.75">
      <c r="A48" s="13"/>
      <c r="B48" s="298" t="s">
        <v>151</v>
      </c>
      <c r="C48" s="298"/>
      <c r="D48" s="204">
        <v>176426388</v>
      </c>
      <c r="E48" s="189">
        <v>144318760</v>
      </c>
    </row>
    <row r="49" spans="1:5" ht="13.5" thickBot="1">
      <c r="A49" s="13"/>
      <c r="B49" s="69" t="s">
        <v>346</v>
      </c>
      <c r="C49" s="69"/>
      <c r="D49" s="204">
        <v>3689800</v>
      </c>
      <c r="E49" s="189">
        <v>4075164</v>
      </c>
    </row>
    <row r="50" spans="1:5" ht="13.5" thickBot="1">
      <c r="A50" s="299" t="s">
        <v>152</v>
      </c>
      <c r="B50" s="299"/>
      <c r="C50" s="299"/>
      <c r="D50" s="107">
        <f>SUM(D51:D54)</f>
        <v>103989197</v>
      </c>
      <c r="E50" s="107">
        <f>SUM(E51:E54)</f>
        <v>127768203</v>
      </c>
    </row>
    <row r="51" spans="1:5" ht="12.75">
      <c r="A51" s="13"/>
      <c r="B51" s="306" t="s">
        <v>153</v>
      </c>
      <c r="C51" s="306"/>
      <c r="D51" s="217">
        <v>84979157</v>
      </c>
      <c r="E51" s="215">
        <v>107567317</v>
      </c>
    </row>
    <row r="52" spans="1:5" ht="12.75">
      <c r="A52" s="13"/>
      <c r="B52" s="298" t="s">
        <v>154</v>
      </c>
      <c r="C52" s="298"/>
      <c r="D52" s="112">
        <v>631183</v>
      </c>
      <c r="E52" s="189">
        <v>1595671</v>
      </c>
    </row>
    <row r="53" spans="1:5" ht="12.75">
      <c r="A53" s="13"/>
      <c r="B53" s="298" t="s">
        <v>155</v>
      </c>
      <c r="C53" s="298"/>
      <c r="D53" s="112">
        <v>1960202</v>
      </c>
      <c r="E53" s="189">
        <v>1919711</v>
      </c>
    </row>
    <row r="54" spans="1:5" ht="13.5" thickBot="1">
      <c r="A54" s="54"/>
      <c r="B54" s="65" t="s">
        <v>156</v>
      </c>
      <c r="C54" s="65"/>
      <c r="D54" s="115">
        <v>16418655</v>
      </c>
      <c r="E54" s="191">
        <v>16685504</v>
      </c>
    </row>
    <row r="55" spans="1:5" ht="13.5" thickBot="1">
      <c r="A55" s="296" t="s">
        <v>47</v>
      </c>
      <c r="B55" s="296"/>
      <c r="C55" s="296"/>
      <c r="D55" s="218">
        <f>D5+D6+D21+D26+D29+D33+D37+D40+D44+D50</f>
        <v>2677059561</v>
      </c>
      <c r="E55" s="218">
        <f>E5+E6+E21+E26+E29+E33+E37+E40+E44+E50</f>
        <v>3079995514</v>
      </c>
    </row>
    <row r="56" ht="13.5" customHeight="1">
      <c r="A56" s="13" t="s">
        <v>36</v>
      </c>
    </row>
    <row r="57" ht="12.75">
      <c r="D57" s="219"/>
    </row>
  </sheetData>
  <sheetProtection/>
  <mergeCells count="36">
    <mergeCell ref="B51:C51"/>
    <mergeCell ref="B52:C52"/>
    <mergeCell ref="B53:C53"/>
    <mergeCell ref="A55:C55"/>
    <mergeCell ref="A44:C44"/>
    <mergeCell ref="B46:C46"/>
    <mergeCell ref="B48:C48"/>
    <mergeCell ref="A50:C50"/>
    <mergeCell ref="B38:C38"/>
    <mergeCell ref="B39:C39"/>
    <mergeCell ref="A40:C40"/>
    <mergeCell ref="B42:C42"/>
    <mergeCell ref="B43:C43"/>
    <mergeCell ref="B30:C30"/>
    <mergeCell ref="B31:C31"/>
    <mergeCell ref="A33:C33"/>
    <mergeCell ref="B34:C34"/>
    <mergeCell ref="B36:C36"/>
    <mergeCell ref="A37:C37"/>
    <mergeCell ref="B32:C32"/>
    <mergeCell ref="B35:C35"/>
    <mergeCell ref="B22:C22"/>
    <mergeCell ref="B23:C23"/>
    <mergeCell ref="B25:C25"/>
    <mergeCell ref="A26:C26"/>
    <mergeCell ref="B28:C28"/>
    <mergeCell ref="A29:C29"/>
    <mergeCell ref="B27:C27"/>
    <mergeCell ref="D3:E3"/>
    <mergeCell ref="A21:C21"/>
    <mergeCell ref="B20:C20"/>
    <mergeCell ref="B8:C8"/>
    <mergeCell ref="B11:C11"/>
    <mergeCell ref="B12:C12"/>
    <mergeCell ref="B14:C14"/>
    <mergeCell ref="B16:C1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E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7" customWidth="1"/>
    <col min="2" max="2" width="19.57421875" style="7" customWidth="1"/>
    <col min="3" max="3" width="43.57421875" style="7" customWidth="1"/>
    <col min="4" max="4" width="13.7109375" style="192" customWidth="1"/>
    <col min="5" max="5" width="11.7109375" style="192" bestFit="1" customWidth="1"/>
    <col min="6" max="16384" width="9.140625" style="7" customWidth="1"/>
  </cols>
  <sheetData>
    <row r="1" ht="19.5" customHeight="1">
      <c r="A1" s="1" t="s">
        <v>348</v>
      </c>
    </row>
    <row r="2" ht="6.75" customHeight="1" thickBot="1"/>
    <row r="3" spans="1:5" ht="13.5" customHeight="1" thickBot="1">
      <c r="A3" s="5"/>
      <c r="B3" s="5"/>
      <c r="C3" s="5"/>
      <c r="D3" s="296" t="s">
        <v>445</v>
      </c>
      <c r="E3" s="296"/>
    </row>
    <row r="4" spans="1:5" ht="13.5" customHeight="1" thickBot="1">
      <c r="A4" s="6"/>
      <c r="B4" s="6"/>
      <c r="C4" s="2"/>
      <c r="D4" s="172">
        <v>2009</v>
      </c>
      <c r="E4" s="172">
        <v>2010</v>
      </c>
    </row>
    <row r="5" spans="1:5" s="34" customFormat="1" ht="13.5" customHeight="1" thickBot="1">
      <c r="A5" s="106" t="s">
        <v>157</v>
      </c>
      <c r="B5" s="119"/>
      <c r="C5" s="119"/>
      <c r="D5" s="193">
        <v>681688492</v>
      </c>
      <c r="E5" s="193">
        <v>730287972</v>
      </c>
    </row>
    <row r="6" spans="1:5" ht="12.75">
      <c r="A6" s="6"/>
      <c r="B6" s="318" t="s">
        <v>158</v>
      </c>
      <c r="C6" s="318"/>
      <c r="D6" s="194">
        <v>347289424</v>
      </c>
      <c r="E6" s="194">
        <v>394051325</v>
      </c>
    </row>
    <row r="7" spans="1:5" ht="12.75">
      <c r="A7" s="6"/>
      <c r="B7" s="70"/>
      <c r="C7" s="70" t="s">
        <v>159</v>
      </c>
      <c r="D7" s="195">
        <v>350218114</v>
      </c>
      <c r="E7" s="195">
        <v>397301740</v>
      </c>
    </row>
    <row r="8" spans="1:5" ht="12.75">
      <c r="A8" s="6"/>
      <c r="B8" s="70"/>
      <c r="C8" s="70" t="s">
        <v>160</v>
      </c>
      <c r="D8" s="195">
        <v>2928690</v>
      </c>
      <c r="E8" s="195">
        <v>3250415</v>
      </c>
    </row>
    <row r="9" spans="1:5" ht="12.75">
      <c r="A9" s="6"/>
      <c r="B9" s="305" t="s">
        <v>161</v>
      </c>
      <c r="C9" s="305"/>
      <c r="D9" s="195">
        <v>108465514</v>
      </c>
      <c r="E9" s="195">
        <v>107859906</v>
      </c>
    </row>
    <row r="10" spans="1:5" ht="12.75">
      <c r="A10" s="6"/>
      <c r="B10" s="298" t="s">
        <v>162</v>
      </c>
      <c r="C10" s="298"/>
      <c r="D10" s="195">
        <v>94093621</v>
      </c>
      <c r="E10" s="195">
        <v>64530080</v>
      </c>
    </row>
    <row r="11" spans="1:5" ht="12.75">
      <c r="A11" s="6"/>
      <c r="B11" s="298" t="s">
        <v>163</v>
      </c>
      <c r="C11" s="298"/>
      <c r="D11" s="195">
        <v>66444279</v>
      </c>
      <c r="E11" s="195">
        <v>88713973</v>
      </c>
    </row>
    <row r="12" spans="1:5" s="73" customFormat="1" ht="11.25" customHeight="1">
      <c r="A12" s="120"/>
      <c r="B12" s="310" t="s">
        <v>164</v>
      </c>
      <c r="C12" s="310"/>
      <c r="D12" s="196">
        <v>65395655</v>
      </c>
      <c r="E12" s="196">
        <v>75132687</v>
      </c>
    </row>
    <row r="13" spans="1:5" ht="12.75">
      <c r="A13" s="6"/>
      <c r="B13" s="69"/>
      <c r="C13" s="69" t="s">
        <v>123</v>
      </c>
      <c r="D13" s="195">
        <v>-1539160</v>
      </c>
      <c r="E13" s="195">
        <v>2839108</v>
      </c>
    </row>
    <row r="14" spans="1:5" ht="12.75">
      <c r="A14" s="6"/>
      <c r="B14" s="69"/>
      <c r="C14" s="69" t="s">
        <v>165</v>
      </c>
      <c r="D14" s="195">
        <v>18992237</v>
      </c>
      <c r="E14" s="195">
        <v>19001094</v>
      </c>
    </row>
    <row r="15" spans="1:5" ht="12.75">
      <c r="A15" s="6"/>
      <c r="B15" s="121"/>
      <c r="C15" s="10" t="s">
        <v>125</v>
      </c>
      <c r="D15" s="195">
        <v>3153096</v>
      </c>
      <c r="E15" s="195">
        <v>3332523</v>
      </c>
    </row>
    <row r="16" spans="1:5" ht="12.75">
      <c r="A16" s="6"/>
      <c r="B16" s="121"/>
      <c r="C16" s="10" t="s">
        <v>166</v>
      </c>
      <c r="D16" s="195">
        <v>43890166</v>
      </c>
      <c r="E16" s="195">
        <v>48386196</v>
      </c>
    </row>
    <row r="17" spans="1:5" ht="13.5" thickBot="1">
      <c r="A17" s="122"/>
      <c r="B17" s="123"/>
      <c r="C17" s="17" t="s">
        <v>164</v>
      </c>
      <c r="D17" s="197">
        <v>899316</v>
      </c>
      <c r="E17" s="197">
        <v>1573766</v>
      </c>
    </row>
    <row r="18" spans="1:5" ht="12.75" customHeight="1" thickBot="1">
      <c r="A18" s="300" t="s">
        <v>167</v>
      </c>
      <c r="B18" s="299"/>
      <c r="C18" s="299"/>
      <c r="D18" s="198">
        <v>10524668</v>
      </c>
      <c r="E18" s="198">
        <v>13628345</v>
      </c>
    </row>
    <row r="19" spans="1:5" ht="13.5" thickBot="1">
      <c r="A19" s="122"/>
      <c r="B19" s="312" t="s">
        <v>168</v>
      </c>
      <c r="C19" s="312"/>
      <c r="D19" s="197">
        <v>10524668</v>
      </c>
      <c r="E19" s="197">
        <v>13628345</v>
      </c>
    </row>
    <row r="20" spans="1:5" ht="12.75" customHeight="1" thickBot="1">
      <c r="A20" s="300" t="s">
        <v>169</v>
      </c>
      <c r="B20" s="300"/>
      <c r="C20" s="300"/>
      <c r="D20" s="198">
        <v>567956364</v>
      </c>
      <c r="E20" s="198">
        <v>668439075</v>
      </c>
    </row>
    <row r="21" spans="1:5" ht="12.75">
      <c r="A21" s="6"/>
      <c r="B21" s="306" t="s">
        <v>170</v>
      </c>
      <c r="C21" s="301"/>
      <c r="D21" s="199">
        <v>529913798</v>
      </c>
      <c r="E21" s="199">
        <v>625439706</v>
      </c>
    </row>
    <row r="22" spans="1:5" ht="12.75">
      <c r="A22" s="6"/>
      <c r="B22" s="298" t="s">
        <v>171</v>
      </c>
      <c r="C22" s="298"/>
      <c r="D22" s="195">
        <v>12036844</v>
      </c>
      <c r="E22" s="195">
        <v>14313780</v>
      </c>
    </row>
    <row r="23" spans="1:5" ht="12.75">
      <c r="A23" s="6"/>
      <c r="B23" s="305" t="s">
        <v>172</v>
      </c>
      <c r="C23" s="305"/>
      <c r="D23" s="195">
        <v>17524081</v>
      </c>
      <c r="E23" s="195">
        <v>18283165</v>
      </c>
    </row>
    <row r="24" spans="1:5" ht="12.75">
      <c r="A24" s="6"/>
      <c r="B24" s="298" t="s">
        <v>173</v>
      </c>
      <c r="C24" s="298"/>
      <c r="D24" s="195">
        <v>1741952</v>
      </c>
      <c r="E24" s="195">
        <v>2002918</v>
      </c>
    </row>
    <row r="25" spans="1:5" ht="12.75">
      <c r="A25" s="6"/>
      <c r="B25" s="298" t="s">
        <v>174</v>
      </c>
      <c r="C25" s="305"/>
      <c r="D25" s="195">
        <v>304285</v>
      </c>
      <c r="E25" s="195">
        <v>724718</v>
      </c>
    </row>
    <row r="26" spans="1:5" ht="12.75">
      <c r="A26" s="6"/>
      <c r="B26" s="298" t="s">
        <v>175</v>
      </c>
      <c r="C26" s="298"/>
      <c r="D26" s="195">
        <v>3210440</v>
      </c>
      <c r="E26" s="195">
        <v>4404617</v>
      </c>
    </row>
    <row r="27" spans="1:5" ht="13.5" thickBot="1">
      <c r="A27" s="122"/>
      <c r="B27" s="312" t="s">
        <v>176</v>
      </c>
      <c r="C27" s="312"/>
      <c r="D27" s="197">
        <v>3224964</v>
      </c>
      <c r="E27" s="197">
        <v>3270171</v>
      </c>
    </row>
    <row r="28" spans="1:5" ht="12.75" customHeight="1" thickBot="1">
      <c r="A28" s="106" t="s">
        <v>177</v>
      </c>
      <c r="B28" s="124"/>
      <c r="C28" s="124"/>
      <c r="D28" s="198">
        <v>477866239</v>
      </c>
      <c r="E28" s="198">
        <v>577806598</v>
      </c>
    </row>
    <row r="29" spans="1:5" ht="12.75">
      <c r="A29" s="6"/>
      <c r="B29" s="72" t="s">
        <v>178</v>
      </c>
      <c r="C29" s="72"/>
      <c r="D29" s="199">
        <v>3428787</v>
      </c>
      <c r="E29" s="199">
        <v>3246924</v>
      </c>
    </row>
    <row r="30" spans="1:5" ht="12" customHeight="1">
      <c r="A30" s="6"/>
      <c r="B30" s="298" t="s">
        <v>179</v>
      </c>
      <c r="C30" s="305"/>
      <c r="D30" s="195">
        <v>471394233</v>
      </c>
      <c r="E30" s="195">
        <v>571237353</v>
      </c>
    </row>
    <row r="31" spans="1:5" ht="13.5" thickBot="1">
      <c r="A31" s="6"/>
      <c r="B31" s="67" t="s">
        <v>180</v>
      </c>
      <c r="C31" s="67"/>
      <c r="D31" s="197">
        <v>3043219</v>
      </c>
      <c r="E31" s="197">
        <v>3322321</v>
      </c>
    </row>
    <row r="32" spans="1:5" ht="12.75" customHeight="1" thickBot="1">
      <c r="A32" s="300" t="s">
        <v>181</v>
      </c>
      <c r="B32" s="300"/>
      <c r="C32" s="300"/>
      <c r="D32" s="193">
        <v>609467207</v>
      </c>
      <c r="E32" s="193">
        <v>718939652</v>
      </c>
    </row>
    <row r="33" spans="1:5" ht="12.75">
      <c r="A33" s="6"/>
      <c r="B33" s="313" t="s">
        <v>171</v>
      </c>
      <c r="C33" s="313"/>
      <c r="D33" s="199">
        <v>410027521</v>
      </c>
      <c r="E33" s="199">
        <v>483709619</v>
      </c>
    </row>
    <row r="34" spans="1:5" ht="12.75">
      <c r="A34" s="6"/>
      <c r="B34" s="298" t="s">
        <v>172</v>
      </c>
      <c r="C34" s="298"/>
      <c r="D34" s="195">
        <v>143199102</v>
      </c>
      <c r="E34" s="195">
        <v>174821581</v>
      </c>
    </row>
    <row r="35" spans="1:5" ht="12.75">
      <c r="A35" s="6"/>
      <c r="B35" s="298" t="s">
        <v>173</v>
      </c>
      <c r="C35" s="298"/>
      <c r="D35" s="195">
        <v>18045666</v>
      </c>
      <c r="E35" s="195">
        <v>18999074</v>
      </c>
    </row>
    <row r="36" spans="1:5" ht="12.75">
      <c r="A36" s="6"/>
      <c r="B36" s="298" t="s">
        <v>174</v>
      </c>
      <c r="C36" s="305"/>
      <c r="D36" s="195">
        <v>5028732</v>
      </c>
      <c r="E36" s="195">
        <v>5695297</v>
      </c>
    </row>
    <row r="37" spans="1:5" ht="12.75">
      <c r="A37" s="6"/>
      <c r="B37" s="305" t="s">
        <v>182</v>
      </c>
      <c r="C37" s="305"/>
      <c r="D37" s="195">
        <v>32554299</v>
      </c>
      <c r="E37" s="195">
        <v>34615812</v>
      </c>
    </row>
    <row r="38" spans="1:5" ht="13.5" thickBot="1">
      <c r="A38" s="122"/>
      <c r="B38" s="307" t="s">
        <v>176</v>
      </c>
      <c r="C38" s="307"/>
      <c r="D38" s="197">
        <v>611887</v>
      </c>
      <c r="E38" s="197">
        <v>1098269</v>
      </c>
    </row>
    <row r="39" spans="1:5" ht="12.75" customHeight="1" thickBot="1">
      <c r="A39" s="317" t="s">
        <v>183</v>
      </c>
      <c r="B39" s="317"/>
      <c r="C39" s="317"/>
      <c r="D39" s="193">
        <v>25009324</v>
      </c>
      <c r="E39" s="193">
        <v>26050479</v>
      </c>
    </row>
    <row r="40" spans="1:5" ht="12.75" customHeight="1" thickBot="1">
      <c r="A40" s="317" t="s">
        <v>184</v>
      </c>
      <c r="B40" s="317"/>
      <c r="C40" s="317"/>
      <c r="D40" s="193">
        <v>16722226</v>
      </c>
      <c r="E40" s="193">
        <v>22434704</v>
      </c>
    </row>
    <row r="41" spans="1:5" ht="12.75" customHeight="1" thickBot="1">
      <c r="A41" s="300" t="s">
        <v>185</v>
      </c>
      <c r="B41" s="300"/>
      <c r="C41" s="300"/>
      <c r="D41" s="193">
        <v>16483479</v>
      </c>
      <c r="E41" s="193">
        <v>20894752</v>
      </c>
    </row>
    <row r="42" spans="1:5" ht="12.75">
      <c r="A42" s="6"/>
      <c r="B42" s="313" t="s">
        <v>186</v>
      </c>
      <c r="C42" s="313"/>
      <c r="D42" s="199">
        <v>7459894</v>
      </c>
      <c r="E42" s="199">
        <v>10384171</v>
      </c>
    </row>
    <row r="43" spans="1:5" ht="12.75">
      <c r="A43" s="6"/>
      <c r="B43" s="298" t="s">
        <v>187</v>
      </c>
      <c r="C43" s="298"/>
      <c r="D43" s="200">
        <v>7272948</v>
      </c>
      <c r="E43" s="200">
        <v>8702862</v>
      </c>
    </row>
    <row r="44" spans="1:5" ht="13.5" thickBot="1">
      <c r="A44" s="6"/>
      <c r="B44" s="309" t="s">
        <v>349</v>
      </c>
      <c r="C44" s="309"/>
      <c r="D44" s="201">
        <v>1750637</v>
      </c>
      <c r="E44" s="201">
        <v>1807719</v>
      </c>
    </row>
    <row r="45" spans="1:5" ht="12.75" customHeight="1" thickBot="1">
      <c r="A45" s="300" t="s">
        <v>188</v>
      </c>
      <c r="B45" s="300"/>
      <c r="C45" s="300"/>
      <c r="D45" s="198">
        <v>64900222</v>
      </c>
      <c r="E45" s="198">
        <v>76556799</v>
      </c>
    </row>
    <row r="46" spans="1:5" ht="12.75" customHeight="1" thickBot="1">
      <c r="A46" s="68" t="s">
        <v>189</v>
      </c>
      <c r="B46" s="125"/>
      <c r="C46" s="125"/>
      <c r="D46" s="198">
        <v>49278539</v>
      </c>
      <c r="E46" s="198">
        <v>35562371</v>
      </c>
    </row>
    <row r="47" spans="1:5" ht="12" customHeight="1">
      <c r="A47" s="6"/>
      <c r="B47" s="306" t="s">
        <v>190</v>
      </c>
      <c r="C47" s="306"/>
      <c r="D47" s="199">
        <v>4946967</v>
      </c>
      <c r="E47" s="199">
        <v>4227560</v>
      </c>
    </row>
    <row r="48" spans="1:5" ht="12" customHeight="1">
      <c r="A48" s="6"/>
      <c r="B48" s="11" t="s">
        <v>191</v>
      </c>
      <c r="C48" s="53"/>
      <c r="D48" s="195">
        <v>41058859</v>
      </c>
      <c r="E48" s="195">
        <v>26237213</v>
      </c>
    </row>
    <row r="49" spans="1:5" ht="12" customHeight="1" thickBot="1">
      <c r="A49" s="6"/>
      <c r="B49" s="126" t="s">
        <v>192</v>
      </c>
      <c r="C49" s="127"/>
      <c r="D49" s="201">
        <v>3272713</v>
      </c>
      <c r="E49" s="201">
        <v>5097598</v>
      </c>
    </row>
    <row r="50" spans="1:5" s="13" customFormat="1" ht="12" customHeight="1" thickBot="1">
      <c r="A50" s="106" t="s">
        <v>193</v>
      </c>
      <c r="B50" s="128"/>
      <c r="C50" s="129"/>
      <c r="D50" s="198">
        <v>135738589</v>
      </c>
      <c r="E50" s="198">
        <v>161601750</v>
      </c>
    </row>
    <row r="51" spans="1:5" s="13" customFormat="1" ht="12" customHeight="1">
      <c r="A51" s="6"/>
      <c r="B51" s="14" t="s">
        <v>194</v>
      </c>
      <c r="C51" s="130"/>
      <c r="D51" s="199">
        <v>1017386</v>
      </c>
      <c r="E51" s="199">
        <v>809617</v>
      </c>
    </row>
    <row r="52" spans="1:5" s="13" customFormat="1" ht="12" customHeight="1">
      <c r="A52" s="6"/>
      <c r="B52" s="298" t="s">
        <v>195</v>
      </c>
      <c r="C52" s="298"/>
      <c r="D52" s="195">
        <v>62363048</v>
      </c>
      <c r="E52" s="195">
        <v>75354146</v>
      </c>
    </row>
    <row r="53" spans="1:5" s="13" customFormat="1" ht="12" customHeight="1">
      <c r="A53" s="6"/>
      <c r="B53" s="11" t="s">
        <v>196</v>
      </c>
      <c r="C53" s="53"/>
      <c r="D53" s="195">
        <v>34085974</v>
      </c>
      <c r="E53" s="195">
        <v>41537674</v>
      </c>
    </row>
    <row r="54" spans="1:5" s="13" customFormat="1" ht="12" customHeight="1" thickBot="1">
      <c r="A54" s="6"/>
      <c r="B54" s="315" t="s">
        <v>197</v>
      </c>
      <c r="C54" s="315"/>
      <c r="D54" s="201">
        <v>38272183</v>
      </c>
      <c r="E54" s="201">
        <v>43900313</v>
      </c>
    </row>
    <row r="55" spans="1:5" ht="13.5" thickBot="1">
      <c r="A55" s="299" t="s">
        <v>152</v>
      </c>
      <c r="B55" s="299"/>
      <c r="C55" s="299"/>
      <c r="D55" s="198">
        <v>21424211</v>
      </c>
      <c r="E55" s="198">
        <v>27792974</v>
      </c>
    </row>
    <row r="56" spans="1:5" ht="12" customHeight="1">
      <c r="A56" s="51"/>
      <c r="B56" s="72" t="s">
        <v>198</v>
      </c>
      <c r="C56" s="117"/>
      <c r="D56" s="199">
        <v>5300809</v>
      </c>
      <c r="E56" s="199">
        <v>8186685</v>
      </c>
    </row>
    <row r="57" spans="1:5" ht="12" customHeight="1">
      <c r="A57" s="51"/>
      <c r="B57" s="70" t="s">
        <v>199</v>
      </c>
      <c r="C57" s="131"/>
      <c r="D57" s="195">
        <v>6878203</v>
      </c>
      <c r="E57" s="195">
        <v>9196712</v>
      </c>
    </row>
    <row r="58" spans="1:5" ht="12" customHeight="1" thickBot="1">
      <c r="A58" s="51"/>
      <c r="B58" s="67" t="s">
        <v>156</v>
      </c>
      <c r="C58" s="132"/>
      <c r="D58" s="197">
        <v>9245199</v>
      </c>
      <c r="E58" s="197">
        <v>10409577</v>
      </c>
    </row>
    <row r="59" spans="1:5" ht="11.25" customHeight="1" thickBot="1">
      <c r="A59" s="316" t="s">
        <v>200</v>
      </c>
      <c r="B59" s="316"/>
      <c r="C59" s="316"/>
      <c r="D59" s="198">
        <v>2677059559</v>
      </c>
      <c r="E59" s="198">
        <v>3079995471</v>
      </c>
    </row>
    <row r="60" ht="13.5" customHeight="1">
      <c r="A60" s="13" t="s">
        <v>36</v>
      </c>
    </row>
  </sheetData>
  <sheetProtection/>
  <mergeCells count="36">
    <mergeCell ref="B6:C6"/>
    <mergeCell ref="B9:C9"/>
    <mergeCell ref="B10:C10"/>
    <mergeCell ref="B11:C11"/>
    <mergeCell ref="B12:C12"/>
    <mergeCell ref="D3:E3"/>
    <mergeCell ref="A18:C18"/>
    <mergeCell ref="B19:C19"/>
    <mergeCell ref="A20:C20"/>
    <mergeCell ref="B21:C21"/>
    <mergeCell ref="B23:C23"/>
    <mergeCell ref="B22:C22"/>
    <mergeCell ref="B24:C24"/>
    <mergeCell ref="B25:C25"/>
    <mergeCell ref="B26:C26"/>
    <mergeCell ref="B27:C27"/>
    <mergeCell ref="B30:C30"/>
    <mergeCell ref="A32:C32"/>
    <mergeCell ref="B33:C33"/>
    <mergeCell ref="B34:C34"/>
    <mergeCell ref="B35:C35"/>
    <mergeCell ref="B36:C36"/>
    <mergeCell ref="B37:C37"/>
    <mergeCell ref="B38:C38"/>
    <mergeCell ref="A39:C39"/>
    <mergeCell ref="A40:C40"/>
    <mergeCell ref="A41:C41"/>
    <mergeCell ref="B42:C42"/>
    <mergeCell ref="B44:C44"/>
    <mergeCell ref="B43:C43"/>
    <mergeCell ref="A45:C45"/>
    <mergeCell ref="B47:C47"/>
    <mergeCell ref="B52:C52"/>
    <mergeCell ref="B54:C54"/>
    <mergeCell ref="A55:C55"/>
    <mergeCell ref="A59:C59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28125" style="7" customWidth="1"/>
    <col min="2" max="7" width="14.7109375" style="7" customWidth="1"/>
    <col min="8" max="8" width="14.7109375" style="34" customWidth="1"/>
    <col min="9" max="16384" width="9.140625" style="7" customWidth="1"/>
  </cols>
  <sheetData>
    <row r="1" ht="19.5" customHeight="1">
      <c r="A1" s="1" t="s">
        <v>350</v>
      </c>
    </row>
    <row r="2" ht="6.75" customHeight="1" thickBot="1">
      <c r="A2" s="13"/>
    </row>
    <row r="3" spans="2:8" ht="13.5" customHeight="1" thickBot="1">
      <c r="B3" s="296">
        <v>2010</v>
      </c>
      <c r="C3" s="296"/>
      <c r="D3" s="296"/>
      <c r="E3" s="296"/>
      <c r="F3" s="296"/>
      <c r="G3" s="296"/>
      <c r="H3" s="296"/>
    </row>
    <row r="4" spans="2:8" ht="13.5" customHeight="1" thickBot="1">
      <c r="B4" s="296" t="s">
        <v>201</v>
      </c>
      <c r="C4" s="296"/>
      <c r="D4" s="296"/>
      <c r="E4" s="296"/>
      <c r="F4" s="296"/>
      <c r="G4" s="296"/>
      <c r="H4" s="296"/>
    </row>
    <row r="5" spans="2:8" ht="13.5" customHeight="1" thickBot="1">
      <c r="B5" s="8" t="s">
        <v>202</v>
      </c>
      <c r="C5" s="296" t="s">
        <v>203</v>
      </c>
      <c r="D5" s="296"/>
      <c r="E5" s="8" t="s">
        <v>105</v>
      </c>
      <c r="F5" s="8" t="s">
        <v>106</v>
      </c>
      <c r="G5" s="8" t="s">
        <v>204</v>
      </c>
      <c r="H5" s="296" t="s">
        <v>0</v>
      </c>
    </row>
    <row r="6" spans="1:8" ht="13.5" customHeight="1" thickBot="1">
      <c r="A6" s="3"/>
      <c r="B6" s="32" t="s">
        <v>16</v>
      </c>
      <c r="C6" s="32" t="s">
        <v>23</v>
      </c>
      <c r="D6" s="32" t="s">
        <v>24</v>
      </c>
      <c r="E6" s="32" t="s">
        <v>17</v>
      </c>
      <c r="F6" s="32" t="s">
        <v>25</v>
      </c>
      <c r="G6" s="32" t="s">
        <v>26</v>
      </c>
      <c r="H6" s="320"/>
    </row>
    <row r="7" spans="1:8" ht="13.5" thickBot="1">
      <c r="A7" s="319" t="s">
        <v>27</v>
      </c>
      <c r="B7" s="319"/>
      <c r="C7" s="319"/>
      <c r="D7" s="319"/>
      <c r="E7" s="319"/>
      <c r="F7" s="319"/>
      <c r="G7" s="319"/>
      <c r="H7" s="319"/>
    </row>
    <row r="8" spans="1:8" ht="15" customHeight="1">
      <c r="A8" s="9" t="s">
        <v>28</v>
      </c>
      <c r="B8" s="133">
        <v>0</v>
      </c>
      <c r="C8" s="133">
        <v>0.05</v>
      </c>
      <c r="D8" s="133">
        <v>0.05</v>
      </c>
      <c r="E8" s="133">
        <v>0.05</v>
      </c>
      <c r="F8" s="133">
        <v>0.03</v>
      </c>
      <c r="G8" s="133">
        <v>0.05</v>
      </c>
      <c r="H8" s="134"/>
    </row>
    <row r="9" spans="1:8" ht="15" customHeight="1">
      <c r="A9" s="10" t="s">
        <v>29</v>
      </c>
      <c r="B9" s="135">
        <v>0</v>
      </c>
      <c r="C9" s="135">
        <v>0.06</v>
      </c>
      <c r="D9" s="135">
        <v>0.06</v>
      </c>
      <c r="E9" s="135">
        <v>0.06</v>
      </c>
      <c r="F9" s="135">
        <v>0.06</v>
      </c>
      <c r="G9" s="135">
        <v>0.06</v>
      </c>
      <c r="H9" s="136"/>
    </row>
    <row r="10" spans="1:8" ht="15" customHeight="1">
      <c r="A10" s="69" t="s">
        <v>30</v>
      </c>
      <c r="B10" s="137">
        <f>15%*5%</f>
        <v>0.0075</v>
      </c>
      <c r="C10" s="137">
        <f>15%*5%</f>
        <v>0.0075</v>
      </c>
      <c r="D10" s="137">
        <f>15%*6%</f>
        <v>0.009</v>
      </c>
      <c r="E10" s="137">
        <f>15%*12%</f>
        <v>0.018</v>
      </c>
      <c r="F10" s="137">
        <f>15%*7%</f>
        <v>0.0105</v>
      </c>
      <c r="G10" s="137">
        <f>15%*10%</f>
        <v>0.015</v>
      </c>
      <c r="H10" s="136"/>
    </row>
    <row r="11" spans="1:8" ht="15" customHeight="1" thickBot="1">
      <c r="A11" s="126" t="s">
        <v>205</v>
      </c>
      <c r="B11" s="138">
        <v>0.002</v>
      </c>
      <c r="C11" s="138">
        <v>0.002</v>
      </c>
      <c r="D11" s="138">
        <v>0.002</v>
      </c>
      <c r="E11" s="138">
        <v>0.002</v>
      </c>
      <c r="F11" s="138">
        <v>0.002</v>
      </c>
      <c r="G11" s="138">
        <v>0.002</v>
      </c>
      <c r="H11" s="139"/>
    </row>
    <row r="12" spans="1:8" ht="15" customHeight="1" thickBot="1">
      <c r="A12" s="106" t="s">
        <v>31</v>
      </c>
      <c r="B12" s="140">
        <f aca="true" t="shared" si="0" ref="B12:G12">SUM(B8:B11)</f>
        <v>0.0095</v>
      </c>
      <c r="C12" s="140">
        <f t="shared" si="0"/>
        <v>0.1195</v>
      </c>
      <c r="D12" s="140">
        <f t="shared" si="0"/>
        <v>0.121</v>
      </c>
      <c r="E12" s="140">
        <f t="shared" si="0"/>
        <v>0.13</v>
      </c>
      <c r="F12" s="140">
        <f t="shared" si="0"/>
        <v>0.1025</v>
      </c>
      <c r="G12" s="140">
        <f t="shared" si="0"/>
        <v>0.127</v>
      </c>
      <c r="H12" s="141">
        <v>0.0847</v>
      </c>
    </row>
    <row r="13" spans="1:8" ht="15" customHeight="1" thickBot="1">
      <c r="A13" s="38" t="s">
        <v>266</v>
      </c>
      <c r="B13" s="142">
        <v>342099657</v>
      </c>
      <c r="C13" s="142">
        <v>291349851</v>
      </c>
      <c r="D13" s="142">
        <v>411177271</v>
      </c>
      <c r="E13" s="142">
        <v>65282198</v>
      </c>
      <c r="F13" s="142">
        <v>31420495</v>
      </c>
      <c r="G13" s="142">
        <v>4359842</v>
      </c>
      <c r="H13" s="20">
        <f>SUM(B13:G13)</f>
        <v>1145689314</v>
      </c>
    </row>
    <row r="14" spans="1:8" ht="15" customHeight="1" thickBot="1">
      <c r="A14" s="106" t="s">
        <v>267</v>
      </c>
      <c r="B14" s="20">
        <f aca="true" t="shared" si="1" ref="B14:G14">B12*B13</f>
        <v>3249946.7415</v>
      </c>
      <c r="C14" s="20">
        <f t="shared" si="1"/>
        <v>34816307.1945</v>
      </c>
      <c r="D14" s="20">
        <f t="shared" si="1"/>
        <v>49752449.791</v>
      </c>
      <c r="E14" s="20">
        <f t="shared" si="1"/>
        <v>8486685.74</v>
      </c>
      <c r="F14" s="20">
        <f t="shared" si="1"/>
        <v>3220600.7375</v>
      </c>
      <c r="G14" s="20">
        <f t="shared" si="1"/>
        <v>553699.934</v>
      </c>
      <c r="H14" s="20">
        <f>SUM(B14:G14)</f>
        <v>100079690.13849999</v>
      </c>
    </row>
    <row r="15" spans="1:8" ht="15" customHeight="1" thickBot="1">
      <c r="A15" s="319" t="s">
        <v>32</v>
      </c>
      <c r="B15" s="319"/>
      <c r="C15" s="319"/>
      <c r="D15" s="319"/>
      <c r="E15" s="319"/>
      <c r="F15" s="319"/>
      <c r="G15" s="319"/>
      <c r="H15" s="319"/>
    </row>
    <row r="16" spans="1:8" ht="15" customHeight="1">
      <c r="A16" s="64" t="s">
        <v>33</v>
      </c>
      <c r="B16" s="143">
        <v>0.0225</v>
      </c>
      <c r="C16" s="143">
        <v>0.0225</v>
      </c>
      <c r="D16" s="143">
        <v>0.0225</v>
      </c>
      <c r="E16" s="143">
        <v>0.0225</v>
      </c>
      <c r="F16" s="143">
        <v>0.0225</v>
      </c>
      <c r="G16" s="143">
        <v>0.0225</v>
      </c>
      <c r="H16" s="144">
        <v>0.0225</v>
      </c>
    </row>
    <row r="17" spans="1:8" ht="15" customHeight="1" thickBot="1">
      <c r="A17" s="126" t="s">
        <v>268</v>
      </c>
      <c r="B17" s="40">
        <v>46927940</v>
      </c>
      <c r="C17" s="40">
        <v>44953897</v>
      </c>
      <c r="D17" s="40">
        <v>35058405</v>
      </c>
      <c r="E17" s="40">
        <v>38080627</v>
      </c>
      <c r="F17" s="40">
        <v>14954805</v>
      </c>
      <c r="G17" s="40">
        <v>1948292</v>
      </c>
      <c r="H17" s="145">
        <f>SUM(B17:G17)</f>
        <v>181923966</v>
      </c>
    </row>
    <row r="18" spans="1:8" ht="15" customHeight="1" thickBot="1">
      <c r="A18" s="106" t="s">
        <v>269</v>
      </c>
      <c r="B18" s="20">
        <f aca="true" t="shared" si="2" ref="B18:G18">B16*B17</f>
        <v>1055878.65</v>
      </c>
      <c r="C18" s="20">
        <f t="shared" si="2"/>
        <v>1011462.6825</v>
      </c>
      <c r="D18" s="20">
        <f t="shared" si="2"/>
        <v>788814.1124999999</v>
      </c>
      <c r="E18" s="20">
        <f t="shared" si="2"/>
        <v>856814.1074999999</v>
      </c>
      <c r="F18" s="20">
        <f t="shared" si="2"/>
        <v>336483.1125</v>
      </c>
      <c r="G18" s="20">
        <f t="shared" si="2"/>
        <v>43836.57</v>
      </c>
      <c r="H18" s="20">
        <f>SUM(B18:G18)</f>
        <v>4093289.2349999994</v>
      </c>
    </row>
    <row r="19" spans="1:8" ht="15" customHeight="1" thickBot="1">
      <c r="A19" s="319" t="s">
        <v>34</v>
      </c>
      <c r="B19" s="319"/>
      <c r="C19" s="319"/>
      <c r="D19" s="319"/>
      <c r="E19" s="319"/>
      <c r="F19" s="319"/>
      <c r="G19" s="319"/>
      <c r="H19" s="319"/>
    </row>
    <row r="20" spans="1:8" ht="15" customHeight="1">
      <c r="A20" s="14" t="s">
        <v>35</v>
      </c>
      <c r="B20" s="146">
        <v>1.33</v>
      </c>
      <c r="C20" s="146">
        <v>1.33</v>
      </c>
      <c r="D20" s="146">
        <v>1.33</v>
      </c>
      <c r="E20" s="146">
        <v>1.33</v>
      </c>
      <c r="F20" s="146">
        <v>1.33</v>
      </c>
      <c r="G20" s="146">
        <v>1.33</v>
      </c>
      <c r="H20" s="147">
        <v>1.33</v>
      </c>
    </row>
    <row r="21" spans="1:8" ht="15" customHeight="1" thickBot="1">
      <c r="A21" s="126" t="s">
        <v>270</v>
      </c>
      <c r="B21" s="40">
        <v>826015</v>
      </c>
      <c r="C21" s="40">
        <v>105320</v>
      </c>
      <c r="D21" s="40">
        <v>1916499</v>
      </c>
      <c r="E21" s="40">
        <v>133840</v>
      </c>
      <c r="F21" s="40">
        <v>73296</v>
      </c>
      <c r="G21" s="40">
        <v>60</v>
      </c>
      <c r="H21" s="145">
        <f>SUM(B21:G21)</f>
        <v>3055030</v>
      </c>
    </row>
    <row r="22" spans="1:8" ht="15" customHeight="1" thickBot="1">
      <c r="A22" s="106" t="s">
        <v>271</v>
      </c>
      <c r="B22" s="20">
        <f aca="true" t="shared" si="3" ref="B22:G22">B20*B21</f>
        <v>1098599.95</v>
      </c>
      <c r="C22" s="20">
        <f t="shared" si="3"/>
        <v>140075.6</v>
      </c>
      <c r="D22" s="20">
        <f t="shared" si="3"/>
        <v>2548943.67</v>
      </c>
      <c r="E22" s="20">
        <f t="shared" si="3"/>
        <v>178007.2</v>
      </c>
      <c r="F22" s="20">
        <f t="shared" si="3"/>
        <v>97483.68000000001</v>
      </c>
      <c r="G22" s="20">
        <f t="shared" si="3"/>
        <v>79.80000000000001</v>
      </c>
      <c r="H22" s="20">
        <f>SUM(B22:G22)</f>
        <v>4063189.9</v>
      </c>
    </row>
    <row r="23" spans="1:8" ht="15" customHeight="1">
      <c r="A23" s="148" t="s">
        <v>272</v>
      </c>
      <c r="B23" s="35">
        <f>B14+B18+B22</f>
        <v>5404425.3415</v>
      </c>
      <c r="C23" s="35">
        <f aca="true" t="shared" si="4" ref="C23:H23">C14+C18+C22</f>
        <v>35967845.477</v>
      </c>
      <c r="D23" s="35">
        <f t="shared" si="4"/>
        <v>53090207.5735</v>
      </c>
      <c r="E23" s="35">
        <f t="shared" si="4"/>
        <v>9521507.0475</v>
      </c>
      <c r="F23" s="35">
        <f t="shared" si="4"/>
        <v>3654567.53</v>
      </c>
      <c r="G23" s="35">
        <f t="shared" si="4"/>
        <v>597616.304</v>
      </c>
      <c r="H23" s="35">
        <f t="shared" si="4"/>
        <v>108236169.2735</v>
      </c>
    </row>
    <row r="24" spans="1:8" ht="15" customHeight="1" thickBot="1">
      <c r="A24" s="149" t="s">
        <v>273</v>
      </c>
      <c r="B24" s="150">
        <v>0.0158</v>
      </c>
      <c r="C24" s="150">
        <v>0.1235</v>
      </c>
      <c r="D24" s="150">
        <v>0.1291</v>
      </c>
      <c r="E24" s="150">
        <v>0.1459</v>
      </c>
      <c r="F24" s="150">
        <v>0.1163</v>
      </c>
      <c r="G24" s="150">
        <v>0.1371</v>
      </c>
      <c r="H24" s="150">
        <v>0.0945</v>
      </c>
    </row>
    <row r="25" ht="13.5" customHeight="1">
      <c r="A25" s="13" t="s">
        <v>36</v>
      </c>
    </row>
  </sheetData>
  <sheetProtection/>
  <mergeCells count="7">
    <mergeCell ref="A15:H15"/>
    <mergeCell ref="A19:H19"/>
    <mergeCell ref="B3:H3"/>
    <mergeCell ref="B4:H4"/>
    <mergeCell ref="C5:D5"/>
    <mergeCell ref="H5:H6"/>
    <mergeCell ref="A7:H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M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28125" style="13" customWidth="1"/>
    <col min="2" max="2" width="18.140625" style="220" bestFit="1" customWidth="1"/>
    <col min="3" max="3" width="15.00390625" style="220" bestFit="1" customWidth="1"/>
    <col min="4" max="4" width="25.00390625" style="152" customWidth="1"/>
    <col min="5" max="5" width="8.7109375" style="220" bestFit="1" customWidth="1"/>
    <col min="6" max="6" width="12.7109375" style="220" bestFit="1" customWidth="1"/>
    <col min="7" max="7" width="16.140625" style="220" bestFit="1" customWidth="1"/>
    <col min="8" max="8" width="20.00390625" style="220" bestFit="1" customWidth="1"/>
    <col min="9" max="9" width="9.00390625" style="220" bestFit="1" customWidth="1"/>
    <col min="10" max="10" width="9.28125" style="220" bestFit="1" customWidth="1"/>
    <col min="11" max="11" width="12.7109375" style="220" bestFit="1" customWidth="1"/>
    <col min="12" max="12" width="21.00390625" style="220" bestFit="1" customWidth="1"/>
    <col min="13" max="13" width="9.8515625" style="220" bestFit="1" customWidth="1"/>
    <col min="14" max="16384" width="9.140625" style="13" customWidth="1"/>
  </cols>
  <sheetData>
    <row r="1" ht="19.5" customHeight="1">
      <c r="A1" s="151" t="s">
        <v>357</v>
      </c>
    </row>
    <row r="2" spans="2:4" ht="6.75" customHeight="1" thickBot="1">
      <c r="B2" s="192"/>
      <c r="C2" s="192"/>
      <c r="D2" s="221"/>
    </row>
    <row r="3" spans="2:13" ht="13.5" customHeight="1" thickBot="1">
      <c r="B3" s="296">
        <v>2010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2:13" ht="13.5" customHeight="1" thickBot="1">
      <c r="B4" s="296" t="s">
        <v>100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</row>
    <row r="5" spans="1:13" s="4" customFormat="1" ht="13.5" customHeight="1" thickBot="1">
      <c r="A5" s="173"/>
      <c r="B5" s="222" t="s">
        <v>351</v>
      </c>
      <c r="C5" s="222" t="s">
        <v>352</v>
      </c>
      <c r="D5" s="222" t="s">
        <v>353</v>
      </c>
      <c r="E5" s="222" t="s">
        <v>354</v>
      </c>
      <c r="F5" s="222" t="s">
        <v>18</v>
      </c>
      <c r="G5" s="222" t="s">
        <v>358</v>
      </c>
      <c r="H5" s="222" t="s">
        <v>359</v>
      </c>
      <c r="I5" s="222" t="s">
        <v>360</v>
      </c>
      <c r="J5" s="222" t="s">
        <v>361</v>
      </c>
      <c r="K5" s="222" t="s">
        <v>362</v>
      </c>
      <c r="L5" s="222" t="s">
        <v>363</v>
      </c>
      <c r="M5" s="222" t="s">
        <v>0</v>
      </c>
    </row>
    <row r="6" spans="1:13" ht="13.5" customHeight="1">
      <c r="A6" s="177" t="s">
        <v>364</v>
      </c>
      <c r="B6" s="223">
        <v>108555648</v>
      </c>
      <c r="C6" s="223">
        <v>113738723</v>
      </c>
      <c r="D6" s="223">
        <v>113747491</v>
      </c>
      <c r="E6" s="223">
        <v>69216938</v>
      </c>
      <c r="F6" s="223">
        <v>32696780</v>
      </c>
      <c r="G6" s="223">
        <v>44766042</v>
      </c>
      <c r="H6" s="223">
        <v>266736605</v>
      </c>
      <c r="I6" s="223">
        <v>296644049</v>
      </c>
      <c r="J6" s="223">
        <v>59611136</v>
      </c>
      <c r="K6" s="223">
        <v>24544567</v>
      </c>
      <c r="L6" s="223">
        <v>21564540</v>
      </c>
      <c r="M6" s="223">
        <v>1151822519</v>
      </c>
    </row>
    <row r="7" spans="1:13" ht="13.5" customHeight="1" thickBot="1">
      <c r="A7" s="183" t="s">
        <v>365</v>
      </c>
      <c r="B7" s="228">
        <v>0.09</v>
      </c>
      <c r="C7" s="228">
        <v>0.1</v>
      </c>
      <c r="D7" s="228">
        <v>0.1</v>
      </c>
      <c r="E7" s="228">
        <v>0.06</v>
      </c>
      <c r="F7" s="228">
        <v>0.03</v>
      </c>
      <c r="G7" s="228">
        <v>0.04</v>
      </c>
      <c r="H7" s="228">
        <v>0.23</v>
      </c>
      <c r="I7" s="228">
        <v>0.26</v>
      </c>
      <c r="J7" s="228">
        <v>0.05</v>
      </c>
      <c r="K7" s="228">
        <v>0.02</v>
      </c>
      <c r="L7" s="228">
        <v>0.02</v>
      </c>
      <c r="M7" s="228">
        <v>1</v>
      </c>
    </row>
    <row r="8" spans="1:13" ht="15" customHeight="1">
      <c r="A8" s="177" t="s">
        <v>366</v>
      </c>
      <c r="B8" s="223">
        <v>-46642156</v>
      </c>
      <c r="C8" s="223">
        <v>-5311259</v>
      </c>
      <c r="D8" s="223">
        <v>-2565941</v>
      </c>
      <c r="E8" s="223">
        <v>-43844723</v>
      </c>
      <c r="F8" s="223">
        <v>-16618680</v>
      </c>
      <c r="G8" s="223">
        <v>-650066</v>
      </c>
      <c r="H8" s="223">
        <v>-12118781</v>
      </c>
      <c r="I8" s="223">
        <v>-57677787</v>
      </c>
      <c r="J8" s="223">
        <v>-11039108</v>
      </c>
      <c r="K8" s="223">
        <v>-10722733</v>
      </c>
      <c r="L8" s="223">
        <v>-9482141</v>
      </c>
      <c r="M8" s="223">
        <v>-216673374</v>
      </c>
    </row>
    <row r="9" spans="1:13" ht="15" customHeight="1" thickBot="1">
      <c r="A9" s="183" t="s">
        <v>367</v>
      </c>
      <c r="B9" s="228">
        <v>0.57</v>
      </c>
      <c r="C9" s="228">
        <v>0.95</v>
      </c>
      <c r="D9" s="228">
        <v>0.98</v>
      </c>
      <c r="E9" s="228">
        <v>0.37</v>
      </c>
      <c r="F9" s="228">
        <v>0.49</v>
      </c>
      <c r="G9" s="228">
        <v>0.99</v>
      </c>
      <c r="H9" s="228">
        <v>0.95</v>
      </c>
      <c r="I9" s="228">
        <v>0.81</v>
      </c>
      <c r="J9" s="228">
        <v>0.81</v>
      </c>
      <c r="K9" s="228">
        <v>0.56</v>
      </c>
      <c r="L9" s="228">
        <v>0.56</v>
      </c>
      <c r="M9" s="228">
        <v>0.81</v>
      </c>
    </row>
    <row r="10" spans="1:13" ht="15" customHeight="1">
      <c r="A10" s="177" t="s">
        <v>368</v>
      </c>
      <c r="B10" s="223">
        <v>-19868256</v>
      </c>
      <c r="C10" s="223">
        <v>-37229763</v>
      </c>
      <c r="D10" s="223">
        <v>-19761380</v>
      </c>
      <c r="E10" s="223">
        <v>-15522410</v>
      </c>
      <c r="F10" s="223">
        <v>-22119328</v>
      </c>
      <c r="G10" s="223">
        <v>-10085463</v>
      </c>
      <c r="H10" s="223">
        <v>-141149705</v>
      </c>
      <c r="I10" s="223">
        <v>-202103282</v>
      </c>
      <c r="J10" s="223">
        <v>-22313701</v>
      </c>
      <c r="K10" s="223">
        <v>-8629460</v>
      </c>
      <c r="L10" s="223">
        <v>-4770519</v>
      </c>
      <c r="M10" s="223">
        <v>-503553266</v>
      </c>
    </row>
    <row r="11" spans="1:13" ht="15" customHeight="1" thickBot="1">
      <c r="A11" s="183" t="s">
        <v>369</v>
      </c>
      <c r="B11" s="228">
        <v>-0.18</v>
      </c>
      <c r="C11" s="228">
        <v>-0.33</v>
      </c>
      <c r="D11" s="228">
        <v>-0.17</v>
      </c>
      <c r="E11" s="228">
        <v>-0.22</v>
      </c>
      <c r="F11" s="228">
        <v>-0.68</v>
      </c>
      <c r="G11" s="228">
        <v>-0.23</v>
      </c>
      <c r="H11" s="228">
        <v>-0.53</v>
      </c>
      <c r="I11" s="228">
        <v>-0.68</v>
      </c>
      <c r="J11" s="228">
        <v>-0.37</v>
      </c>
      <c r="K11" s="228">
        <v>-0.35</v>
      </c>
      <c r="L11" s="228">
        <v>-0.22</v>
      </c>
      <c r="M11" s="228">
        <v>-0.44</v>
      </c>
    </row>
    <row r="12" spans="1:13" ht="15" customHeight="1">
      <c r="A12" s="177" t="s">
        <v>370</v>
      </c>
      <c r="B12" s="223">
        <v>9348856</v>
      </c>
      <c r="C12" s="223">
        <v>2410230</v>
      </c>
      <c r="D12" s="223">
        <v>318552</v>
      </c>
      <c r="E12" s="223">
        <v>13357601</v>
      </c>
      <c r="F12" s="223">
        <v>19479224</v>
      </c>
      <c r="G12" s="223">
        <v>563291</v>
      </c>
      <c r="H12" s="223">
        <v>5121108</v>
      </c>
      <c r="I12" s="223">
        <v>48297171</v>
      </c>
      <c r="J12" s="223">
        <v>2453135</v>
      </c>
      <c r="K12" s="223">
        <v>5877204</v>
      </c>
      <c r="L12" s="223">
        <v>2248889</v>
      </c>
      <c r="M12" s="223">
        <v>110026867</v>
      </c>
    </row>
    <row r="13" spans="1:13" ht="15" customHeight="1" thickBot="1">
      <c r="A13" s="183" t="s">
        <v>371</v>
      </c>
      <c r="B13" s="228">
        <v>-0.47</v>
      </c>
      <c r="C13" s="228">
        <v>-0.06</v>
      </c>
      <c r="D13" s="228">
        <v>-0.02</v>
      </c>
      <c r="E13" s="228">
        <v>-0.86</v>
      </c>
      <c r="F13" s="228">
        <v>-0.88</v>
      </c>
      <c r="G13" s="228">
        <v>-0.06</v>
      </c>
      <c r="H13" s="228">
        <v>-0.04</v>
      </c>
      <c r="I13" s="228">
        <v>-0.24</v>
      </c>
      <c r="J13" s="228">
        <v>-0.11</v>
      </c>
      <c r="K13" s="228">
        <v>-0.68</v>
      </c>
      <c r="L13" s="228">
        <v>-0.47</v>
      </c>
      <c r="M13" s="228">
        <v>-0.22</v>
      </c>
    </row>
    <row r="14" spans="1:13" ht="15" customHeight="1" thickBot="1">
      <c r="A14" s="229" t="s">
        <v>355</v>
      </c>
      <c r="B14" s="230">
        <v>-14585965</v>
      </c>
      <c r="C14" s="230">
        <v>-58102336</v>
      </c>
      <c r="D14" s="230">
        <v>-91550892</v>
      </c>
      <c r="E14" s="230">
        <v>-3350792</v>
      </c>
      <c r="F14" s="230">
        <v>-1087203</v>
      </c>
      <c r="G14" s="230">
        <v>-5568906</v>
      </c>
      <c r="H14" s="230">
        <v>-41839323</v>
      </c>
      <c r="I14" s="230">
        <v>-16646327</v>
      </c>
      <c r="J14" s="230">
        <v>-2424666</v>
      </c>
      <c r="K14" s="230">
        <v>-1292508</v>
      </c>
      <c r="L14" s="230">
        <v>-1091484</v>
      </c>
      <c r="M14" s="230">
        <v>-238092008</v>
      </c>
    </row>
    <row r="15" spans="1:13" ht="15" customHeight="1">
      <c r="A15" s="177" t="s">
        <v>372</v>
      </c>
      <c r="B15" s="223">
        <v>-14605510</v>
      </c>
      <c r="C15" s="223">
        <v>-8751607</v>
      </c>
      <c r="D15" s="223">
        <v>-13186378</v>
      </c>
      <c r="E15" s="223">
        <v>-12305548</v>
      </c>
      <c r="F15" s="223">
        <v>-5784250</v>
      </c>
      <c r="G15" s="223">
        <v>-17291758</v>
      </c>
      <c r="H15" s="223">
        <v>-68143216</v>
      </c>
      <c r="I15" s="223">
        <v>-29791046</v>
      </c>
      <c r="J15" s="223">
        <v>-16490425</v>
      </c>
      <c r="K15" s="223">
        <v>-5135719</v>
      </c>
      <c r="L15" s="223">
        <v>-3696020</v>
      </c>
      <c r="M15" s="223">
        <v>-195181477</v>
      </c>
    </row>
    <row r="16" spans="1:13" ht="15" customHeight="1" thickBot="1">
      <c r="A16" s="183" t="s">
        <v>373</v>
      </c>
      <c r="B16" s="228">
        <v>-0.13</v>
      </c>
      <c r="C16" s="228">
        <v>-0.08</v>
      </c>
      <c r="D16" s="228">
        <v>-0.12</v>
      </c>
      <c r="E16" s="228">
        <v>-0.18</v>
      </c>
      <c r="F16" s="228">
        <v>-0.18</v>
      </c>
      <c r="G16" s="228">
        <v>-0.39</v>
      </c>
      <c r="H16" s="228">
        <v>-0.26</v>
      </c>
      <c r="I16" s="228">
        <v>-0.1</v>
      </c>
      <c r="J16" s="228">
        <v>-0.28</v>
      </c>
      <c r="K16" s="228">
        <v>-0.21</v>
      </c>
      <c r="L16" s="228">
        <v>-0.17</v>
      </c>
      <c r="M16" s="228">
        <v>-0.17</v>
      </c>
    </row>
    <row r="17" spans="1:13" ht="15" customHeight="1">
      <c r="A17" s="177" t="s">
        <v>374</v>
      </c>
      <c r="B17" s="223">
        <v>9320882</v>
      </c>
      <c r="C17" s="223">
        <v>964953</v>
      </c>
      <c r="D17" s="223">
        <v>596723</v>
      </c>
      <c r="E17" s="223">
        <v>8562577</v>
      </c>
      <c r="F17" s="223">
        <v>3402334</v>
      </c>
      <c r="G17" s="231">
        <v>0</v>
      </c>
      <c r="H17" s="223">
        <v>1546488</v>
      </c>
      <c r="I17" s="223">
        <v>3128478</v>
      </c>
      <c r="J17" s="223">
        <v>3106651</v>
      </c>
      <c r="K17" s="223">
        <v>1542087</v>
      </c>
      <c r="L17" s="223">
        <v>1584563</v>
      </c>
      <c r="M17" s="223">
        <v>33755736</v>
      </c>
    </row>
    <row r="18" spans="1:13" ht="15" customHeight="1" thickBot="1">
      <c r="A18" s="183" t="s">
        <v>375</v>
      </c>
      <c r="B18" s="228">
        <v>-0.2</v>
      </c>
      <c r="C18" s="228">
        <v>-0.18</v>
      </c>
      <c r="D18" s="228">
        <v>-0.23</v>
      </c>
      <c r="E18" s="228">
        <v>-0.2</v>
      </c>
      <c r="F18" s="228">
        <v>-0.2</v>
      </c>
      <c r="G18" s="228">
        <v>0</v>
      </c>
      <c r="H18" s="228">
        <v>-0.13</v>
      </c>
      <c r="I18" s="228">
        <v>-0.05</v>
      </c>
      <c r="J18" s="228">
        <v>-0.28</v>
      </c>
      <c r="K18" s="228">
        <v>-0.14</v>
      </c>
      <c r="L18" s="228">
        <v>-0.17</v>
      </c>
      <c r="M18" s="228">
        <v>-0.16</v>
      </c>
    </row>
    <row r="19" spans="1:13" s="4" customFormat="1" ht="15" customHeight="1">
      <c r="A19" s="232" t="s">
        <v>376</v>
      </c>
      <c r="B19" s="233">
        <v>31523500</v>
      </c>
      <c r="C19" s="233">
        <v>7718940</v>
      </c>
      <c r="D19" s="233">
        <v>-12401825</v>
      </c>
      <c r="E19" s="233">
        <v>16113643</v>
      </c>
      <c r="F19" s="233">
        <v>9968878</v>
      </c>
      <c r="G19" s="233">
        <v>11733140</v>
      </c>
      <c r="H19" s="233">
        <v>10153175</v>
      </c>
      <c r="I19" s="233">
        <v>41851256</v>
      </c>
      <c r="J19" s="233">
        <v>12903022</v>
      </c>
      <c r="K19" s="233">
        <v>6183438</v>
      </c>
      <c r="L19" s="233">
        <v>6357827</v>
      </c>
      <c r="M19" s="233">
        <v>142104996</v>
      </c>
    </row>
    <row r="20" spans="1:13" s="4" customFormat="1" ht="15" customHeight="1" thickBot="1">
      <c r="A20" s="224" t="s">
        <v>377</v>
      </c>
      <c r="B20" s="225">
        <v>0.29</v>
      </c>
      <c r="C20" s="225">
        <v>0.07</v>
      </c>
      <c r="D20" s="225">
        <v>-0.11</v>
      </c>
      <c r="E20" s="225">
        <v>0.23</v>
      </c>
      <c r="F20" s="225">
        <v>0.3</v>
      </c>
      <c r="G20" s="225">
        <v>0.26</v>
      </c>
      <c r="H20" s="225">
        <v>0.04</v>
      </c>
      <c r="I20" s="225">
        <v>0.14</v>
      </c>
      <c r="J20" s="225">
        <v>0.22</v>
      </c>
      <c r="K20" s="225">
        <v>0.25</v>
      </c>
      <c r="L20" s="225">
        <v>0.29</v>
      </c>
      <c r="M20" s="225">
        <v>0.12</v>
      </c>
    </row>
    <row r="21" spans="1:13" ht="15" customHeight="1">
      <c r="A21" s="177" t="s">
        <v>378</v>
      </c>
      <c r="B21" s="223">
        <v>15767776</v>
      </c>
      <c r="C21" s="223">
        <v>31075687</v>
      </c>
      <c r="D21" s="223">
        <v>23049012</v>
      </c>
      <c r="E21" s="223">
        <v>3708286</v>
      </c>
      <c r="F21" s="223">
        <v>1537794</v>
      </c>
      <c r="G21" s="223">
        <v>2583842</v>
      </c>
      <c r="H21" s="223">
        <v>15130501</v>
      </c>
      <c r="I21" s="223">
        <v>9847846</v>
      </c>
      <c r="J21" s="223">
        <v>3218764</v>
      </c>
      <c r="K21" s="223">
        <v>1315782</v>
      </c>
      <c r="L21" s="223">
        <v>1218051</v>
      </c>
      <c r="M21" s="223">
        <v>108453339</v>
      </c>
    </row>
    <row r="22" spans="1:13" ht="15" customHeight="1" thickBot="1">
      <c r="A22" s="183" t="s">
        <v>379</v>
      </c>
      <c r="B22" s="228">
        <v>0.15</v>
      </c>
      <c r="C22" s="228">
        <v>0.27</v>
      </c>
      <c r="D22" s="228">
        <v>0.2</v>
      </c>
      <c r="E22" s="228">
        <v>0.05</v>
      </c>
      <c r="F22" s="228">
        <v>0.05</v>
      </c>
      <c r="G22" s="228">
        <v>0.06</v>
      </c>
      <c r="H22" s="228">
        <v>0.06</v>
      </c>
      <c r="I22" s="228">
        <v>0.03</v>
      </c>
      <c r="J22" s="228">
        <v>0.05</v>
      </c>
      <c r="K22" s="228">
        <v>0.05</v>
      </c>
      <c r="L22" s="228">
        <v>0.06</v>
      </c>
      <c r="M22" s="228">
        <v>0.09</v>
      </c>
    </row>
    <row r="23" spans="1:13" ht="15" customHeight="1">
      <c r="A23" s="177" t="s">
        <v>380</v>
      </c>
      <c r="B23" s="223">
        <v>-12655276</v>
      </c>
      <c r="C23" s="223">
        <v>-11240711</v>
      </c>
      <c r="D23" s="223">
        <v>-8480818</v>
      </c>
      <c r="E23" s="223">
        <v>-9640558</v>
      </c>
      <c r="F23" s="223">
        <v>-5029811</v>
      </c>
      <c r="G23" s="223">
        <v>-7450518</v>
      </c>
      <c r="H23" s="223">
        <v>-36081088</v>
      </c>
      <c r="I23" s="223">
        <v>-36591048</v>
      </c>
      <c r="J23" s="223">
        <v>-8906333</v>
      </c>
      <c r="K23" s="223">
        <v>-3996712</v>
      </c>
      <c r="L23" s="223">
        <v>-4077998</v>
      </c>
      <c r="M23" s="223">
        <v>-144150870</v>
      </c>
    </row>
    <row r="24" spans="1:13" ht="15" customHeight="1" thickBot="1">
      <c r="A24" s="183" t="s">
        <v>381</v>
      </c>
      <c r="B24" s="228">
        <v>-0.12</v>
      </c>
      <c r="C24" s="228">
        <v>-0.1</v>
      </c>
      <c r="D24" s="228">
        <v>-0.07</v>
      </c>
      <c r="E24" s="228">
        <v>-0.14</v>
      </c>
      <c r="F24" s="228">
        <v>-0.15</v>
      </c>
      <c r="G24" s="228">
        <v>-0.17</v>
      </c>
      <c r="H24" s="228">
        <v>-0.14</v>
      </c>
      <c r="I24" s="228">
        <v>-0.12</v>
      </c>
      <c r="J24" s="228">
        <v>-0.15</v>
      </c>
      <c r="K24" s="228">
        <v>-0.16</v>
      </c>
      <c r="L24" s="228">
        <v>-0.19</v>
      </c>
      <c r="M24" s="228">
        <v>-0.13</v>
      </c>
    </row>
    <row r="25" spans="1:13" ht="15" customHeight="1" thickBot="1">
      <c r="A25" s="229" t="s">
        <v>356</v>
      </c>
      <c r="B25" s="230">
        <v>-1830053</v>
      </c>
      <c r="C25" s="230">
        <v>-1306180</v>
      </c>
      <c r="D25" s="230">
        <v>-3548305</v>
      </c>
      <c r="E25" s="230">
        <v>-1586142</v>
      </c>
      <c r="F25" s="230">
        <v>-558483</v>
      </c>
      <c r="G25" s="230">
        <v>-432185</v>
      </c>
      <c r="H25" s="230">
        <v>-3051959</v>
      </c>
      <c r="I25" s="230">
        <v>-3190317</v>
      </c>
      <c r="J25" s="230">
        <v>-1374284</v>
      </c>
      <c r="K25" s="230">
        <v>-466176</v>
      </c>
      <c r="L25" s="230">
        <v>-349406</v>
      </c>
      <c r="M25" s="230">
        <v>-17693489</v>
      </c>
    </row>
    <row r="26" spans="1:13" s="4" customFormat="1" ht="15" customHeight="1">
      <c r="A26" s="226" t="s">
        <v>382</v>
      </c>
      <c r="B26" s="227">
        <v>32805946</v>
      </c>
      <c r="C26" s="227">
        <v>26247736</v>
      </c>
      <c r="D26" s="227">
        <v>-1381936</v>
      </c>
      <c r="E26" s="227">
        <v>8595230</v>
      </c>
      <c r="F26" s="227">
        <v>5918378</v>
      </c>
      <c r="G26" s="227">
        <v>6434279</v>
      </c>
      <c r="H26" s="227">
        <v>-13849371</v>
      </c>
      <c r="I26" s="227">
        <v>11917737</v>
      </c>
      <c r="J26" s="227">
        <v>5841169</v>
      </c>
      <c r="K26" s="227">
        <v>3036333</v>
      </c>
      <c r="L26" s="227">
        <v>3148475</v>
      </c>
      <c r="M26" s="227">
        <v>88713975</v>
      </c>
    </row>
    <row r="27" spans="1:13" s="4" customFormat="1" ht="15" customHeight="1" thickBot="1">
      <c r="A27" s="224" t="s">
        <v>383</v>
      </c>
      <c r="B27" s="225">
        <v>0.3</v>
      </c>
      <c r="C27" s="225">
        <v>0.23</v>
      </c>
      <c r="D27" s="225">
        <v>-0.01</v>
      </c>
      <c r="E27" s="225">
        <v>0.12</v>
      </c>
      <c r="F27" s="225">
        <v>0.18</v>
      </c>
      <c r="G27" s="225">
        <v>0.14</v>
      </c>
      <c r="H27" s="225">
        <v>-0.05</v>
      </c>
      <c r="I27" s="225">
        <v>0.04</v>
      </c>
      <c r="J27" s="225">
        <v>0.1</v>
      </c>
      <c r="K27" s="225">
        <v>0.12</v>
      </c>
      <c r="L27" s="225">
        <v>0.15</v>
      </c>
      <c r="M27" s="225">
        <v>0.08</v>
      </c>
    </row>
    <row r="28" spans="1:4" ht="13.5" customHeight="1">
      <c r="A28" s="13" t="s">
        <v>36</v>
      </c>
      <c r="B28" s="192"/>
      <c r="C28" s="192"/>
      <c r="D28" s="221"/>
    </row>
  </sheetData>
  <sheetProtection/>
  <mergeCells count="2">
    <mergeCell ref="B3:M3"/>
    <mergeCell ref="B4:M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M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00390625" style="13" customWidth="1"/>
    <col min="2" max="3" width="20.7109375" style="220" customWidth="1"/>
    <col min="4" max="4" width="20.7109375" style="152" customWidth="1"/>
    <col min="5" max="7" width="20.7109375" style="220" customWidth="1"/>
    <col min="8" max="16384" width="9.140625" style="13" customWidth="1"/>
  </cols>
  <sheetData>
    <row r="1" ht="18.75">
      <c r="A1" s="151" t="s">
        <v>384</v>
      </c>
    </row>
    <row r="2" spans="2:7" ht="6.75" customHeight="1" thickBot="1">
      <c r="B2" s="192"/>
      <c r="C2" s="192"/>
      <c r="D2" s="221"/>
      <c r="E2" s="192"/>
      <c r="F2" s="192"/>
      <c r="G2" s="221"/>
    </row>
    <row r="3" spans="2:7" ht="13.5" thickBot="1">
      <c r="B3" s="296">
        <v>2010</v>
      </c>
      <c r="C3" s="296"/>
      <c r="D3" s="296"/>
      <c r="E3" s="296"/>
      <c r="F3" s="296"/>
      <c r="G3" s="296"/>
    </row>
    <row r="4" spans="2:7" ht="13.5" thickBot="1">
      <c r="B4" s="320" t="s">
        <v>100</v>
      </c>
      <c r="C4" s="320"/>
      <c r="D4" s="320"/>
      <c r="E4" s="320"/>
      <c r="F4" s="320"/>
      <c r="G4" s="320"/>
    </row>
    <row r="5" spans="1:7" ht="13.5" thickBot="1">
      <c r="A5" s="321" t="s">
        <v>385</v>
      </c>
      <c r="B5" s="321" t="s">
        <v>386</v>
      </c>
      <c r="C5" s="321"/>
      <c r="D5" s="321" t="s">
        <v>387</v>
      </c>
      <c r="E5" s="321"/>
      <c r="F5" s="321" t="s">
        <v>388</v>
      </c>
      <c r="G5" s="321"/>
    </row>
    <row r="6" spans="1:7" ht="13.5" thickBot="1">
      <c r="A6" s="321"/>
      <c r="B6" s="241" t="s">
        <v>389</v>
      </c>
      <c r="C6" s="241" t="s">
        <v>390</v>
      </c>
      <c r="D6" s="241" t="s">
        <v>391</v>
      </c>
      <c r="E6" s="241" t="s">
        <v>392</v>
      </c>
      <c r="F6" s="241" t="s">
        <v>391</v>
      </c>
      <c r="G6" s="241" t="s">
        <v>392</v>
      </c>
    </row>
    <row r="7" spans="1:7" ht="12.75">
      <c r="A7" s="242" t="s">
        <v>282</v>
      </c>
      <c r="B7" s="243">
        <v>20437758</v>
      </c>
      <c r="C7" s="243">
        <v>266884</v>
      </c>
      <c r="D7" s="243">
        <v>20225471</v>
      </c>
      <c r="E7" s="243">
        <v>6253605</v>
      </c>
      <c r="F7" s="243">
        <v>40663229</v>
      </c>
      <c r="G7" s="243">
        <v>6520489</v>
      </c>
    </row>
    <row r="8" spans="1:7" ht="12.75">
      <c r="A8" s="244" t="s">
        <v>393</v>
      </c>
      <c r="B8" s="245">
        <v>22306954</v>
      </c>
      <c r="C8" s="245">
        <v>4819674</v>
      </c>
      <c r="D8" s="245">
        <v>18297721</v>
      </c>
      <c r="E8" s="245">
        <v>9282870</v>
      </c>
      <c r="F8" s="245">
        <v>40604675</v>
      </c>
      <c r="G8" s="245">
        <v>14102543</v>
      </c>
    </row>
    <row r="9" spans="1:7" ht="12.75">
      <c r="A9" s="244" t="s">
        <v>284</v>
      </c>
      <c r="B9" s="245">
        <v>71822325</v>
      </c>
      <c r="C9" s="245">
        <v>25824373</v>
      </c>
      <c r="D9" s="245">
        <v>21581290</v>
      </c>
      <c r="E9" s="245">
        <v>5968197</v>
      </c>
      <c r="F9" s="245">
        <v>93403615</v>
      </c>
      <c r="G9" s="245">
        <v>31792570</v>
      </c>
    </row>
    <row r="10" spans="1:7" ht="12.75">
      <c r="A10" s="244" t="s">
        <v>326</v>
      </c>
      <c r="B10" s="246">
        <v>0</v>
      </c>
      <c r="C10" s="246">
        <v>0</v>
      </c>
      <c r="D10" s="245">
        <v>17278984</v>
      </c>
      <c r="E10" s="245">
        <v>9501094</v>
      </c>
      <c r="F10" s="245">
        <v>17278984</v>
      </c>
      <c r="G10" s="245">
        <v>9501094</v>
      </c>
    </row>
    <row r="11" spans="1:7" ht="12.75">
      <c r="A11" s="244" t="s">
        <v>325</v>
      </c>
      <c r="B11" s="245">
        <v>363069</v>
      </c>
      <c r="C11" s="245">
        <v>42670</v>
      </c>
      <c r="D11" s="246">
        <v>0</v>
      </c>
      <c r="E11" s="246">
        <v>0</v>
      </c>
      <c r="F11" s="245">
        <v>363069</v>
      </c>
      <c r="G11" s="245">
        <v>42670</v>
      </c>
    </row>
    <row r="12" spans="1:7" ht="12.75">
      <c r="A12" s="244" t="s">
        <v>290</v>
      </c>
      <c r="B12" s="245">
        <v>40799604</v>
      </c>
      <c r="C12" s="245">
        <v>9895489</v>
      </c>
      <c r="D12" s="245">
        <v>57138636</v>
      </c>
      <c r="E12" s="245">
        <v>34369351</v>
      </c>
      <c r="F12" s="245">
        <v>97938240</v>
      </c>
      <c r="G12" s="245">
        <v>44264840</v>
      </c>
    </row>
    <row r="13" spans="1:7" ht="12.75">
      <c r="A13" s="244" t="s">
        <v>309</v>
      </c>
      <c r="B13" s="245">
        <v>544440</v>
      </c>
      <c r="C13" s="245">
        <v>183713</v>
      </c>
      <c r="D13" s="245">
        <v>3744332</v>
      </c>
      <c r="E13" s="245">
        <v>1301287</v>
      </c>
      <c r="F13" s="245">
        <v>4288772</v>
      </c>
      <c r="G13" s="245">
        <v>1485000</v>
      </c>
    </row>
    <row r="14" spans="1:7" ht="12.75">
      <c r="A14" s="244" t="s">
        <v>297</v>
      </c>
      <c r="B14" s="245">
        <v>36538486</v>
      </c>
      <c r="C14" s="245">
        <v>2988341</v>
      </c>
      <c r="D14" s="245">
        <v>54196737</v>
      </c>
      <c r="E14" s="245">
        <v>22245644</v>
      </c>
      <c r="F14" s="245">
        <v>90735223</v>
      </c>
      <c r="G14" s="245">
        <v>25233985</v>
      </c>
    </row>
    <row r="15" spans="1:7" ht="12.75">
      <c r="A15" s="244" t="s">
        <v>305</v>
      </c>
      <c r="B15" s="245">
        <v>1895072</v>
      </c>
      <c r="C15" s="245">
        <v>536588</v>
      </c>
      <c r="D15" s="245">
        <v>24463690</v>
      </c>
      <c r="E15" s="245">
        <v>12811973</v>
      </c>
      <c r="F15" s="245">
        <v>26358762</v>
      </c>
      <c r="G15" s="245">
        <v>13348561</v>
      </c>
    </row>
    <row r="16" spans="1:7" ht="12.75">
      <c r="A16" s="244" t="s">
        <v>320</v>
      </c>
      <c r="B16" s="245">
        <v>106974</v>
      </c>
      <c r="C16" s="246">
        <v>0</v>
      </c>
      <c r="D16" s="245">
        <v>734070</v>
      </c>
      <c r="E16" s="245">
        <v>427061</v>
      </c>
      <c r="F16" s="245">
        <v>841045</v>
      </c>
      <c r="G16" s="245">
        <v>427061</v>
      </c>
    </row>
    <row r="17" spans="1:7" ht="12.75">
      <c r="A17" s="244" t="s">
        <v>394</v>
      </c>
      <c r="B17" s="245">
        <v>4108225</v>
      </c>
      <c r="C17" s="245">
        <v>381315</v>
      </c>
      <c r="D17" s="245">
        <v>52742897</v>
      </c>
      <c r="E17" s="245">
        <v>33279251</v>
      </c>
      <c r="F17" s="245">
        <v>56851122</v>
      </c>
      <c r="G17" s="245">
        <v>33660566</v>
      </c>
    </row>
    <row r="18" spans="1:7" ht="12.75">
      <c r="A18" s="244" t="s">
        <v>318</v>
      </c>
      <c r="B18" s="246">
        <v>0</v>
      </c>
      <c r="C18" s="246">
        <v>0</v>
      </c>
      <c r="D18" s="245">
        <v>2928596</v>
      </c>
      <c r="E18" s="245">
        <v>12587210</v>
      </c>
      <c r="F18" s="245">
        <v>2928596</v>
      </c>
      <c r="G18" s="245">
        <v>12587210</v>
      </c>
    </row>
    <row r="19" spans="1:7" ht="12.75">
      <c r="A19" s="244" t="s">
        <v>328</v>
      </c>
      <c r="B19" s="245">
        <v>37437463</v>
      </c>
      <c r="C19" s="245">
        <v>15074988</v>
      </c>
      <c r="D19" s="246">
        <v>0</v>
      </c>
      <c r="E19" s="246">
        <v>0</v>
      </c>
      <c r="F19" s="245">
        <v>37437463</v>
      </c>
      <c r="G19" s="245">
        <v>15074988</v>
      </c>
    </row>
    <row r="20" spans="1:7" ht="12.75">
      <c r="A20" s="244" t="s">
        <v>295</v>
      </c>
      <c r="B20" s="245">
        <v>7267882</v>
      </c>
      <c r="C20" s="245">
        <v>1100719</v>
      </c>
      <c r="D20" s="245">
        <v>73626523</v>
      </c>
      <c r="E20" s="245">
        <v>34570641</v>
      </c>
      <c r="F20" s="245">
        <v>80894405</v>
      </c>
      <c r="G20" s="245">
        <v>35671360</v>
      </c>
    </row>
    <row r="21" spans="1:7" ht="12.75">
      <c r="A21" s="244" t="s">
        <v>294</v>
      </c>
      <c r="B21" s="246">
        <v>0</v>
      </c>
      <c r="C21" s="246">
        <v>0</v>
      </c>
      <c r="D21" s="245">
        <v>7300907</v>
      </c>
      <c r="E21" s="245">
        <v>2810580</v>
      </c>
      <c r="F21" s="245">
        <v>7300907</v>
      </c>
      <c r="G21" s="245">
        <v>2810580</v>
      </c>
    </row>
    <row r="22" spans="1:7" ht="12.75">
      <c r="A22" s="244" t="s">
        <v>395</v>
      </c>
      <c r="B22" s="245">
        <v>1797477</v>
      </c>
      <c r="C22" s="245">
        <v>267636</v>
      </c>
      <c r="D22" s="245">
        <v>3733217</v>
      </c>
      <c r="E22" s="245">
        <v>1809419</v>
      </c>
      <c r="F22" s="245">
        <v>5530695</v>
      </c>
      <c r="G22" s="245">
        <v>2077055</v>
      </c>
    </row>
    <row r="23" spans="1:7" ht="12.75">
      <c r="A23" s="244" t="s">
        <v>301</v>
      </c>
      <c r="B23" s="246">
        <v>0</v>
      </c>
      <c r="C23" s="246">
        <v>0</v>
      </c>
      <c r="D23" s="245">
        <v>411481</v>
      </c>
      <c r="E23" s="245">
        <v>763761</v>
      </c>
      <c r="F23" s="245">
        <v>411481</v>
      </c>
      <c r="G23" s="245">
        <v>763761</v>
      </c>
    </row>
    <row r="24" spans="1:7" ht="12.75">
      <c r="A24" s="244" t="s">
        <v>396</v>
      </c>
      <c r="B24" s="246">
        <v>0</v>
      </c>
      <c r="C24" s="246">
        <v>0</v>
      </c>
      <c r="D24" s="245">
        <v>2480863</v>
      </c>
      <c r="E24" s="245">
        <v>634539</v>
      </c>
      <c r="F24" s="245">
        <v>2480863</v>
      </c>
      <c r="G24" s="245">
        <v>634539</v>
      </c>
    </row>
    <row r="25" spans="1:7" ht="12.75">
      <c r="A25" s="244" t="s">
        <v>289</v>
      </c>
      <c r="B25" s="245">
        <v>211923</v>
      </c>
      <c r="C25" s="245">
        <v>311838</v>
      </c>
      <c r="D25" s="245">
        <v>8070206</v>
      </c>
      <c r="E25" s="245">
        <v>3035922</v>
      </c>
      <c r="F25" s="245">
        <v>8282129</v>
      </c>
      <c r="G25" s="245">
        <v>3347761</v>
      </c>
    </row>
    <row r="26" spans="1:7" ht="12.75">
      <c r="A26" s="244" t="s">
        <v>307</v>
      </c>
      <c r="B26" s="245">
        <v>1324535</v>
      </c>
      <c r="C26" s="245">
        <v>620328</v>
      </c>
      <c r="D26" s="245">
        <v>13593180</v>
      </c>
      <c r="E26" s="245">
        <v>8106318</v>
      </c>
      <c r="F26" s="245">
        <v>14917715</v>
      </c>
      <c r="G26" s="245">
        <v>8726647</v>
      </c>
    </row>
    <row r="27" spans="1:7" ht="12.75">
      <c r="A27" s="244" t="s">
        <v>324</v>
      </c>
      <c r="B27" s="245">
        <v>4619580</v>
      </c>
      <c r="C27" s="245">
        <v>1407264</v>
      </c>
      <c r="D27" s="245">
        <v>2320849</v>
      </c>
      <c r="E27" s="245">
        <v>1438006</v>
      </c>
      <c r="F27" s="245">
        <v>6940430</v>
      </c>
      <c r="G27" s="245">
        <v>2845270</v>
      </c>
    </row>
    <row r="28" spans="1:7" ht="12.75">
      <c r="A28" s="244" t="s">
        <v>314</v>
      </c>
      <c r="B28" s="246">
        <v>0</v>
      </c>
      <c r="C28" s="246">
        <v>0</v>
      </c>
      <c r="D28" s="245">
        <v>442758</v>
      </c>
      <c r="E28" s="245">
        <v>403493</v>
      </c>
      <c r="F28" s="245">
        <v>442758</v>
      </c>
      <c r="G28" s="245">
        <v>403493</v>
      </c>
    </row>
    <row r="29" spans="1:7" ht="12.75">
      <c r="A29" s="244" t="s">
        <v>316</v>
      </c>
      <c r="B29" s="245">
        <v>13116072</v>
      </c>
      <c r="C29" s="245">
        <v>538681</v>
      </c>
      <c r="D29" s="245">
        <v>11297960</v>
      </c>
      <c r="E29" s="245">
        <v>4441175</v>
      </c>
      <c r="F29" s="245">
        <v>24414033</v>
      </c>
      <c r="G29" s="245">
        <v>4979856</v>
      </c>
    </row>
    <row r="30" spans="1:7" ht="12.75">
      <c r="A30" s="244" t="s">
        <v>304</v>
      </c>
      <c r="B30" s="246">
        <v>0</v>
      </c>
      <c r="C30" s="246">
        <v>0</v>
      </c>
      <c r="D30" s="245">
        <v>22375160</v>
      </c>
      <c r="E30" s="245">
        <v>12626886</v>
      </c>
      <c r="F30" s="245">
        <v>22375160</v>
      </c>
      <c r="G30" s="245">
        <v>12626886</v>
      </c>
    </row>
    <row r="31" spans="1:7" ht="12.75">
      <c r="A31" s="244" t="s">
        <v>303</v>
      </c>
      <c r="B31" s="246">
        <v>0</v>
      </c>
      <c r="C31" s="246">
        <v>0</v>
      </c>
      <c r="D31" s="245">
        <v>1695847</v>
      </c>
      <c r="E31" s="245">
        <v>277160</v>
      </c>
      <c r="F31" s="245">
        <v>1695847</v>
      </c>
      <c r="G31" s="245">
        <v>277160</v>
      </c>
    </row>
    <row r="32" spans="1:7" ht="12.75">
      <c r="A32" s="244" t="s">
        <v>323</v>
      </c>
      <c r="B32" s="245">
        <v>259352</v>
      </c>
      <c r="C32" s="245">
        <v>3743</v>
      </c>
      <c r="D32" s="245">
        <v>11016485</v>
      </c>
      <c r="E32" s="245">
        <v>9628956</v>
      </c>
      <c r="F32" s="245">
        <v>11275837</v>
      </c>
      <c r="G32" s="245">
        <v>9632699</v>
      </c>
    </row>
    <row r="33" spans="1:7" ht="12.75">
      <c r="A33" s="244" t="s">
        <v>293</v>
      </c>
      <c r="B33" s="245">
        <v>3370899</v>
      </c>
      <c r="C33" s="245">
        <v>127705</v>
      </c>
      <c r="D33" s="245">
        <v>40945737</v>
      </c>
      <c r="E33" s="245">
        <v>21116236</v>
      </c>
      <c r="F33" s="245">
        <v>44316636</v>
      </c>
      <c r="G33" s="245">
        <v>21243941</v>
      </c>
    </row>
    <row r="34" spans="1:7" ht="12.75">
      <c r="A34" s="244" t="s">
        <v>322</v>
      </c>
      <c r="B34" s="246">
        <v>0</v>
      </c>
      <c r="C34" s="246">
        <v>0</v>
      </c>
      <c r="D34" s="246">
        <v>0</v>
      </c>
      <c r="E34" s="245">
        <v>70233</v>
      </c>
      <c r="F34" s="246">
        <v>0</v>
      </c>
      <c r="G34" s="245">
        <v>70233</v>
      </c>
    </row>
    <row r="35" spans="1:7" ht="12.75">
      <c r="A35" s="244" t="s">
        <v>330</v>
      </c>
      <c r="B35" s="246">
        <v>0</v>
      </c>
      <c r="C35" s="246">
        <v>0</v>
      </c>
      <c r="D35" s="245">
        <v>3622888</v>
      </c>
      <c r="E35" s="245">
        <v>62787</v>
      </c>
      <c r="F35" s="245">
        <v>3622888</v>
      </c>
      <c r="G35" s="245">
        <v>62787</v>
      </c>
    </row>
    <row r="36" spans="1:7" ht="12.75">
      <c r="A36" s="244" t="s">
        <v>321</v>
      </c>
      <c r="B36" s="246">
        <v>0</v>
      </c>
      <c r="C36" s="246">
        <v>0</v>
      </c>
      <c r="D36" s="245">
        <v>4387654</v>
      </c>
      <c r="E36" s="245">
        <v>2643615</v>
      </c>
      <c r="F36" s="245">
        <v>4387654</v>
      </c>
      <c r="G36" s="245">
        <v>2643615</v>
      </c>
    </row>
    <row r="37" spans="1:7" ht="12.75">
      <c r="A37" s="244" t="s">
        <v>397</v>
      </c>
      <c r="B37" s="245">
        <v>24404852</v>
      </c>
      <c r="C37" s="245">
        <v>4206517</v>
      </c>
      <c r="D37" s="245">
        <v>31712853</v>
      </c>
      <c r="E37" s="245">
        <v>12628354</v>
      </c>
      <c r="F37" s="245">
        <v>56117705</v>
      </c>
      <c r="G37" s="245">
        <v>16834870</v>
      </c>
    </row>
    <row r="38" spans="1:7" ht="12.75">
      <c r="A38" s="244" t="s">
        <v>286</v>
      </c>
      <c r="B38" s="245">
        <v>3788258</v>
      </c>
      <c r="C38" s="245">
        <v>3374737</v>
      </c>
      <c r="D38" s="245">
        <v>50359767</v>
      </c>
      <c r="E38" s="245">
        <v>23904683</v>
      </c>
      <c r="F38" s="245">
        <v>54148024</v>
      </c>
      <c r="G38" s="245">
        <v>27279420</v>
      </c>
    </row>
    <row r="39" spans="1:7" ht="12.75">
      <c r="A39" s="244" t="s">
        <v>317</v>
      </c>
      <c r="B39" s="246">
        <v>0</v>
      </c>
      <c r="C39" s="246">
        <v>0</v>
      </c>
      <c r="D39" s="245">
        <v>4400381</v>
      </c>
      <c r="E39" s="245">
        <v>1274994</v>
      </c>
      <c r="F39" s="245">
        <v>4400381</v>
      </c>
      <c r="G39" s="245">
        <v>1274994</v>
      </c>
    </row>
    <row r="40" spans="1:7" ht="12.75">
      <c r="A40" s="244" t="s">
        <v>398</v>
      </c>
      <c r="B40" s="245">
        <v>878068</v>
      </c>
      <c r="C40" s="245">
        <v>329108</v>
      </c>
      <c r="D40" s="245">
        <v>26839347</v>
      </c>
      <c r="E40" s="245">
        <v>12716985</v>
      </c>
      <c r="F40" s="245">
        <v>27717415</v>
      </c>
      <c r="G40" s="245">
        <v>13046093</v>
      </c>
    </row>
    <row r="41" spans="1:7" ht="12.75">
      <c r="A41" s="244" t="s">
        <v>287</v>
      </c>
      <c r="B41" s="246">
        <v>0</v>
      </c>
      <c r="C41" s="246">
        <v>0</v>
      </c>
      <c r="D41" s="245">
        <v>4294925</v>
      </c>
      <c r="E41" s="245">
        <v>1071301</v>
      </c>
      <c r="F41" s="245">
        <v>4294925</v>
      </c>
      <c r="G41" s="245">
        <v>1071301</v>
      </c>
    </row>
    <row r="42" spans="1:7" ht="12.75">
      <c r="A42" s="244" t="s">
        <v>308</v>
      </c>
      <c r="B42" s="245">
        <v>15590209</v>
      </c>
      <c r="C42" s="245">
        <v>1848833</v>
      </c>
      <c r="D42" s="245">
        <v>102604713</v>
      </c>
      <c r="E42" s="245">
        <v>73485493</v>
      </c>
      <c r="F42" s="245">
        <v>118194922</v>
      </c>
      <c r="G42" s="245">
        <v>75334327</v>
      </c>
    </row>
    <row r="43" spans="1:7" ht="12.75">
      <c r="A43" s="244" t="s">
        <v>302</v>
      </c>
      <c r="B43" s="245">
        <v>532398</v>
      </c>
      <c r="C43" s="245">
        <v>16335</v>
      </c>
      <c r="D43" s="245">
        <v>12625418</v>
      </c>
      <c r="E43" s="245">
        <v>5430513</v>
      </c>
      <c r="F43" s="245">
        <v>13157816</v>
      </c>
      <c r="G43" s="245">
        <v>5446848</v>
      </c>
    </row>
    <row r="44" spans="1:7" ht="12.75">
      <c r="A44" s="244" t="s">
        <v>296</v>
      </c>
      <c r="B44" s="246">
        <v>0</v>
      </c>
      <c r="C44" s="246">
        <v>0</v>
      </c>
      <c r="D44" s="245">
        <v>1910062</v>
      </c>
      <c r="E44" s="245">
        <v>449152</v>
      </c>
      <c r="F44" s="245">
        <v>1910062</v>
      </c>
      <c r="G44" s="245">
        <v>449152</v>
      </c>
    </row>
    <row r="45" spans="1:7" ht="12.75">
      <c r="A45" s="244" t="s">
        <v>291</v>
      </c>
      <c r="B45" s="245">
        <v>387784</v>
      </c>
      <c r="C45" s="245">
        <v>33800</v>
      </c>
      <c r="D45" s="245">
        <v>8661560</v>
      </c>
      <c r="E45" s="245">
        <v>5625331</v>
      </c>
      <c r="F45" s="245">
        <v>9049345</v>
      </c>
      <c r="G45" s="245">
        <v>5659130</v>
      </c>
    </row>
    <row r="46" spans="1:7" ht="12.75">
      <c r="A46" s="244" t="s">
        <v>399</v>
      </c>
      <c r="B46" s="246">
        <v>0</v>
      </c>
      <c r="C46" s="246">
        <v>0</v>
      </c>
      <c r="D46" s="245">
        <v>2899794</v>
      </c>
      <c r="E46" s="245">
        <v>1389511</v>
      </c>
      <c r="F46" s="245">
        <v>2899794</v>
      </c>
      <c r="G46" s="245">
        <v>1389511</v>
      </c>
    </row>
    <row r="47" spans="1:7" ht="12.75">
      <c r="A47" s="244" t="s">
        <v>400</v>
      </c>
      <c r="B47" s="245">
        <v>3481414</v>
      </c>
      <c r="C47" s="245">
        <v>399999</v>
      </c>
      <c r="D47" s="246">
        <v>0</v>
      </c>
      <c r="E47" s="246">
        <v>0</v>
      </c>
      <c r="F47" s="245">
        <v>3481414</v>
      </c>
      <c r="G47" s="245">
        <v>399999</v>
      </c>
    </row>
    <row r="48" spans="1:7" ht="12.75">
      <c r="A48" s="244" t="s">
        <v>310</v>
      </c>
      <c r="B48" s="245">
        <v>3518496</v>
      </c>
      <c r="C48" s="245">
        <v>300988</v>
      </c>
      <c r="D48" s="245">
        <v>19537183</v>
      </c>
      <c r="E48" s="245">
        <v>9272833</v>
      </c>
      <c r="F48" s="245">
        <v>23055678</v>
      </c>
      <c r="G48" s="245">
        <v>9573821</v>
      </c>
    </row>
    <row r="49" spans="1:7" ht="12.75">
      <c r="A49" s="244" t="s">
        <v>329</v>
      </c>
      <c r="B49" s="245">
        <v>8598870</v>
      </c>
      <c r="C49" s="245">
        <v>1155154</v>
      </c>
      <c r="D49" s="246">
        <v>0</v>
      </c>
      <c r="E49" s="246">
        <v>0</v>
      </c>
      <c r="F49" s="245">
        <v>8598870</v>
      </c>
      <c r="G49" s="245">
        <v>1155154</v>
      </c>
    </row>
    <row r="50" spans="1:7" ht="12.75">
      <c r="A50" s="244" t="s">
        <v>313</v>
      </c>
      <c r="B50" s="245">
        <v>3271408</v>
      </c>
      <c r="C50" s="245">
        <v>244295</v>
      </c>
      <c r="D50" s="245">
        <v>12578366</v>
      </c>
      <c r="E50" s="245">
        <v>5318667</v>
      </c>
      <c r="F50" s="245">
        <v>15849774</v>
      </c>
      <c r="G50" s="245">
        <v>5562962</v>
      </c>
    </row>
    <row r="51" spans="1:7" ht="12.75">
      <c r="A51" s="244" t="s">
        <v>327</v>
      </c>
      <c r="B51" s="246">
        <v>0</v>
      </c>
      <c r="C51" s="246">
        <v>0</v>
      </c>
      <c r="D51" s="245">
        <v>346336</v>
      </c>
      <c r="E51" s="245">
        <v>69602</v>
      </c>
      <c r="F51" s="245">
        <v>346336</v>
      </c>
      <c r="G51" s="245">
        <v>69602</v>
      </c>
    </row>
    <row r="52" spans="1:7" ht="12.75">
      <c r="A52" s="244" t="s">
        <v>332</v>
      </c>
      <c r="B52" s="245">
        <v>419908</v>
      </c>
      <c r="C52" s="245">
        <v>14480</v>
      </c>
      <c r="D52" s="246">
        <v>0</v>
      </c>
      <c r="E52" s="246">
        <v>0</v>
      </c>
      <c r="F52" s="245">
        <v>419908</v>
      </c>
      <c r="G52" s="245">
        <v>14480</v>
      </c>
    </row>
    <row r="53" spans="1:7" ht="12.75">
      <c r="A53" s="244" t="s">
        <v>300</v>
      </c>
      <c r="B53" s="245">
        <v>1002035</v>
      </c>
      <c r="C53" s="245">
        <v>269500</v>
      </c>
      <c r="D53" s="245">
        <v>13521147</v>
      </c>
      <c r="E53" s="245">
        <v>4434382</v>
      </c>
      <c r="F53" s="245">
        <v>14523182</v>
      </c>
      <c r="G53" s="245">
        <v>4703883</v>
      </c>
    </row>
    <row r="54" spans="1:7" ht="12.75">
      <c r="A54" s="244" t="s">
        <v>315</v>
      </c>
      <c r="B54" s="245">
        <v>403318</v>
      </c>
      <c r="C54" s="245">
        <v>109424</v>
      </c>
      <c r="D54" s="245">
        <v>16416713</v>
      </c>
      <c r="E54" s="245">
        <v>5886262</v>
      </c>
      <c r="F54" s="245">
        <v>16820031</v>
      </c>
      <c r="G54" s="245">
        <v>5995686</v>
      </c>
    </row>
    <row r="55" spans="1:7" ht="12.75">
      <c r="A55" s="244" t="s">
        <v>285</v>
      </c>
      <c r="B55" s="245">
        <v>912241</v>
      </c>
      <c r="C55" s="245">
        <v>164281</v>
      </c>
      <c r="D55" s="245">
        <v>9731655</v>
      </c>
      <c r="E55" s="245">
        <v>5795161</v>
      </c>
      <c r="F55" s="245">
        <v>10643897</v>
      </c>
      <c r="G55" s="245">
        <v>5959442</v>
      </c>
    </row>
    <row r="56" spans="1:7" ht="12.75">
      <c r="A56" s="244" t="s">
        <v>306</v>
      </c>
      <c r="B56" s="246">
        <v>0</v>
      </c>
      <c r="C56" s="246">
        <v>0</v>
      </c>
      <c r="D56" s="245">
        <v>3860044</v>
      </c>
      <c r="E56" s="245">
        <v>1842758</v>
      </c>
      <c r="F56" s="245">
        <v>3860044</v>
      </c>
      <c r="G56" s="245">
        <v>1842758</v>
      </c>
    </row>
    <row r="57" spans="1:7" ht="12.75">
      <c r="A57" s="244" t="s">
        <v>319</v>
      </c>
      <c r="B57" s="245">
        <v>512418</v>
      </c>
      <c r="C57" s="246">
        <v>0</v>
      </c>
      <c r="D57" s="245">
        <v>9320685</v>
      </c>
      <c r="E57" s="245">
        <v>2769605</v>
      </c>
      <c r="F57" s="245">
        <v>9833102</v>
      </c>
      <c r="G57" s="245">
        <v>2769605</v>
      </c>
    </row>
    <row r="58" spans="1:7" ht="13.5" thickBot="1">
      <c r="A58" s="247" t="s">
        <v>401</v>
      </c>
      <c r="B58" s="248">
        <v>12096</v>
      </c>
      <c r="C58" s="249">
        <v>0</v>
      </c>
      <c r="D58" s="248">
        <v>3505569</v>
      </c>
      <c r="E58" s="248">
        <v>861011</v>
      </c>
      <c r="F58" s="248">
        <v>3517665</v>
      </c>
      <c r="G58" s="248">
        <v>861011</v>
      </c>
    </row>
    <row r="59" spans="1:7" ht="13.5" thickBot="1">
      <c r="A59" s="250" t="s">
        <v>402</v>
      </c>
      <c r="B59" s="251">
        <v>336041862</v>
      </c>
      <c r="C59" s="251">
        <v>76859399</v>
      </c>
      <c r="D59" s="251">
        <v>815780657</v>
      </c>
      <c r="E59" s="251">
        <v>426693867</v>
      </c>
      <c r="F59" s="251">
        <v>1151822519</v>
      </c>
      <c r="G59" s="251">
        <v>503553266</v>
      </c>
    </row>
    <row r="60" spans="1:13" ht="13.5" customHeight="1">
      <c r="A60" s="13" t="s">
        <v>36</v>
      </c>
      <c r="B60" s="192"/>
      <c r="C60" s="192"/>
      <c r="D60" s="221"/>
      <c r="H60" s="220"/>
      <c r="I60" s="220"/>
      <c r="J60" s="220"/>
      <c r="K60" s="220"/>
      <c r="L60" s="220"/>
      <c r="M60" s="220"/>
    </row>
  </sheetData>
  <sheetProtection/>
  <mergeCells count="6">
    <mergeCell ref="B3:G3"/>
    <mergeCell ref="B4:G4"/>
    <mergeCell ref="B5:C5"/>
    <mergeCell ref="D5:E5"/>
    <mergeCell ref="F5:G5"/>
    <mergeCell ref="A5:A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Cas-Statistics</cp:lastModifiedBy>
  <cp:lastPrinted>2012-08-31T11:09:31Z</cp:lastPrinted>
  <dcterms:created xsi:type="dcterms:W3CDTF">2006-02-24T09:38:25Z</dcterms:created>
  <dcterms:modified xsi:type="dcterms:W3CDTF">2013-10-20T15:51:37Z</dcterms:modified>
  <cp:category/>
  <cp:version/>
  <cp:contentType/>
  <cp:contentStatus/>
</cp:coreProperties>
</file>