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495" tabRatio="601" activeTab="0"/>
  </bookViews>
  <sheets>
    <sheet name="3." sheetId="1" r:id="rId1"/>
    <sheet name="3.1- 13" sheetId="2" r:id="rId2"/>
    <sheet name="3.14" sheetId="3" r:id="rId3"/>
    <sheet name="3.15" sheetId="4" r:id="rId4"/>
    <sheet name="3.16" sheetId="5" r:id="rId5"/>
    <sheet name="3.17" sheetId="6" r:id="rId6"/>
    <sheet name="3.18" sheetId="7" r:id="rId7"/>
    <sheet name="3.19" sheetId="8" r:id="rId8"/>
    <sheet name="3.20" sheetId="9" r:id="rId9"/>
    <sheet name="3.21" sheetId="10" r:id="rId10"/>
    <sheet name="3.22" sheetId="11" r:id="rId11"/>
    <sheet name="3.23-32" sheetId="12" r:id="rId12"/>
    <sheet name="3.33-34" sheetId="13" r:id="rId13"/>
    <sheet name="3.35-38" sheetId="14" r:id="rId14"/>
    <sheet name="3.39" sheetId="15" r:id="rId15"/>
    <sheet name="3.40-43" sheetId="16" r:id="rId16"/>
    <sheet name="3.44-45" sheetId="17" r:id="rId17"/>
    <sheet name="3.46" sheetId="18" r:id="rId18"/>
    <sheet name="3.47" sheetId="19" r:id="rId19"/>
    <sheet name="3.48" sheetId="20" r:id="rId20"/>
    <sheet name="3.49" sheetId="21" r:id="rId21"/>
    <sheet name="3.50" sheetId="22" r:id="rId22"/>
    <sheet name="3.51" sheetId="23" r:id="rId23"/>
    <sheet name="3.52" sheetId="24" r:id="rId24"/>
    <sheet name="3.53" sheetId="25" r:id="rId25"/>
    <sheet name="3.54" sheetId="26" r:id="rId26"/>
    <sheet name="3.55" sheetId="27" r:id="rId27"/>
    <sheet name="3.56-58" sheetId="28" r:id="rId28"/>
    <sheet name="3.59-61" sheetId="29" r:id="rId29"/>
    <sheet name="3.62" sheetId="30" r:id="rId30"/>
    <sheet name="3.63" sheetId="31" r:id="rId31"/>
    <sheet name="3.64" sheetId="32" r:id="rId32"/>
    <sheet name="3.65" sheetId="33" r:id="rId33"/>
    <sheet name="3.66" sheetId="34" r:id="rId34"/>
    <sheet name="3.67" sheetId="35" r:id="rId35"/>
    <sheet name="3.68-70" sheetId="36" r:id="rId36"/>
    <sheet name="3.71" sheetId="37" r:id="rId37"/>
    <sheet name="3.72" sheetId="38" r:id="rId38"/>
    <sheet name="3.73" sheetId="39" r:id="rId39"/>
    <sheet name="3.74" sheetId="40" r:id="rId40"/>
    <sheet name="3.75" sheetId="41" r:id="rId41"/>
    <sheet name="3.76-85" sheetId="42" r:id="rId42"/>
    <sheet name="3.86-89" sheetId="43" r:id="rId43"/>
  </sheets>
  <definedNames/>
  <calcPr fullCalcOnLoad="1"/>
</workbook>
</file>

<file path=xl/sharedStrings.xml><?xml version="1.0" encoding="utf-8"?>
<sst xmlns="http://schemas.openxmlformats.org/spreadsheetml/2006/main" count="2491" uniqueCount="501">
  <si>
    <t>3. GREEN PROJECT AND AGRICULTURE</t>
  </si>
  <si>
    <t>%</t>
  </si>
  <si>
    <t>Beirut</t>
  </si>
  <si>
    <t>Nabatiyeh</t>
  </si>
  <si>
    <t>Bekaa</t>
  </si>
  <si>
    <t>Total</t>
  </si>
  <si>
    <t>Turkey</t>
  </si>
  <si>
    <t>Tripoli</t>
  </si>
  <si>
    <t>South Lebanon</t>
  </si>
  <si>
    <t>North Lebanon</t>
  </si>
  <si>
    <t>Farmers</t>
  </si>
  <si>
    <t>South Bekaa</t>
  </si>
  <si>
    <t>North Bekaa</t>
  </si>
  <si>
    <t>North Lebanon 1</t>
  </si>
  <si>
    <t>North Lebanon 2</t>
  </si>
  <si>
    <t>Mount-Lebanon 1</t>
  </si>
  <si>
    <t>Mount-Lebanon 2</t>
  </si>
  <si>
    <t>Fruitful saplings</t>
  </si>
  <si>
    <t>1 Dounam = 1000 m2</t>
  </si>
  <si>
    <t>Source:  Ministry of Agriculture</t>
  </si>
  <si>
    <t>Orange</t>
  </si>
  <si>
    <t>Lemon</t>
  </si>
  <si>
    <t>Avocado</t>
  </si>
  <si>
    <t>Banana</t>
  </si>
  <si>
    <t>Green plums</t>
  </si>
  <si>
    <t>Japanese Quince</t>
  </si>
  <si>
    <t>Peach</t>
  </si>
  <si>
    <t>Cherry</t>
  </si>
  <si>
    <t>Melon</t>
  </si>
  <si>
    <t>Apple</t>
  </si>
  <si>
    <t>Pear</t>
  </si>
  <si>
    <t>Strawberry</t>
  </si>
  <si>
    <t>Fig</t>
  </si>
  <si>
    <t>Grenade</t>
  </si>
  <si>
    <t>Others</t>
  </si>
  <si>
    <t>Dates</t>
  </si>
  <si>
    <t>Pineapple</t>
  </si>
  <si>
    <t>Kiwi</t>
  </si>
  <si>
    <t>Pistachio</t>
  </si>
  <si>
    <t>Potato</t>
  </si>
  <si>
    <t>Lettuce</t>
  </si>
  <si>
    <t>Tomato</t>
  </si>
  <si>
    <t>Cabbage</t>
  </si>
  <si>
    <t>Cauliflower</t>
  </si>
  <si>
    <t>Pepper</t>
  </si>
  <si>
    <t>Zucchini</t>
  </si>
  <si>
    <t>Eggplant</t>
  </si>
  <si>
    <t>Garlic</t>
  </si>
  <si>
    <t>Cucumber</t>
  </si>
  <si>
    <t>Artichoke</t>
  </si>
  <si>
    <t>Onion</t>
  </si>
  <si>
    <t>Carrot</t>
  </si>
  <si>
    <t>Gramineous</t>
  </si>
  <si>
    <t>Imports</t>
  </si>
  <si>
    <t>Exports</t>
  </si>
  <si>
    <t>Wheat</t>
  </si>
  <si>
    <t>Barley</t>
  </si>
  <si>
    <t>Rye</t>
  </si>
  <si>
    <t>Rice</t>
  </si>
  <si>
    <t>Type of product</t>
  </si>
  <si>
    <t>Corneas</t>
  </si>
  <si>
    <t>Dry beans</t>
  </si>
  <si>
    <t>Dry broad beans</t>
  </si>
  <si>
    <t>Lentils</t>
  </si>
  <si>
    <t>gram</t>
  </si>
  <si>
    <t>Peas</t>
  </si>
  <si>
    <t>Green beans</t>
  </si>
  <si>
    <t>Broad beans</t>
  </si>
  <si>
    <t>Vegetables with foliage</t>
  </si>
  <si>
    <t>Spinach</t>
  </si>
  <si>
    <t>Dandelion</t>
  </si>
  <si>
    <t>Vegetables with fruits</t>
  </si>
  <si>
    <t>Water melon</t>
  </si>
  <si>
    <t>Flowers and roses</t>
  </si>
  <si>
    <t>Shrub roses</t>
  </si>
  <si>
    <t>Roses</t>
  </si>
  <si>
    <t>Fruitful trees, shrubs and bushes</t>
  </si>
  <si>
    <t>Other roses and flowers</t>
  </si>
  <si>
    <t>Flowers and burgeons for bouquet and decoration</t>
  </si>
  <si>
    <t>Other flowers and burgeons</t>
  </si>
  <si>
    <t>Parts of plants, herbs, algae and lichen</t>
  </si>
  <si>
    <t>Onions, tubers and roots</t>
  </si>
  <si>
    <t>Oil seeds</t>
  </si>
  <si>
    <t>Linen seeds</t>
  </si>
  <si>
    <t>Sunflower seeds</t>
  </si>
  <si>
    <t>Sesame seeds</t>
  </si>
  <si>
    <t>Seeds and fruits of species used as a seed</t>
  </si>
  <si>
    <t>Seeds and fruits of the species used in the perfume and pharmaceutical industry or in the extermination of insects</t>
  </si>
  <si>
    <t>Horns caroub horns, alage</t>
  </si>
  <si>
    <t>Non-grilled peanuts</t>
  </si>
  <si>
    <t>Olive</t>
  </si>
  <si>
    <t>Nut</t>
  </si>
  <si>
    <t>Pine</t>
  </si>
  <si>
    <t>Coconut</t>
  </si>
  <si>
    <t>Cashews</t>
  </si>
  <si>
    <t>Hazelnut</t>
  </si>
  <si>
    <t>Chestnut</t>
  </si>
  <si>
    <t>Plants with tubers and herbs with roots</t>
  </si>
  <si>
    <t>Potatoes fresh or chilled for planting</t>
  </si>
  <si>
    <t>Carrot and turnip</t>
  </si>
  <si>
    <t>Mushrooms and truffles</t>
  </si>
  <si>
    <t>Fruit trees</t>
  </si>
  <si>
    <t>Apricots</t>
  </si>
  <si>
    <t>Almonds</t>
  </si>
  <si>
    <t>Fresh Grapes</t>
  </si>
  <si>
    <t>Dry grapes</t>
  </si>
  <si>
    <t>Guava, Mango, Mangosteen</t>
  </si>
  <si>
    <t>Papaya</t>
  </si>
  <si>
    <t>Litchi, Passion fruit, Cinnamon and Khaki</t>
  </si>
  <si>
    <t>Other citrus</t>
  </si>
  <si>
    <t>Tobacco</t>
  </si>
  <si>
    <t>Loose tobacco ribs completely</t>
  </si>
  <si>
    <t>Loose tobacco ribs in whole or in part</t>
  </si>
  <si>
    <t>Tobacco waste</t>
  </si>
  <si>
    <t>Total raw tobacco</t>
  </si>
  <si>
    <t>Cigarettes containing tobacco</t>
  </si>
  <si>
    <t>Other than cigars and cigarettes</t>
  </si>
  <si>
    <t>Other types of tobacco plant or tobacco substitutes manufactured tobacco "homogeneous" or "renewed", abstracts and the lives of tobacco</t>
  </si>
  <si>
    <t>Total tobacco factory</t>
  </si>
  <si>
    <t>Meat</t>
  </si>
  <si>
    <t>Horses, donkeys, mules and living alike</t>
  </si>
  <si>
    <t>Roosters and chickens</t>
  </si>
  <si>
    <t>Other living animals</t>
  </si>
  <si>
    <t>Living beef calves</t>
  </si>
  <si>
    <t>Living sheep</t>
  </si>
  <si>
    <t>Living goat</t>
  </si>
  <si>
    <t>Meat from cows fresh or chilled</t>
  </si>
  <si>
    <t>Meat of frozen bovine</t>
  </si>
  <si>
    <t>Meat of pigs platoon fresh or chilled or frozen</t>
  </si>
  <si>
    <t>Sheep meat and other frozen</t>
  </si>
  <si>
    <t>Offal of bovine</t>
  </si>
  <si>
    <t>Offal from pigs refrigerated or frozen</t>
  </si>
  <si>
    <t>Meat and offal from birds and poultry</t>
  </si>
  <si>
    <t>Meat and other edible viscera (rabbits and frogs)</t>
  </si>
  <si>
    <t>Parts and viscera of pigs</t>
  </si>
  <si>
    <t>Bovine meat, dried or salted and accurate</t>
  </si>
  <si>
    <t>Bran, meal and Oxip of animals</t>
  </si>
  <si>
    <t>Of wheat</t>
  </si>
  <si>
    <t>Of cotton</t>
  </si>
  <si>
    <t>Of sun flower</t>
  </si>
  <si>
    <t>Milk and milk products</t>
  </si>
  <si>
    <t>Milk and cream, not concentrated nor containing added sugar or other sweetening matter, lower fat than 1%</t>
  </si>
  <si>
    <t>Milk and cream, not concentrated nor containing added sugar or other sweetening matter, increased by 1-6% fat</t>
  </si>
  <si>
    <t>Milk and cream, not concentrated nor containing added sugar or other sweetening matter, more than 6% fat</t>
  </si>
  <si>
    <t>Powder or granules or other solid forms, containing less than 1.5% fat</t>
  </si>
  <si>
    <t>Concentrated milk and cream do not contain added sugar or other sweetening matter</t>
  </si>
  <si>
    <t>Other milk and cream</t>
  </si>
  <si>
    <t>Other milk and cream not containing added sugar or other sweetening matter</t>
  </si>
  <si>
    <t>Yogurt</t>
  </si>
  <si>
    <t>Solid yogurt (other)</t>
  </si>
  <si>
    <t>Whey</t>
  </si>
  <si>
    <t>Other whey</t>
  </si>
  <si>
    <t>Butter</t>
  </si>
  <si>
    <t>Pastes of milk derivatives for sandwiches</t>
  </si>
  <si>
    <t>Butter and other fatty substances derived from milk</t>
  </si>
  <si>
    <t>Non mature fresh cheese</t>
  </si>
  <si>
    <t>Grated cheeses of all kinds</t>
  </si>
  <si>
    <t>Treated non greated cheese</t>
  </si>
  <si>
    <t>Cheeses with blue veins</t>
  </si>
  <si>
    <t>Other cheese</t>
  </si>
  <si>
    <t>Eggs</t>
  </si>
  <si>
    <t>Honey</t>
  </si>
  <si>
    <t>Corn</t>
  </si>
  <si>
    <t>Of corn</t>
  </si>
  <si>
    <t>Billion LBP</t>
  </si>
  <si>
    <t>Vegetal</t>
  </si>
  <si>
    <t>Type of products</t>
  </si>
  <si>
    <t>Agricultural products</t>
  </si>
  <si>
    <t>Animal substances and derivatives</t>
  </si>
  <si>
    <t>Cultures</t>
  </si>
  <si>
    <t>Vegetables</t>
  </si>
  <si>
    <t>Agro-food</t>
  </si>
  <si>
    <t>Olives</t>
  </si>
  <si>
    <t>Nuts</t>
  </si>
  <si>
    <t>Young trees, flowers, seeds and ornamental plants</t>
  </si>
  <si>
    <t>Oily seeds</t>
  </si>
  <si>
    <t>Coffee, tea and spices</t>
  </si>
  <si>
    <t>Production in billion LBP</t>
  </si>
  <si>
    <t>Imports in billion LBP</t>
  </si>
  <si>
    <t>Exports in billion LBP</t>
  </si>
  <si>
    <t>Tubers, seeds and roots</t>
  </si>
  <si>
    <t>Milk</t>
  </si>
  <si>
    <t>Red meat</t>
  </si>
  <si>
    <t>Poultry</t>
  </si>
  <si>
    <t>Fish</t>
  </si>
  <si>
    <t>Milk and derivatives</t>
  </si>
  <si>
    <t>Fresh fish</t>
  </si>
  <si>
    <t>Canned fish</t>
  </si>
  <si>
    <t>Cows</t>
  </si>
  <si>
    <t>Sheeps</t>
  </si>
  <si>
    <t>Goats</t>
  </si>
  <si>
    <t>Living stock</t>
  </si>
  <si>
    <t>1000 cattles</t>
  </si>
  <si>
    <t>Average price LBP/Kg</t>
  </si>
  <si>
    <t>Pigs</t>
  </si>
  <si>
    <t>Average imports price LBP/Kg</t>
  </si>
  <si>
    <t>Slaughtered animals</t>
  </si>
  <si>
    <t>Dairy cows</t>
  </si>
  <si>
    <t>Saida</t>
  </si>
  <si>
    <t>Zahleh</t>
  </si>
  <si>
    <t>Chicken</t>
  </si>
  <si>
    <t>Chicken laying eggs to be slaughtered</t>
  </si>
  <si>
    <t>Local chicken</t>
  </si>
  <si>
    <t>Honey production</t>
  </si>
  <si>
    <t>1000 hives</t>
  </si>
  <si>
    <t>Average price of a Kg in LBP</t>
  </si>
  <si>
    <t>Fish imports</t>
  </si>
  <si>
    <t>Fresh, frozen or chilled fish</t>
  </si>
  <si>
    <t>Mohafazat</t>
  </si>
  <si>
    <t>Trees with nucleus</t>
  </si>
  <si>
    <t>1000 ha</t>
  </si>
  <si>
    <t>1000 tons</t>
  </si>
  <si>
    <t>Other</t>
  </si>
  <si>
    <t>Dried beans</t>
  </si>
  <si>
    <t>Gram</t>
  </si>
  <si>
    <t>Green peas</t>
  </si>
  <si>
    <t>Green bean</t>
  </si>
  <si>
    <t>Bean</t>
  </si>
  <si>
    <t>Salads</t>
  </si>
  <si>
    <t>Corchorus</t>
  </si>
  <si>
    <t>Okra</t>
  </si>
  <si>
    <t>Sugar beet</t>
  </si>
  <si>
    <t>Industrial cultures</t>
  </si>
  <si>
    <t>Mandarin</t>
  </si>
  <si>
    <t>Consumable grapes</t>
  </si>
  <si>
    <t>Carob</t>
  </si>
  <si>
    <t>Almond</t>
  </si>
  <si>
    <t>Husked rice</t>
  </si>
  <si>
    <t>Peers and Quinces</t>
  </si>
  <si>
    <t>Manufacturable Grapes</t>
  </si>
  <si>
    <t>Dried grapes</t>
  </si>
  <si>
    <t>Cotton</t>
  </si>
  <si>
    <t>Sunflower</t>
  </si>
  <si>
    <t>Fresh, refrigerated, frozen or dried caroub horns, alage, sugar beats and sugar canes</t>
  </si>
  <si>
    <t>Other flowers and roses</t>
  </si>
  <si>
    <t>Hay</t>
  </si>
  <si>
    <t>Wheat bran, grinding and covers for animals</t>
  </si>
  <si>
    <t>Raw tobacco</t>
  </si>
  <si>
    <t>Tobacco factory</t>
  </si>
  <si>
    <t>Total Tobacco</t>
  </si>
  <si>
    <t>Table 3.1 - Executed and delivered works</t>
  </si>
  <si>
    <t>January 2009</t>
  </si>
  <si>
    <t>Table 3.2 - Executed and delivered works</t>
  </si>
  <si>
    <t>February 2009</t>
  </si>
  <si>
    <t>Table 3.3 - Executed and delivered works</t>
  </si>
  <si>
    <t>March 2009</t>
  </si>
  <si>
    <t>Table 3.4 - Executed and delivered works</t>
  </si>
  <si>
    <t>April 2009</t>
  </si>
  <si>
    <t>Table 3.5 - Executed and delivered works</t>
  </si>
  <si>
    <t>May 2009</t>
  </si>
  <si>
    <t>Table 3.6 - Executed and delivered works</t>
  </si>
  <si>
    <t>June 2009</t>
  </si>
  <si>
    <t>Table 3.7 - Executed and delivered works</t>
  </si>
  <si>
    <t>July 2009</t>
  </si>
  <si>
    <t>Table 3.8 - Executed and delivered works</t>
  </si>
  <si>
    <t>August 2009</t>
  </si>
  <si>
    <t>Table 3.9 - Executed and delivered works</t>
  </si>
  <si>
    <t>September 2009</t>
  </si>
  <si>
    <t>Table 3.10 - Executed and delivered works</t>
  </si>
  <si>
    <t>October 2009</t>
  </si>
  <si>
    <t>Table 3.11 - Executed and delivered works</t>
  </si>
  <si>
    <t>November 2009</t>
  </si>
  <si>
    <t>Table 3.12 - Executed and delivered works</t>
  </si>
  <si>
    <t>December 2009</t>
  </si>
  <si>
    <t>2009</t>
  </si>
  <si>
    <t>Table made by CAS</t>
  </si>
  <si>
    <t>Vegetables with leafs</t>
  </si>
  <si>
    <t>Other trees</t>
  </si>
  <si>
    <t>Other cultures</t>
  </si>
  <si>
    <t>Mount-Lebanon</t>
  </si>
  <si>
    <t>North-Lebanon</t>
  </si>
  <si>
    <t>South-Lebanon</t>
  </si>
  <si>
    <t>Area</t>
  </si>
  <si>
    <t>Type</t>
  </si>
  <si>
    <t>Mont- Lebanon</t>
  </si>
  <si>
    <t>Mont-Lebanon</t>
  </si>
  <si>
    <t>South Lebanon and Nabatiyeh</t>
  </si>
  <si>
    <t>Table 3.38 - Red meat production</t>
  </si>
  <si>
    <t>Table 3.40 - Living stock imports through quarantine</t>
  </si>
  <si>
    <t>Table 3.42 - Red meat consumption</t>
  </si>
  <si>
    <t>Share of self-sufficiency for local production</t>
  </si>
  <si>
    <t>Table 3.43 - Poultry production</t>
  </si>
  <si>
    <t>Table 3.44 - Honey production</t>
  </si>
  <si>
    <t>Citrus</t>
  </si>
  <si>
    <t>Kakhis</t>
  </si>
  <si>
    <t>Plantation, Flowers and onions and Decoration plants</t>
  </si>
  <si>
    <t>Date</t>
  </si>
  <si>
    <t>Soyebean</t>
  </si>
  <si>
    <t>Cotton seeds</t>
  </si>
  <si>
    <t>Manufactured agricultural products</t>
  </si>
  <si>
    <t>Products of mills, barley, malt, starch</t>
  </si>
  <si>
    <t>Glue paint and other adhesives</t>
  </si>
  <si>
    <t>Plant material rejection and other products of plant origin</t>
  </si>
  <si>
    <t>Fats and oils and products of its disintegration</t>
  </si>
  <si>
    <t>Preparations of meat and fish</t>
  </si>
  <si>
    <t>Sugar and sweets</t>
  </si>
  <si>
    <t>Cocoa and its preparations</t>
  </si>
  <si>
    <t>Preparations of grains or flour</t>
  </si>
  <si>
    <t>Preparations of vegetables and fruits or flour</t>
  </si>
  <si>
    <t>Miscellaneous food preparations</t>
  </si>
  <si>
    <t>Beverages and liquids</t>
  </si>
  <si>
    <t>Residues and food waste</t>
  </si>
  <si>
    <t>Manufactured tobacco</t>
  </si>
  <si>
    <t>Agricultural production 1997-2007</t>
  </si>
  <si>
    <t xml:space="preserve">Animal </t>
  </si>
  <si>
    <t xml:space="preserve"> Total</t>
  </si>
  <si>
    <t>Processed and semi-processed agricultural products</t>
  </si>
  <si>
    <t>Table 3.16 - Cultivated areas and produced quantities</t>
  </si>
  <si>
    <t>Bran and meal, and fertilizer</t>
  </si>
  <si>
    <t>Table 3.39 - Meat imports</t>
  </si>
  <si>
    <t>Table 3.39 - Meat imports - Cont. 1</t>
  </si>
  <si>
    <t>Table 3.41 - Slaughter houses</t>
  </si>
  <si>
    <t>Grapefruit and Abu Sfeir Orange</t>
  </si>
  <si>
    <t>Orge</t>
  </si>
  <si>
    <t xml:space="preserve"> Fruit</t>
  </si>
  <si>
    <t>Fruit trees, olives and nuts</t>
  </si>
  <si>
    <t>Million LBP</t>
  </si>
  <si>
    <t>Japanese quinces</t>
  </si>
  <si>
    <t>Melon and water melon</t>
  </si>
  <si>
    <t>Fresh or refrigerated potato for agriculture</t>
  </si>
  <si>
    <t>Tobacco with its edges</t>
  </si>
  <si>
    <t>Tobacco partially or totally without its edges</t>
  </si>
  <si>
    <t>Total of raw tobacco</t>
  </si>
  <si>
    <t>Cigars and cigarellos containing tobacco</t>
  </si>
  <si>
    <t>Other cigars and cigarettes</t>
  </si>
  <si>
    <t>Other types of tobacco products, replacement of tobacco products, tobacco or renewed and homogeneous species of tobacco</t>
  </si>
  <si>
    <t>Total manufactured tobacco</t>
  </si>
  <si>
    <t>Horses, donkeys, and mules</t>
  </si>
  <si>
    <t>Beef calves alive</t>
  </si>
  <si>
    <t>Living sheeps</t>
  </si>
  <si>
    <t>Living goats</t>
  </si>
  <si>
    <t>Living chickens and roosters</t>
  </si>
  <si>
    <t>Other living stock</t>
  </si>
  <si>
    <t>Frozen bovine meat</t>
  </si>
  <si>
    <t>Meat of swine fresh, chilled or frozen</t>
  </si>
  <si>
    <t>Sheep meat or other frozen</t>
  </si>
  <si>
    <t>Beef or reduced salt and flour</t>
  </si>
  <si>
    <t>Dairy products</t>
  </si>
  <si>
    <t>Milk and cream not concentrated nor containing added sugar and other sweetening matter less than 1% fat</t>
  </si>
  <si>
    <t>Milk and cream not concentrated containing sugar or other sweetening matter by 1-6% fat</t>
  </si>
  <si>
    <t>Milk and cream not concentrated not containing sugar or other sweetening matter more than 6% fat</t>
  </si>
  <si>
    <t>Powder or granules or other solid forms containing less than 1.5% fat</t>
  </si>
  <si>
    <t>Powder or granules or other solid forms containing more than 1.5% fat and not containing any additional sugar or any other sweetening</t>
  </si>
  <si>
    <t>Yoghurt</t>
  </si>
  <si>
    <t>Other (Yoghurt)</t>
  </si>
  <si>
    <t>Whey (Concentrated or containing sugar or other sweetening matter)</t>
  </si>
  <si>
    <t>Cheese, fresh-baked</t>
  </si>
  <si>
    <t>Treated cheese but non grated</t>
  </si>
  <si>
    <t>Milk and cream not concentrated containing sugar or other sweetening matter by -1% fat</t>
  </si>
  <si>
    <t>Coffee, tea, and spices</t>
  </si>
  <si>
    <t>Table 3.45 - Fish foreign trade</t>
  </si>
  <si>
    <t>Exports - Imports in billion LBP</t>
  </si>
  <si>
    <t>Exports - Imports in million LBP</t>
  </si>
  <si>
    <t>Imports - Exports</t>
  </si>
  <si>
    <t>Table 3.76 - Foreign trade of gramineous</t>
  </si>
  <si>
    <t>Table 3.77 - Foreign trade of corneas</t>
  </si>
  <si>
    <t>Table 3.79 - Foreign trade of vegetables</t>
  </si>
  <si>
    <t>Table 3.80 - Foreign trade of wheat bran, grinding and covers for animals</t>
  </si>
  <si>
    <t>Table 3.81 - Foreign trade of oil seeds</t>
  </si>
  <si>
    <t>Table 3.82 - Foreign trade of flowers and roses</t>
  </si>
  <si>
    <t>Table 3.83 - Foreign trade of tobacco</t>
  </si>
  <si>
    <t>Table 3.84 - Foreign trade of meat</t>
  </si>
  <si>
    <t>Table 3.85 - Foreign trade of dairy products</t>
  </si>
  <si>
    <t>Imports in tonnes</t>
  </si>
  <si>
    <t>Exports in tonnes</t>
  </si>
  <si>
    <t>Exports - Imports in tonnes</t>
  </si>
  <si>
    <t>1000 tonnes</t>
  </si>
  <si>
    <t>Tonnes</t>
  </si>
  <si>
    <t>Source -  Ministry of Agriculture - Green Project</t>
  </si>
  <si>
    <t>Table 3.13 - Executed and delivered works</t>
  </si>
  <si>
    <t>Region</t>
  </si>
  <si>
    <t>Red and white Meat</t>
  </si>
  <si>
    <t>Table 3.14 - Agricultural production value</t>
  </si>
  <si>
    <t>Imports. Billion LBP</t>
  </si>
  <si>
    <t>Production</t>
  </si>
  <si>
    <t>Foreign trade. Billion LBP</t>
  </si>
  <si>
    <t>Exports - Imports</t>
  </si>
  <si>
    <t>Irrigated area. 1000 ha</t>
  </si>
  <si>
    <t>Non-irrigated area. 1000 ha</t>
  </si>
  <si>
    <t>Protected area. 1000 ha</t>
  </si>
  <si>
    <t>Total Area. 1000 hectars</t>
  </si>
  <si>
    <t>Table 3.15 - Agricultural products foreign trade</t>
  </si>
  <si>
    <t>Area. 1000 hectars</t>
  </si>
  <si>
    <t>Production. 1000 tonnes</t>
  </si>
  <si>
    <t>Table 3.17 - Cultivated areas by agricultural product</t>
  </si>
  <si>
    <t>Table 3.18 - Agricultural products areas</t>
  </si>
  <si>
    <t>Table 3.19 - Cultivated and irrigated areas</t>
  </si>
  <si>
    <t>Planted area. %</t>
  </si>
  <si>
    <t>Irrigated area. %</t>
  </si>
  <si>
    <t>Table 3.20 - Agricultural production estimated value</t>
  </si>
  <si>
    <t>Exports. Billion LBP</t>
  </si>
  <si>
    <t>Table 3.22 - Agricultural products foreign trade. Tonnes</t>
  </si>
  <si>
    <t>Plant production elements</t>
  </si>
  <si>
    <t>Cultivated area. 1000 ha</t>
  </si>
  <si>
    <t>Production.  Billion LBP</t>
  </si>
  <si>
    <t>Imports. 1000 tonnes</t>
  </si>
  <si>
    <t>Exports. 1000 tonnes</t>
  </si>
  <si>
    <t>Table 3.23 - Gramineous</t>
  </si>
  <si>
    <t>Table 3.24 - Corneas</t>
  </si>
  <si>
    <t>Table 3.25 - Vegetables</t>
  </si>
  <si>
    <t>Table 3.26 - Vegetables with fruits</t>
  </si>
  <si>
    <t>Table 3.27 - Tubers, seeds and roots</t>
  </si>
  <si>
    <t>Table 3.28 - Fruit trees</t>
  </si>
  <si>
    <t>Table 3.29 - Vegetables with leafs</t>
  </si>
  <si>
    <t>Table 3.30 - Olives</t>
  </si>
  <si>
    <t>Table 3.31 - Other trees</t>
  </si>
  <si>
    <t>Table 3.32 - Nuts</t>
  </si>
  <si>
    <t>Table 3.33 - Animal production</t>
  </si>
  <si>
    <t>Product</t>
  </si>
  <si>
    <t>Table 3.34 - Animal production foreign trade. Billion LBP</t>
  </si>
  <si>
    <t>Dairy cattle. 1000</t>
  </si>
  <si>
    <t>Milk production. 1000 tonnes</t>
  </si>
  <si>
    <t>Production. Billion LBP</t>
  </si>
  <si>
    <t>Quantity. 1000 tonnes</t>
  </si>
  <si>
    <t>Average weight of head. Kg</t>
  </si>
  <si>
    <t>Value. Billion LBP</t>
  </si>
  <si>
    <t>Average price: LBP/Kg milk</t>
  </si>
  <si>
    <t>Number</t>
  </si>
  <si>
    <t>Living stock heads</t>
  </si>
  <si>
    <t>Number. Million</t>
  </si>
  <si>
    <t>Total value. Billion LBP</t>
  </si>
  <si>
    <t>Table 3.46 - Gramineous area and crop production</t>
  </si>
  <si>
    <t>Table 3.47 - Corneas area and crop production</t>
  </si>
  <si>
    <t>Table 3.48 - Vegetables with foliage area and crop production</t>
  </si>
  <si>
    <t>Table 3.49 - Vegetables with fruits area and crop production</t>
  </si>
  <si>
    <t>Table 3.50 - Plants with tubers and herbs with roots area and crop production</t>
  </si>
  <si>
    <t>Table 3.51 - Industrial cultures area and crop production</t>
  </si>
  <si>
    <t>Table 3.54 - Foreign trade of gramineous</t>
  </si>
  <si>
    <t>Table 3.52 - Fruit trees area and of crop production</t>
  </si>
  <si>
    <t>Industrial Grapes</t>
  </si>
  <si>
    <t>Table 3.35 - Cattles. Thousands</t>
  </si>
  <si>
    <t>Year</t>
  </si>
  <si>
    <t>Irrigation Channels. Meters</t>
  </si>
  <si>
    <t>Plants Agayp</t>
  </si>
  <si>
    <t>Cultivated area. Ha</t>
  </si>
  <si>
    <t>Bran, meal, and fertilizer</t>
  </si>
  <si>
    <t>Missing data</t>
  </si>
  <si>
    <t>Exports - Imports.  1000 tonnes</t>
  </si>
  <si>
    <t>Exports - Imports. Billion LBP</t>
  </si>
  <si>
    <t>Agayp Plants</t>
  </si>
  <si>
    <t>Table 3.53 - Miscellaneous area and crop production</t>
  </si>
  <si>
    <t>Table 3.55 - Foreign trade of corneas. Million LBP</t>
  </si>
  <si>
    <t>Table 3.56 - Imports of fruit trees, olives, and nuts. Million LBP</t>
  </si>
  <si>
    <t>Imports. Million LBP</t>
  </si>
  <si>
    <t>Exports. Million LBP</t>
  </si>
  <si>
    <t>Table 3.58 - Foreign trade of fruit trees, olives, and nuts. Million LBP</t>
  </si>
  <si>
    <t>Table 3.57 - Exports of fruit trees, olives, and nuts. Million LBP</t>
  </si>
  <si>
    <t>Table 3.59 - Imports of vegetables. Million LBP</t>
  </si>
  <si>
    <t>Table 3.60 - Exports of vegetables. Million LBP</t>
  </si>
  <si>
    <t>Exports - Imports. Million LBP</t>
  </si>
  <si>
    <t>Table 3.61 - Foreign trade of vegetables. Million LBP</t>
  </si>
  <si>
    <t>Table 3.62 - Foreign trade of wheat bran, grinding and covers for animals. Million LBP</t>
  </si>
  <si>
    <t>Soya bean</t>
  </si>
  <si>
    <t>Table 3.63 - Foreign trade of oil seeds. Million LBP</t>
  </si>
  <si>
    <t>Table 3.64 - Foreign trade of flowers and roses. Million LBP</t>
  </si>
  <si>
    <t>Table 3.65 - Foreign trade of manufactured agricultural products. Million LBP</t>
  </si>
  <si>
    <t>Table 3.66 - Foreign trade of gramineous. Tonnes</t>
  </si>
  <si>
    <t>Table 3.67 - Foreign trade of corneas. Tonnes</t>
  </si>
  <si>
    <t>Table 3.68 - Imports of fruit trees, olives and nuts. Tonnes</t>
  </si>
  <si>
    <t>Imports. Tonnes</t>
  </si>
  <si>
    <t>Exports. Tonnes</t>
  </si>
  <si>
    <t>Table 3.69 - Exports of fruit trees, olives and nuts. Tonnes</t>
  </si>
  <si>
    <t>Table 3.70 - Foreign trade of fruit trees, olives and nuts. Tonnes</t>
  </si>
  <si>
    <t>Exports - Imports. Tonnes</t>
  </si>
  <si>
    <t>Table 3.71 - Foreign trade of wheat bran, grinding and covers for animals. Tonnes</t>
  </si>
  <si>
    <t>Table 3.72 - Foreign trade of oil seeds. Tonnes</t>
  </si>
  <si>
    <t>Table 3.73 - Foreign trade of flowers and roses. Tonnes</t>
  </si>
  <si>
    <t>Table 3.74 - Foreign trade of manufactured agricultural products. Tonnes</t>
  </si>
  <si>
    <t>Table 3.75 - Foreign trade of agricultural products</t>
  </si>
  <si>
    <t>Table 3.78 - Foreign trade of fruit trees, olives and nuts</t>
  </si>
  <si>
    <t>Table 3.86 - Foreign trade of dairy products. Million LBP</t>
  </si>
  <si>
    <t>Table 3.87 - Foreign trade of dairy products. Tonnes</t>
  </si>
  <si>
    <t>Table 3.88 - Foreign trade of meat. Million LBP</t>
  </si>
  <si>
    <t>Table 3.89 - Foreign trade of meat. Tonnes</t>
  </si>
  <si>
    <t>Animal production 1997-2007</t>
  </si>
  <si>
    <t>Vegetal wealth 1997-2007</t>
  </si>
  <si>
    <t>Villages</t>
  </si>
  <si>
    <t>Reworked dounams</t>
  </si>
  <si>
    <t>Support walls. Square meters</t>
  </si>
  <si>
    <t>Concrete tanks. CM</t>
  </si>
  <si>
    <t>Vine columns</t>
  </si>
  <si>
    <t>Tank perforation. CM</t>
  </si>
  <si>
    <t>Fence. Meters</t>
  </si>
  <si>
    <t>Modern irrigation. Dounams</t>
  </si>
  <si>
    <t>Paid 1000 LBP</t>
  </si>
  <si>
    <t>Table 3.21 - Agricultural products foreign trade. Million LBP</t>
  </si>
  <si>
    <t>Table 3.36 - Milk production 2005-2007</t>
  </si>
  <si>
    <t>Table 3.37 - Sperm for artificial insemination. Number</t>
  </si>
  <si>
    <t>Imported meat. 1000 tonnes</t>
  </si>
  <si>
    <t>Total. 1000 tonnes</t>
  </si>
  <si>
    <t>Production. Tonnes</t>
  </si>
  <si>
    <t>Productivity. Kg/hive</t>
  </si>
  <si>
    <t>Local production. 1000 tonnes</t>
  </si>
  <si>
    <t>Ha</t>
  </si>
  <si>
    <t>Table 3.75 - Foreign trade of agricultural products - Cont.1</t>
  </si>
  <si>
    <t>Table 3.75 - Foreign trade of agricultural products - Cont.2</t>
  </si>
  <si>
    <t>Table 3.75 - Foreign trade of agricultural products - Cont.3</t>
  </si>
  <si>
    <t>Table 3.75 - Foreign trade of agricultural products - Cont.4</t>
  </si>
  <si>
    <t>Tonnes/Head</t>
  </si>
  <si>
    <t>Of soya</t>
  </si>
  <si>
    <t>Cigarillos and cigars containing tobacco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</si>
</sst>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_);\(0\)"/>
    <numFmt numFmtId="219" formatCode="#,##0.0_);\(#,##0.0\)"/>
    <numFmt numFmtId="220" formatCode="_(* #,##0.0_);_(* \(#,##0.0\);_(* &quot;-&quot;?_);_(@_)"/>
  </numFmts>
  <fonts count="6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5" fillId="0" borderId="0" xfId="0" applyFont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left"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center" readingOrder="1"/>
    </xf>
    <xf numFmtId="0" fontId="12" fillId="0" borderId="0" xfId="0" applyFont="1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vertical="center" wrapText="1" readingOrder="1"/>
    </xf>
    <xf numFmtId="0" fontId="13" fillId="0" borderId="10" xfId="0" applyFont="1" applyFill="1" applyBorder="1" applyAlignment="1">
      <alignment horizontal="center" vertical="center" readingOrder="1"/>
    </xf>
    <xf numFmtId="0" fontId="13" fillId="0" borderId="14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13" fillId="0" borderId="10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5" xfId="62" applyFont="1" applyFill="1" applyBorder="1" applyAlignment="1">
      <alignment horizontal="left" vertical="center" wrapText="1" readingOrder="1"/>
      <protection/>
    </xf>
    <xf numFmtId="3" fontId="14" fillId="0" borderId="15" xfId="0" applyNumberFormat="1" applyFont="1" applyFill="1" applyBorder="1" applyAlignment="1">
      <alignment vertical="center" readingOrder="1"/>
    </xf>
    <xf numFmtId="3" fontId="14" fillId="0" borderId="12" xfId="0" applyNumberFormat="1" applyFont="1" applyFill="1" applyBorder="1" applyAlignment="1">
      <alignment vertical="center" readingOrder="1"/>
    </xf>
    <xf numFmtId="3" fontId="14" fillId="0" borderId="16" xfId="0" applyNumberFormat="1" applyFont="1" applyFill="1" applyBorder="1" applyAlignment="1">
      <alignment vertical="center" readingOrder="1"/>
    </xf>
    <xf numFmtId="3" fontId="14" fillId="0" borderId="1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19" fillId="0" borderId="0" xfId="0" applyFont="1" applyFill="1" applyBorder="1" applyAlignment="1">
      <alignment vertical="center" readingOrder="1"/>
    </xf>
    <xf numFmtId="0" fontId="22" fillId="0" borderId="0" xfId="63" applyFont="1" applyFill="1" applyBorder="1" applyAlignment="1">
      <alignment horizontal="left" vertical="center" wrapText="1"/>
      <protection/>
    </xf>
    <xf numFmtId="0" fontId="22" fillId="0" borderId="0" xfId="63" applyFont="1" applyFill="1" applyBorder="1" applyAlignment="1">
      <alignment horizontal="left" vertical="center" wrapText="1" readingOrder="1"/>
      <protection/>
    </xf>
    <xf numFmtId="0" fontId="21" fillId="0" borderId="10" xfId="63" applyFont="1" applyFill="1" applyBorder="1" applyAlignment="1">
      <alignment horizontal="center" vertical="center" wrapText="1" readingOrder="1"/>
      <protection/>
    </xf>
    <xf numFmtId="0" fontId="22" fillId="0" borderId="12" xfId="63" applyFont="1" applyFill="1" applyBorder="1" applyAlignment="1">
      <alignment horizontal="left" vertical="center" wrapText="1" readingOrder="1"/>
      <protection/>
    </xf>
    <xf numFmtId="0" fontId="6" fillId="0" borderId="12" xfId="63" applyFont="1" applyFill="1" applyBorder="1" applyAlignment="1">
      <alignment horizontal="left" vertical="center" wrapText="1" readingOrder="1"/>
      <protection/>
    </xf>
    <xf numFmtId="0" fontId="22" fillId="0" borderId="16" xfId="63" applyFont="1" applyFill="1" applyBorder="1" applyAlignment="1">
      <alignment horizontal="left" vertical="center" wrapText="1" readingOrder="1"/>
      <protection/>
    </xf>
    <xf numFmtId="3" fontId="18" fillId="0" borderId="0" xfId="0" applyNumberFormat="1" applyFont="1" applyFill="1" applyBorder="1" applyAlignment="1">
      <alignment vertical="center" readingOrder="1"/>
    </xf>
    <xf numFmtId="3" fontId="21" fillId="0" borderId="10" xfId="63" applyNumberFormat="1" applyFont="1" applyFill="1" applyBorder="1" applyAlignment="1">
      <alignment horizontal="center" vertical="center" wrapText="1" readingOrder="1"/>
      <protection/>
    </xf>
    <xf numFmtId="3" fontId="22" fillId="0" borderId="12" xfId="64" applyNumberFormat="1" applyFont="1" applyFill="1" applyBorder="1" applyAlignment="1">
      <alignment vertical="center" wrapText="1" readingOrder="1"/>
      <protection/>
    </xf>
    <xf numFmtId="3" fontId="6" fillId="0" borderId="12" xfId="64" applyNumberFormat="1" applyFont="1" applyFill="1" applyBorder="1" applyAlignment="1">
      <alignment horizontal="left" vertical="center" wrapText="1" readingOrder="1"/>
      <protection/>
    </xf>
    <xf numFmtId="0" fontId="22" fillId="0" borderId="12" xfId="64" applyFont="1" applyFill="1" applyBorder="1" applyAlignment="1">
      <alignment horizontal="left" vertical="center" wrapText="1" readingOrder="1"/>
      <protection/>
    </xf>
    <xf numFmtId="0" fontId="6" fillId="0" borderId="12" xfId="64" applyFont="1" applyFill="1" applyBorder="1" applyAlignment="1">
      <alignment horizontal="left" vertical="center" wrapText="1" readingOrder="1"/>
      <protection/>
    </xf>
    <xf numFmtId="3" fontId="22" fillId="0" borderId="13" xfId="63" applyNumberFormat="1" applyFont="1" applyFill="1" applyBorder="1" applyAlignment="1">
      <alignment horizontal="left" vertical="center" wrapText="1" readingOrder="1"/>
      <protection/>
    </xf>
    <xf numFmtId="3" fontId="21" fillId="0" borderId="0" xfId="63" applyNumberFormat="1" applyFont="1" applyFill="1" applyBorder="1" applyAlignment="1">
      <alignment horizontal="center" vertical="center" wrapText="1" readingOrder="1"/>
      <protection/>
    </xf>
    <xf numFmtId="3" fontId="6" fillId="0" borderId="12" xfId="64" applyNumberFormat="1" applyFont="1" applyFill="1" applyBorder="1" applyAlignment="1">
      <alignment vertical="center" wrapText="1" readingOrder="1"/>
      <protection/>
    </xf>
    <xf numFmtId="0" fontId="6" fillId="0" borderId="15" xfId="64" applyFont="1" applyFill="1" applyBorder="1" applyAlignment="1">
      <alignment horizontal="left" vertical="center" wrapText="1" readingOrder="1"/>
      <protection/>
    </xf>
    <xf numFmtId="0" fontId="6" fillId="0" borderId="12" xfId="64" applyFont="1" applyFill="1" applyBorder="1" applyAlignment="1">
      <alignment vertical="center" wrapText="1" readingOrder="1"/>
      <protection/>
    </xf>
    <xf numFmtId="0" fontId="22" fillId="0" borderId="12" xfId="64" applyFont="1" applyFill="1" applyBorder="1" applyAlignment="1">
      <alignment vertical="center" wrapText="1" readingOrder="1"/>
      <protection/>
    </xf>
    <xf numFmtId="0" fontId="6" fillId="33" borderId="12" xfId="64" applyFont="1" applyFill="1" applyBorder="1" applyAlignment="1">
      <alignment horizontal="left" vertical="center" wrapText="1" readingOrder="1"/>
      <protection/>
    </xf>
    <xf numFmtId="0" fontId="22" fillId="0" borderId="13" xfId="64" applyFont="1" applyFill="1" applyBorder="1" applyAlignment="1">
      <alignment vertical="center" wrapText="1" readingOrder="1"/>
      <protection/>
    </xf>
    <xf numFmtId="0" fontId="21" fillId="0" borderId="10" xfId="64" applyFont="1" applyFill="1" applyBorder="1" applyAlignment="1">
      <alignment horizontal="center" vertical="center" wrapText="1" readingOrder="1"/>
      <protection/>
    </xf>
    <xf numFmtId="0" fontId="6" fillId="0" borderId="13" xfId="64" applyFont="1" applyFill="1" applyBorder="1" applyAlignment="1">
      <alignment vertical="center" wrapText="1" readingOrder="1"/>
      <protection/>
    </xf>
    <xf numFmtId="3" fontId="21" fillId="0" borderId="17" xfId="63" applyNumberFormat="1" applyFont="1" applyFill="1" applyBorder="1" applyAlignment="1">
      <alignment horizontal="center" vertical="center" wrapText="1" readingOrder="1"/>
      <protection/>
    </xf>
    <xf numFmtId="0" fontId="13" fillId="0" borderId="10" xfId="64" applyFont="1" applyFill="1" applyBorder="1" applyAlignment="1">
      <alignment horizontal="center" vertical="center" wrapText="1" readingOrder="1"/>
      <protection/>
    </xf>
    <xf numFmtId="217" fontId="6" fillId="0" borderId="12" xfId="0" applyNumberFormat="1" applyFont="1" applyFill="1" applyBorder="1" applyAlignment="1">
      <alignment horizontal="left" vertical="center" readingOrder="1"/>
    </xf>
    <xf numFmtId="217" fontId="6" fillId="0" borderId="12" xfId="0" applyNumberFormat="1" applyFont="1" applyFill="1" applyBorder="1" applyAlignment="1">
      <alignment horizontal="left" vertical="center" wrapText="1" readingOrder="1"/>
    </xf>
    <xf numFmtId="217" fontId="6" fillId="0" borderId="13" xfId="0" applyNumberFormat="1" applyFont="1" applyFill="1" applyBorder="1" applyAlignment="1">
      <alignment horizontal="left" vertical="center" readingOrder="1"/>
    </xf>
    <xf numFmtId="1" fontId="6" fillId="0" borderId="12" xfId="0" applyNumberFormat="1" applyFont="1" applyFill="1" applyBorder="1" applyAlignment="1">
      <alignment horizontal="left" vertical="center" readingOrder="1"/>
    </xf>
    <xf numFmtId="0" fontId="6" fillId="0" borderId="15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readingOrder="1"/>
    </xf>
    <xf numFmtId="0" fontId="6" fillId="0" borderId="11" xfId="0" applyFont="1" applyFill="1" applyBorder="1" applyAlignment="1">
      <alignment horizontal="left" vertical="center" readingOrder="1"/>
    </xf>
    <xf numFmtId="197" fontId="9" fillId="0" borderId="12" xfId="0" applyNumberFormat="1" applyFont="1" applyFill="1" applyBorder="1" applyAlignment="1">
      <alignment vertical="center" wrapText="1" readingOrder="1"/>
    </xf>
    <xf numFmtId="0" fontId="22" fillId="0" borderId="12" xfId="0" applyFont="1" applyFill="1" applyBorder="1" applyAlignment="1">
      <alignment vertical="center" wrapText="1" readingOrder="1"/>
    </xf>
    <xf numFmtId="0" fontId="22" fillId="0" borderId="11" xfId="0" applyFont="1" applyFill="1" applyBorder="1" applyAlignment="1">
      <alignment vertical="center" wrapText="1" readingOrder="1"/>
    </xf>
    <xf numFmtId="0" fontId="22" fillId="0" borderId="12" xfId="0" applyFont="1" applyFill="1" applyBorder="1" applyAlignment="1">
      <alignment horizontal="left" vertical="center" wrapText="1" readingOrder="1"/>
    </xf>
    <xf numFmtId="0" fontId="22" fillId="0" borderId="13" xfId="0" applyFont="1" applyFill="1" applyBorder="1" applyAlignment="1">
      <alignment vertical="center" wrapText="1" readingOrder="1"/>
    </xf>
    <xf numFmtId="3" fontId="9" fillId="0" borderId="12" xfId="0" applyNumberFormat="1" applyFont="1" applyFill="1" applyBorder="1" applyAlignment="1">
      <alignment vertical="center" wrapText="1" readingOrder="1"/>
    </xf>
    <xf numFmtId="3" fontId="9" fillId="0" borderId="11" xfId="0" applyNumberFormat="1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wrapText="1" readingOrder="1"/>
    </xf>
    <xf numFmtId="3" fontId="18" fillId="0" borderId="10" xfId="0" applyNumberFormat="1" applyFont="1" applyFill="1" applyBorder="1" applyAlignment="1">
      <alignment vertical="center" wrapText="1" readingOrder="1"/>
    </xf>
    <xf numFmtId="3" fontId="9" fillId="0" borderId="12" xfId="0" applyNumberFormat="1" applyFont="1" applyBorder="1" applyAlignment="1">
      <alignment vertical="center" wrapText="1" readingOrder="1"/>
    </xf>
    <xf numFmtId="3" fontId="9" fillId="0" borderId="11" xfId="0" applyNumberFormat="1" applyFont="1" applyBorder="1" applyAlignment="1">
      <alignment vertical="center" wrapText="1" readingOrder="1"/>
    </xf>
    <xf numFmtId="3" fontId="9" fillId="0" borderId="13" xfId="0" applyNumberFormat="1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readingOrder="1"/>
    </xf>
    <xf numFmtId="0" fontId="9" fillId="0" borderId="16" xfId="0" applyFont="1" applyBorder="1" applyAlignment="1">
      <alignment vertical="center" readingOrder="1"/>
    </xf>
    <xf numFmtId="0" fontId="21" fillId="0" borderId="10" xfId="0" applyFont="1" applyFill="1" applyBorder="1" applyAlignment="1">
      <alignment vertical="center" wrapText="1" readingOrder="1"/>
    </xf>
    <xf numFmtId="0" fontId="5" fillId="0" borderId="0" xfId="0" applyFont="1" applyFill="1" applyAlignment="1">
      <alignment vertical="center" wrapText="1" readingOrder="1"/>
    </xf>
    <xf numFmtId="0" fontId="9" fillId="0" borderId="11" xfId="0" applyFont="1" applyFill="1" applyBorder="1" applyAlignment="1">
      <alignment vertical="center" wrapText="1" readingOrder="1"/>
    </xf>
    <xf numFmtId="0" fontId="9" fillId="0" borderId="12" xfId="0" applyFont="1" applyFill="1" applyBorder="1" applyAlignment="1">
      <alignment vertical="center" wrapText="1" readingOrder="1"/>
    </xf>
    <xf numFmtId="0" fontId="9" fillId="0" borderId="11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9" fillId="0" borderId="16" xfId="0" applyFont="1" applyBorder="1" applyAlignment="1">
      <alignment vertical="center" wrapText="1" readingOrder="1"/>
    </xf>
    <xf numFmtId="0" fontId="13" fillId="0" borderId="10" xfId="0" applyFont="1" applyFill="1" applyBorder="1" applyAlignment="1">
      <alignment horizontal="left" vertical="center" wrapText="1" readingOrder="1"/>
    </xf>
    <xf numFmtId="3" fontId="9" fillId="0" borderId="12" xfId="0" applyNumberFormat="1" applyFont="1" applyBorder="1" applyAlignment="1">
      <alignment vertical="center" readingOrder="1"/>
    </xf>
    <xf numFmtId="3" fontId="9" fillId="0" borderId="16" xfId="0" applyNumberFormat="1" applyFont="1" applyBorder="1" applyAlignment="1">
      <alignment vertical="center" readingOrder="1"/>
    </xf>
    <xf numFmtId="3" fontId="9" fillId="0" borderId="12" xfId="0" applyNumberFormat="1" applyFont="1" applyBorder="1" applyAlignment="1">
      <alignment horizontal="right" vertical="center" wrapText="1" readingOrder="1"/>
    </xf>
    <xf numFmtId="3" fontId="9" fillId="0" borderId="16" xfId="0" applyNumberFormat="1" applyFont="1" applyBorder="1" applyAlignment="1">
      <alignment horizontal="right" vertical="center" wrapText="1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72" fontId="9" fillId="0" borderId="16" xfId="0" applyNumberFormat="1" applyFont="1" applyBorder="1" applyAlignment="1">
      <alignment vertical="center" wrapText="1" readingOrder="1"/>
    </xf>
    <xf numFmtId="172" fontId="14" fillId="0" borderId="16" xfId="0" applyNumberFormat="1" applyFont="1" applyFill="1" applyBorder="1" applyAlignment="1">
      <alignment vertical="center" readingOrder="1"/>
    </xf>
    <xf numFmtId="0" fontId="9" fillId="0" borderId="15" xfId="0" applyFont="1" applyBorder="1" applyAlignment="1">
      <alignment vertical="center" wrapText="1" readingOrder="1"/>
    </xf>
    <xf numFmtId="0" fontId="14" fillId="0" borderId="15" xfId="0" applyFont="1" applyFill="1" applyBorder="1" applyAlignment="1">
      <alignment vertical="center" readingOrder="1"/>
    </xf>
    <xf numFmtId="3" fontId="9" fillId="0" borderId="15" xfId="0" applyNumberFormat="1" applyFont="1" applyBorder="1" applyAlignment="1">
      <alignment vertical="center" wrapText="1" readingOrder="1"/>
    </xf>
    <xf numFmtId="3" fontId="14" fillId="0" borderId="15" xfId="0" applyNumberFormat="1" applyFont="1" applyFill="1" applyBorder="1" applyAlignment="1">
      <alignment vertical="center" wrapText="1" readingOrder="1"/>
    </xf>
    <xf numFmtId="3" fontId="14" fillId="0" borderId="12" xfId="0" applyNumberFormat="1" applyFont="1" applyFill="1" applyBorder="1" applyAlignment="1">
      <alignment vertical="center" wrapText="1" readingOrder="1"/>
    </xf>
    <xf numFmtId="0" fontId="9" fillId="0" borderId="15" xfId="0" applyFont="1" applyBorder="1" applyAlignment="1">
      <alignment vertical="center" readingOrder="1"/>
    </xf>
    <xf numFmtId="3" fontId="9" fillId="0" borderId="15" xfId="0" applyNumberFormat="1" applyFont="1" applyBorder="1" applyAlignment="1">
      <alignment vertical="center" readingOrder="1"/>
    </xf>
    <xf numFmtId="3" fontId="9" fillId="0" borderId="15" xfId="0" applyNumberFormat="1" applyFont="1" applyFill="1" applyBorder="1" applyAlignment="1">
      <alignment vertical="center" readingOrder="1"/>
    </xf>
    <xf numFmtId="0" fontId="6" fillId="0" borderId="15" xfId="0" applyFont="1" applyFill="1" applyBorder="1" applyAlignment="1">
      <alignment vertical="center" wrapText="1" readingOrder="1"/>
    </xf>
    <xf numFmtId="3" fontId="9" fillId="0" borderId="15" xfId="0" applyNumberFormat="1" applyFont="1" applyFill="1" applyBorder="1" applyAlignment="1">
      <alignment vertical="center" wrapText="1" readingOrder="1"/>
    </xf>
    <xf numFmtId="0" fontId="9" fillId="0" borderId="15" xfId="0" applyFont="1" applyFill="1" applyBorder="1" applyAlignment="1">
      <alignment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7" fillId="0" borderId="0" xfId="0" applyFont="1" applyBorder="1" applyAlignment="1">
      <alignment vertical="center" readingOrder="1"/>
    </xf>
    <xf numFmtId="0" fontId="22" fillId="0" borderId="0" xfId="0" applyFont="1" applyFill="1" applyBorder="1" applyAlignment="1">
      <alignment vertical="center" wrapText="1" readingOrder="1"/>
    </xf>
    <xf numFmtId="3" fontId="18" fillId="0" borderId="15" xfId="0" applyNumberFormat="1" applyFont="1" applyFill="1" applyBorder="1" applyAlignment="1">
      <alignment vertical="center" wrapText="1" readingOrder="1"/>
    </xf>
    <xf numFmtId="3" fontId="9" fillId="0" borderId="13" xfId="0" applyNumberFormat="1" applyFont="1" applyBorder="1" applyAlignment="1">
      <alignment vertical="center" readingOrder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6" xfId="0" applyFont="1" applyFill="1" applyBorder="1" applyAlignment="1">
      <alignment horizontal="center" vertical="center" wrapText="1" readingOrder="1"/>
    </xf>
    <xf numFmtId="0" fontId="20" fillId="0" borderId="0" xfId="0" applyFont="1" applyFill="1" applyAlignment="1">
      <alignment vertical="center" readingOrder="1"/>
    </xf>
    <xf numFmtId="172" fontId="9" fillId="0" borderId="16" xfId="0" applyNumberFormat="1" applyFont="1" applyFill="1" applyBorder="1" applyAlignment="1">
      <alignment vertical="center" wrapText="1" readingOrder="1"/>
    </xf>
    <xf numFmtId="0" fontId="17" fillId="0" borderId="10" xfId="0" applyFont="1" applyFill="1" applyBorder="1" applyAlignment="1">
      <alignment horizontal="center" vertical="center" wrapText="1" readingOrder="1"/>
    </xf>
    <xf numFmtId="0" fontId="6" fillId="0" borderId="16" xfId="62" applyFont="1" applyFill="1" applyBorder="1" applyAlignment="1">
      <alignment horizontal="left" vertical="center" wrapText="1" readingOrder="1"/>
      <protection/>
    </xf>
    <xf numFmtId="172" fontId="9" fillId="0" borderId="15" xfId="0" applyNumberFormat="1" applyFont="1" applyFill="1" applyBorder="1" applyAlignment="1">
      <alignment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172" fontId="9" fillId="0" borderId="16" xfId="0" applyNumberFormat="1" applyFont="1" applyFill="1" applyBorder="1" applyAlignment="1">
      <alignment vertical="center" readingOrder="1"/>
    </xf>
    <xf numFmtId="197" fontId="9" fillId="0" borderId="15" xfId="0" applyNumberFormat="1" applyFont="1" applyFill="1" applyBorder="1" applyAlignment="1">
      <alignment vertical="center" wrapText="1" readingOrder="1"/>
    </xf>
    <xf numFmtId="197" fontId="9" fillId="0" borderId="16" xfId="0" applyNumberFormat="1" applyFont="1" applyFill="1" applyBorder="1" applyAlignment="1">
      <alignment vertical="center" wrapText="1" readingOrder="1"/>
    </xf>
    <xf numFmtId="3" fontId="14" fillId="0" borderId="16" xfId="0" applyNumberFormat="1" applyFont="1" applyFill="1" applyBorder="1" applyAlignment="1">
      <alignment vertical="center" wrapText="1" readingOrder="1"/>
    </xf>
    <xf numFmtId="172" fontId="9" fillId="0" borderId="15" xfId="0" applyNumberFormat="1" applyFont="1" applyBorder="1" applyAlignment="1">
      <alignment vertical="center" readingOrder="1"/>
    </xf>
    <xf numFmtId="172" fontId="9" fillId="0" borderId="12" xfId="0" applyNumberFormat="1" applyFont="1" applyBorder="1" applyAlignment="1">
      <alignment vertical="center" readingOrder="1"/>
    </xf>
    <xf numFmtId="172" fontId="9" fillId="0" borderId="13" xfId="0" applyNumberFormat="1" applyFont="1" applyBorder="1" applyAlignment="1">
      <alignment vertical="center" readingOrder="1"/>
    </xf>
    <xf numFmtId="0" fontId="8" fillId="0" borderId="10" xfId="0" applyFont="1" applyBorder="1" applyAlignment="1">
      <alignment horizontal="center" vertical="center" wrapText="1" readingOrder="1"/>
    </xf>
    <xf numFmtId="3" fontId="14" fillId="0" borderId="10" xfId="0" applyNumberFormat="1" applyFont="1" applyBorder="1" applyAlignment="1">
      <alignment vertical="center" readingOrder="1"/>
    </xf>
    <xf numFmtId="172" fontId="14" fillId="0" borderId="10" xfId="0" applyNumberFormat="1" applyFont="1" applyBorder="1" applyAlignment="1">
      <alignment vertical="center" readingOrder="1"/>
    </xf>
    <xf numFmtId="172" fontId="14" fillId="0" borderId="15" xfId="0" applyNumberFormat="1" applyFont="1" applyFill="1" applyBorder="1" applyAlignment="1">
      <alignment vertical="center" readingOrder="1"/>
    </xf>
    <xf numFmtId="197" fontId="9" fillId="0" borderId="12" xfId="0" applyNumberFormat="1" applyFont="1" applyBorder="1" applyAlignment="1">
      <alignment vertical="center" readingOrder="1"/>
    </xf>
    <xf numFmtId="197" fontId="9" fillId="0" borderId="12" xfId="42" applyNumberFormat="1" applyFont="1" applyBorder="1" applyAlignment="1">
      <alignment vertical="center" readingOrder="1"/>
    </xf>
    <xf numFmtId="190" fontId="9" fillId="0" borderId="12" xfId="42" applyNumberFormat="1" applyFont="1" applyBorder="1" applyAlignment="1">
      <alignment vertical="center" readingOrder="1"/>
    </xf>
    <xf numFmtId="0" fontId="14" fillId="0" borderId="15" xfId="0" applyFont="1" applyFill="1" applyBorder="1" applyAlignment="1">
      <alignment vertical="center" wrapText="1" readingOrder="1"/>
    </xf>
    <xf numFmtId="0" fontId="8" fillId="0" borderId="0" xfId="0" applyFont="1" applyAlignment="1">
      <alignment vertical="center" readingOrder="1"/>
    </xf>
    <xf numFmtId="3" fontId="14" fillId="34" borderId="15" xfId="0" applyNumberFormat="1" applyFont="1" applyFill="1" applyBorder="1" applyAlignment="1">
      <alignment vertical="center" wrapText="1" readingOrder="1"/>
    </xf>
    <xf numFmtId="3" fontId="9" fillId="34" borderId="12" xfId="0" applyNumberFormat="1" applyFont="1" applyFill="1" applyBorder="1" applyAlignment="1">
      <alignment vertical="center" wrapText="1" readingOrder="1"/>
    </xf>
    <xf numFmtId="3" fontId="9" fillId="34" borderId="15" xfId="0" applyNumberFormat="1" applyFont="1" applyFill="1" applyBorder="1" applyAlignment="1">
      <alignment vertical="center" wrapText="1" readingOrder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3" fontId="14" fillId="0" borderId="14" xfId="0" applyNumberFormat="1" applyFont="1" applyFill="1" applyBorder="1" applyAlignment="1">
      <alignment vertical="center" readingOrder="1"/>
    </xf>
    <xf numFmtId="3" fontId="14" fillId="0" borderId="14" xfId="0" applyNumberFormat="1" applyFont="1" applyFill="1" applyBorder="1" applyAlignment="1">
      <alignment vertical="center" wrapText="1" readingOrder="1"/>
    </xf>
    <xf numFmtId="197" fontId="9" fillId="0" borderId="15" xfId="0" applyNumberFormat="1" applyFont="1" applyBorder="1" applyAlignment="1">
      <alignment vertical="center"/>
    </xf>
    <xf numFmtId="197" fontId="9" fillId="0" borderId="16" xfId="0" applyNumberFormat="1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vertical="center" readingOrder="1"/>
    </xf>
    <xf numFmtId="0" fontId="17" fillId="0" borderId="12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readingOrder="1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2" xfId="0" applyFont="1" applyFill="1" applyBorder="1" applyAlignment="1">
      <alignment horizontal="center" vertical="center" readingOrder="1"/>
    </xf>
    <xf numFmtId="0" fontId="9" fillId="0" borderId="12" xfId="0" applyFont="1" applyFill="1" applyBorder="1" applyAlignment="1">
      <alignment vertical="center" readingOrder="1"/>
    </xf>
    <xf numFmtId="0" fontId="13" fillId="0" borderId="15" xfId="0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13" fillId="0" borderId="11" xfId="0" applyFont="1" applyFill="1" applyBorder="1" applyAlignment="1">
      <alignment horizontal="center" vertical="center" wrapText="1" readingOrder="1"/>
    </xf>
    <xf numFmtId="197" fontId="14" fillId="0" borderId="15" xfId="0" applyNumberFormat="1" applyFont="1" applyFill="1" applyBorder="1" applyAlignment="1">
      <alignment vertical="center" readingOrder="1"/>
    </xf>
    <xf numFmtId="197" fontId="14" fillId="0" borderId="12" xfId="0" applyNumberFormat="1" applyFont="1" applyFill="1" applyBorder="1" applyAlignment="1">
      <alignment vertical="center" readingOrder="1"/>
    </xf>
    <xf numFmtId="197" fontId="14" fillId="0" borderId="16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13" fillId="0" borderId="15" xfId="0" applyFont="1" applyBorder="1" applyAlignment="1">
      <alignment vertical="center" wrapText="1" readingOrder="1"/>
    </xf>
    <xf numFmtId="0" fontId="13" fillId="0" borderId="12" xfId="0" applyFont="1" applyBorder="1" applyAlignment="1">
      <alignment vertical="center" wrapText="1" readingOrder="1"/>
    </xf>
    <xf numFmtId="0" fontId="13" fillId="0" borderId="13" xfId="0" applyFont="1" applyBorder="1" applyAlignment="1">
      <alignment vertical="center" wrapText="1" readingOrder="1"/>
    </xf>
    <xf numFmtId="0" fontId="13" fillId="0" borderId="0" xfId="0" applyFont="1" applyFill="1" applyAlignment="1">
      <alignment vertical="center" readingOrder="1"/>
    </xf>
    <xf numFmtId="0" fontId="8" fillId="0" borderId="0" xfId="0" applyFont="1" applyAlignment="1">
      <alignment vertical="center"/>
    </xf>
    <xf numFmtId="3" fontId="9" fillId="0" borderId="15" xfId="0" applyNumberFormat="1" applyFont="1" applyBorder="1" applyAlignment="1">
      <alignment horizontal="right" vertical="center" wrapText="1" readingOrder="1"/>
    </xf>
    <xf numFmtId="3" fontId="9" fillId="0" borderId="16" xfId="0" applyNumberFormat="1" applyFont="1" applyBorder="1" applyAlignment="1">
      <alignment vertical="center" wrapText="1" readingOrder="1"/>
    </xf>
    <xf numFmtId="0" fontId="9" fillId="0" borderId="15" xfId="0" applyFont="1" applyFill="1" applyBorder="1" applyAlignment="1">
      <alignment vertical="center" readingOrder="1"/>
    </xf>
    <xf numFmtId="172" fontId="9" fillId="0" borderId="16" xfId="0" applyNumberFormat="1" applyFont="1" applyBorder="1" applyAlignment="1">
      <alignment vertical="center" readingOrder="1"/>
    </xf>
    <xf numFmtId="0" fontId="0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 readingOrder="1"/>
    </xf>
    <xf numFmtId="0" fontId="13" fillId="0" borderId="16" xfId="0" applyFont="1" applyFill="1" applyBorder="1" applyAlignment="1">
      <alignment horizontal="center" vertical="center" readingOrder="1"/>
    </xf>
    <xf numFmtId="172" fontId="9" fillId="0" borderId="16" xfId="0" applyNumberFormat="1" applyFont="1" applyFill="1" applyBorder="1" applyAlignment="1">
      <alignment horizontal="right" vertical="center" wrapText="1" readingOrder="1"/>
    </xf>
    <xf numFmtId="191" fontId="9" fillId="0" borderId="16" xfId="42" applyNumberFormat="1" applyFont="1" applyBorder="1" applyAlignment="1">
      <alignment vertical="center" readingOrder="1"/>
    </xf>
    <xf numFmtId="197" fontId="9" fillId="0" borderId="11" xfId="0" applyNumberFormat="1" applyFont="1" applyBorder="1" applyAlignment="1">
      <alignment vertical="center" readingOrder="1"/>
    </xf>
    <xf numFmtId="0" fontId="13" fillId="0" borderId="10" xfId="0" applyFont="1" applyFill="1" applyBorder="1" applyAlignment="1">
      <alignment vertical="center" readingOrder="1"/>
    </xf>
    <xf numFmtId="0" fontId="9" fillId="0" borderId="11" xfId="0" applyFont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3" fontId="9" fillId="0" borderId="16" xfId="0" applyNumberFormat="1" applyFont="1" applyFill="1" applyBorder="1" applyAlignment="1">
      <alignment vertical="center" readingOrder="1"/>
    </xf>
    <xf numFmtId="197" fontId="14" fillId="0" borderId="11" xfId="0" applyNumberFormat="1" applyFont="1" applyFill="1" applyBorder="1" applyAlignment="1">
      <alignment vertical="center" readingOrder="1"/>
    </xf>
    <xf numFmtId="3" fontId="9" fillId="34" borderId="12" xfId="0" applyNumberFormat="1" applyFont="1" applyFill="1" applyBorder="1" applyAlignment="1">
      <alignment horizontal="right" vertical="center" wrapText="1" readingOrder="1"/>
    </xf>
    <xf numFmtId="3" fontId="9" fillId="34" borderId="16" xfId="0" applyNumberFormat="1" applyFont="1" applyFill="1" applyBorder="1" applyAlignment="1">
      <alignment horizontal="right" vertical="center" wrapText="1" readingOrder="1"/>
    </xf>
    <xf numFmtId="0" fontId="14" fillId="0" borderId="12" xfId="0" applyFont="1" applyFill="1" applyBorder="1" applyAlignment="1">
      <alignment vertical="center" wrapText="1" readingOrder="1"/>
    </xf>
    <xf numFmtId="172" fontId="14" fillId="0" borderId="12" xfId="0" applyNumberFormat="1" applyFont="1" applyFill="1" applyBorder="1" applyAlignment="1">
      <alignment vertical="center" wrapText="1" readingOrder="1"/>
    </xf>
    <xf numFmtId="0" fontId="14" fillId="0" borderId="16" xfId="0" applyFont="1" applyFill="1" applyBorder="1" applyAlignment="1">
      <alignment vertical="center" wrapText="1" readingOrder="1"/>
    </xf>
    <xf numFmtId="172" fontId="14" fillId="0" borderId="16" xfId="0" applyNumberFormat="1" applyFont="1" applyFill="1" applyBorder="1" applyAlignment="1">
      <alignment vertical="center" wrapText="1" readingOrder="1"/>
    </xf>
    <xf numFmtId="0" fontId="14" fillId="0" borderId="11" xfId="0" applyFont="1" applyFill="1" applyBorder="1" applyAlignment="1">
      <alignment vertical="center" wrapText="1" readingOrder="1"/>
    </xf>
    <xf numFmtId="172" fontId="14" fillId="0" borderId="11" xfId="0" applyNumberFormat="1" applyFont="1" applyFill="1" applyBorder="1" applyAlignment="1">
      <alignment vertical="center" wrapText="1" readingOrder="1"/>
    </xf>
    <xf numFmtId="191" fontId="9" fillId="0" borderId="12" xfId="42" applyNumberFormat="1" applyFont="1" applyBorder="1" applyAlignment="1">
      <alignment vertical="center" wrapText="1" readingOrder="1"/>
    </xf>
    <xf numFmtId="191" fontId="14" fillId="0" borderId="10" xfId="42" applyNumberFormat="1" applyFont="1" applyFill="1" applyBorder="1" applyAlignment="1">
      <alignment vertical="center" readingOrder="1"/>
    </xf>
    <xf numFmtId="191" fontId="9" fillId="0" borderId="11" xfId="42" applyNumberFormat="1" applyFont="1" applyBorder="1" applyAlignment="1">
      <alignment vertical="center" wrapText="1" readingOrder="1"/>
    </xf>
    <xf numFmtId="191" fontId="9" fillId="0" borderId="15" xfId="42" applyNumberFormat="1" applyFont="1" applyBorder="1" applyAlignment="1">
      <alignment vertical="center" wrapText="1" readingOrder="1"/>
    </xf>
    <xf numFmtId="191" fontId="14" fillId="0" borderId="15" xfId="42" applyNumberFormat="1" applyFont="1" applyFill="1" applyBorder="1" applyAlignment="1">
      <alignment vertical="center" readingOrder="1"/>
    </xf>
    <xf numFmtId="191" fontId="9" fillId="0" borderId="11" xfId="42" applyNumberFormat="1" applyFont="1" applyBorder="1" applyAlignment="1">
      <alignment horizontal="right" vertical="center" wrapText="1" readingOrder="1"/>
    </xf>
    <xf numFmtId="191" fontId="9" fillId="0" borderId="15" xfId="42" applyNumberFormat="1" applyFont="1" applyBorder="1" applyAlignment="1">
      <alignment horizontal="right" vertical="center" wrapText="1" readingOrder="1"/>
    </xf>
    <xf numFmtId="191" fontId="14" fillId="0" borderId="15" xfId="42" applyNumberFormat="1" applyFont="1" applyFill="1" applyBorder="1" applyAlignment="1">
      <alignment horizontal="right" vertical="center" readingOrder="1"/>
    </xf>
    <xf numFmtId="0" fontId="0" fillId="0" borderId="0" xfId="0" applyAlignment="1">
      <alignment vertical="center"/>
    </xf>
    <xf numFmtId="0" fontId="9" fillId="34" borderId="15" xfId="0" applyFont="1" applyFill="1" applyBorder="1" applyAlignment="1">
      <alignment vertical="center" wrapText="1" readingOrder="1"/>
    </xf>
    <xf numFmtId="0" fontId="9" fillId="34" borderId="16" xfId="0" applyFont="1" applyFill="1" applyBorder="1" applyAlignment="1">
      <alignment vertical="center" wrapText="1" readingOrder="1"/>
    </xf>
    <xf numFmtId="0" fontId="9" fillId="34" borderId="11" xfId="0" applyFont="1" applyFill="1" applyBorder="1" applyAlignment="1">
      <alignment vertical="center" wrapText="1" readingOrder="1"/>
    </xf>
    <xf numFmtId="3" fontId="14" fillId="34" borderId="15" xfId="0" applyNumberFormat="1" applyFont="1" applyFill="1" applyBorder="1" applyAlignment="1">
      <alignment vertical="center" readingOrder="1"/>
    </xf>
    <xf numFmtId="3" fontId="14" fillId="34" borderId="11" xfId="0" applyNumberFormat="1" applyFont="1" applyFill="1" applyBorder="1" applyAlignment="1">
      <alignment vertical="center" readingOrder="1"/>
    </xf>
    <xf numFmtId="190" fontId="9" fillId="34" borderId="16" xfId="42" applyNumberFormat="1" applyFont="1" applyFill="1" applyBorder="1" applyAlignment="1">
      <alignment horizontal="right" vertical="center" wrapText="1" readingOrder="1"/>
    </xf>
    <xf numFmtId="190" fontId="14" fillId="34" borderId="16" xfId="42" applyNumberFormat="1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vertical="center" readingOrder="1"/>
    </xf>
    <xf numFmtId="3" fontId="14" fillId="0" borderId="10" xfId="0" applyNumberFormat="1" applyFont="1" applyFill="1" applyBorder="1" applyAlignment="1">
      <alignment vertical="center" wrapText="1" readingOrder="1"/>
    </xf>
    <xf numFmtId="0" fontId="8" fillId="0" borderId="14" xfId="0" applyFont="1" applyFill="1" applyBorder="1" applyAlignment="1">
      <alignment vertical="center" readingOrder="1"/>
    </xf>
    <xf numFmtId="3" fontId="14" fillId="0" borderId="13" xfId="0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 readingOrder="1"/>
    </xf>
    <xf numFmtId="0" fontId="25" fillId="0" borderId="0" xfId="0" applyFont="1" applyAlignment="1">
      <alignment vertical="center" readingOrder="1"/>
    </xf>
    <xf numFmtId="3" fontId="9" fillId="34" borderId="16" xfId="0" applyNumberFormat="1" applyFont="1" applyFill="1" applyBorder="1" applyAlignment="1">
      <alignment vertical="center" wrapText="1" readingOrder="1"/>
    </xf>
    <xf numFmtId="3" fontId="9" fillId="0" borderId="16" xfId="0" applyNumberFormat="1" applyFont="1" applyFill="1" applyBorder="1" applyAlignment="1">
      <alignment vertical="center" wrapText="1" readingOrder="1"/>
    </xf>
    <xf numFmtId="3" fontId="18" fillId="0" borderId="14" xfId="0" applyNumberFormat="1" applyFont="1" applyFill="1" applyBorder="1" applyAlignment="1">
      <alignment vertical="center" wrapText="1" readingOrder="1"/>
    </xf>
    <xf numFmtId="0" fontId="21" fillId="0" borderId="14" xfId="0" applyFont="1" applyFill="1" applyBorder="1" applyAlignment="1">
      <alignment vertical="center" wrapText="1" readingOrder="1"/>
    </xf>
    <xf numFmtId="0" fontId="22" fillId="0" borderId="15" xfId="0" applyFont="1" applyFill="1" applyBorder="1" applyAlignment="1">
      <alignment vertical="center" wrapText="1" readingOrder="1"/>
    </xf>
    <xf numFmtId="3" fontId="9" fillId="34" borderId="11" xfId="0" applyNumberFormat="1" applyFont="1" applyFill="1" applyBorder="1" applyAlignment="1">
      <alignment vertical="center" wrapText="1" readingOrder="1"/>
    </xf>
    <xf numFmtId="0" fontId="17" fillId="0" borderId="11" xfId="0" applyFont="1" applyFill="1" applyBorder="1" applyAlignment="1">
      <alignment horizontal="center" vertical="center" wrapText="1" readingOrder="1"/>
    </xf>
    <xf numFmtId="191" fontId="9" fillId="0" borderId="16" xfId="42" applyNumberFormat="1" applyFont="1" applyBorder="1" applyAlignment="1">
      <alignment vertical="center" wrapText="1" readingOrder="1"/>
    </xf>
    <xf numFmtId="0" fontId="22" fillId="0" borderId="14" xfId="0" applyFont="1" applyFill="1" applyBorder="1" applyAlignment="1">
      <alignment horizontal="left" vertical="center" wrapText="1" readingOrder="1"/>
    </xf>
    <xf numFmtId="0" fontId="22" fillId="0" borderId="17" xfId="0" applyFont="1" applyFill="1" applyBorder="1" applyAlignment="1">
      <alignment horizontal="left" vertical="center" wrapText="1" readingOrder="1"/>
    </xf>
    <xf numFmtId="0" fontId="22" fillId="0" borderId="17" xfId="0" applyFont="1" applyFill="1" applyBorder="1" applyAlignment="1">
      <alignment vertical="center" wrapText="1" readingOrder="1"/>
    </xf>
    <xf numFmtId="0" fontId="22" fillId="0" borderId="14" xfId="0" applyFont="1" applyFill="1" applyBorder="1" applyAlignment="1">
      <alignment vertical="center" wrapText="1" readingOrder="1"/>
    </xf>
    <xf numFmtId="0" fontId="6" fillId="0" borderId="12" xfId="64" applyFont="1" applyBorder="1" applyAlignment="1">
      <alignment horizontal="left" vertical="center" wrapText="1" readingOrder="1"/>
      <protection/>
    </xf>
    <xf numFmtId="0" fontId="6" fillId="0" borderId="12" xfId="64" applyFont="1" applyBorder="1" applyAlignment="1">
      <alignment horizontal="left" vertical="center" readingOrder="1"/>
      <protection/>
    </xf>
    <xf numFmtId="0" fontId="6" fillId="0" borderId="16" xfId="64" applyFont="1" applyBorder="1" applyAlignment="1">
      <alignment horizontal="left" vertical="center" wrapText="1" readingOrder="1"/>
      <protection/>
    </xf>
    <xf numFmtId="0" fontId="25" fillId="0" borderId="0" xfId="64" applyFont="1" applyBorder="1" applyAlignment="1">
      <alignment vertical="center" readingOrder="1"/>
      <protection/>
    </xf>
    <xf numFmtId="0" fontId="19" fillId="0" borderId="0" xfId="0" applyFont="1" applyAlignment="1">
      <alignment vertical="center" readingOrder="1"/>
    </xf>
    <xf numFmtId="0" fontId="6" fillId="0" borderId="15" xfId="64" applyFont="1" applyBorder="1" applyAlignment="1">
      <alignment horizontal="left" vertical="center" wrapText="1" readingOrder="1"/>
      <protection/>
    </xf>
    <xf numFmtId="0" fontId="6" fillId="0" borderId="11" xfId="64" applyFont="1" applyBorder="1" applyAlignment="1">
      <alignment horizontal="left" vertical="center" wrapText="1" readingOrder="1"/>
      <protection/>
    </xf>
    <xf numFmtId="0" fontId="6" fillId="0" borderId="16" xfId="64" applyFont="1" applyBorder="1" applyAlignment="1">
      <alignment vertical="center" readingOrder="1"/>
      <protection/>
    </xf>
    <xf numFmtId="0" fontId="13" fillId="0" borderId="0" xfId="64" applyFont="1" applyBorder="1" applyAlignment="1">
      <alignment horizontal="center" vertical="center" readingOrder="1"/>
      <protection/>
    </xf>
    <xf numFmtId="0" fontId="21" fillId="0" borderId="10" xfId="0" applyFont="1" applyBorder="1" applyAlignment="1">
      <alignment vertical="center" readingOrder="1"/>
    </xf>
    <xf numFmtId="0" fontId="13" fillId="0" borderId="10" xfId="64" applyFont="1" applyBorder="1" applyAlignment="1">
      <alignment horizontal="left" vertical="center" readingOrder="1"/>
      <protection/>
    </xf>
    <xf numFmtId="0" fontId="19" fillId="0" borderId="0" xfId="0" applyFont="1" applyAlignment="1">
      <alignment vertical="center"/>
    </xf>
    <xf numFmtId="0" fontId="6" fillId="0" borderId="13" xfId="64" applyFont="1" applyBorder="1" applyAlignment="1">
      <alignment vertical="center" readingOrder="1"/>
      <protection/>
    </xf>
    <xf numFmtId="0" fontId="13" fillId="0" borderId="10" xfId="64" applyFont="1" applyBorder="1" applyAlignment="1">
      <alignment horizontal="center" vertical="center" readingOrder="1"/>
      <protection/>
    </xf>
    <xf numFmtId="0" fontId="6" fillId="0" borderId="0" xfId="64" applyFont="1" applyBorder="1" applyAlignment="1">
      <alignment vertical="center" readingOrder="1"/>
      <protection/>
    </xf>
    <xf numFmtId="191" fontId="9" fillId="34" borderId="16" xfId="42" applyNumberFormat="1" applyFont="1" applyFill="1" applyBorder="1" applyAlignment="1">
      <alignment vertical="center" readingOrder="1"/>
    </xf>
    <xf numFmtId="0" fontId="9" fillId="34" borderId="15" xfId="0" applyFont="1" applyFill="1" applyBorder="1" applyAlignment="1">
      <alignment vertical="center" readingOrder="1"/>
    </xf>
    <xf numFmtId="0" fontId="9" fillId="34" borderId="12" xfId="0" applyFont="1" applyFill="1" applyBorder="1" applyAlignment="1">
      <alignment vertical="center" readingOrder="1"/>
    </xf>
    <xf numFmtId="0" fontId="9" fillId="34" borderId="16" xfId="0" applyFont="1" applyFill="1" applyBorder="1" applyAlignment="1">
      <alignment vertical="center" readingOrder="1"/>
    </xf>
    <xf numFmtId="3" fontId="9" fillId="34" borderId="16" xfId="0" applyNumberFormat="1" applyFont="1" applyFill="1" applyBorder="1" applyAlignment="1">
      <alignment vertical="center" readingOrder="1"/>
    </xf>
    <xf numFmtId="0" fontId="9" fillId="34" borderId="11" xfId="0" applyFont="1" applyFill="1" applyBorder="1" applyAlignment="1">
      <alignment vertical="center" readingOrder="1"/>
    </xf>
    <xf numFmtId="3" fontId="9" fillId="34" borderId="12" xfId="0" applyNumberFormat="1" applyFont="1" applyFill="1" applyBorder="1" applyAlignment="1">
      <alignment vertical="center" readingOrder="1"/>
    </xf>
    <xf numFmtId="0" fontId="9" fillId="34" borderId="12" xfId="0" applyFont="1" applyFill="1" applyBorder="1" applyAlignment="1">
      <alignment vertical="center" wrapText="1" readingOrder="1"/>
    </xf>
    <xf numFmtId="191" fontId="9" fillId="34" borderId="15" xfId="42" applyNumberFormat="1" applyFont="1" applyFill="1" applyBorder="1" applyAlignment="1">
      <alignment vertical="center" wrapText="1" readingOrder="1"/>
    </xf>
    <xf numFmtId="191" fontId="9" fillId="34" borderId="11" xfId="42" applyNumberFormat="1" applyFont="1" applyFill="1" applyBorder="1" applyAlignment="1">
      <alignment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vertical="center"/>
    </xf>
    <xf numFmtId="0" fontId="8" fillId="0" borderId="0" xfId="0" applyFont="1" applyFill="1" applyAlignment="1">
      <alignment vertical="center" readingOrder="1"/>
    </xf>
    <xf numFmtId="172" fontId="14" fillId="0" borderId="15" xfId="0" applyNumberFormat="1" applyFont="1" applyFill="1" applyBorder="1" applyAlignment="1">
      <alignment vertical="center" wrapText="1" readingOrder="1"/>
    </xf>
    <xf numFmtId="0" fontId="22" fillId="0" borderId="11" xfId="64" applyFont="1" applyFill="1" applyBorder="1" applyAlignment="1">
      <alignment horizontal="left" vertical="center" wrapText="1" readingOrder="1"/>
      <protection/>
    </xf>
    <xf numFmtId="3" fontId="22" fillId="0" borderId="11" xfId="64" applyNumberFormat="1" applyFont="1" applyFill="1" applyBorder="1" applyAlignment="1">
      <alignment horizontal="left" vertical="center" wrapText="1" readingOrder="1"/>
      <protection/>
    </xf>
    <xf numFmtId="3" fontId="6" fillId="0" borderId="11" xfId="64" applyNumberFormat="1" applyFont="1" applyFill="1" applyBorder="1" applyAlignment="1">
      <alignment vertical="center" wrapText="1" readingOrder="1"/>
      <protection/>
    </xf>
    <xf numFmtId="0" fontId="6" fillId="0" borderId="11" xfId="64" applyFont="1" applyFill="1" applyBorder="1" applyAlignment="1">
      <alignment vertical="center" wrapText="1" readingOrder="1"/>
      <protection/>
    </xf>
    <xf numFmtId="0" fontId="22" fillId="0" borderId="11" xfId="64" applyFont="1" applyFill="1" applyBorder="1" applyAlignment="1">
      <alignment vertical="center" wrapText="1" readingOrder="1"/>
      <protection/>
    </xf>
    <xf numFmtId="0" fontId="6" fillId="0" borderId="11" xfId="64" applyFont="1" applyFill="1" applyBorder="1" applyAlignment="1">
      <alignment horizontal="left" vertical="center" wrapText="1" readingOrder="1"/>
      <protection/>
    </xf>
    <xf numFmtId="216" fontId="6" fillId="0" borderId="11" xfId="0" applyNumberFormat="1" applyFont="1" applyFill="1" applyBorder="1" applyAlignment="1">
      <alignment horizontal="left" vertical="center" wrapText="1" readingOrder="1"/>
    </xf>
    <xf numFmtId="1" fontId="6" fillId="0" borderId="11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vertical="center" readingOrder="1"/>
    </xf>
    <xf numFmtId="191" fontId="14" fillId="0" borderId="12" xfId="42" applyNumberFormat="1" applyFont="1" applyFill="1" applyBorder="1" applyAlignment="1">
      <alignment vertical="center" readingOrder="1"/>
    </xf>
    <xf numFmtId="191" fontId="14" fillId="0" borderId="16" xfId="42" applyNumberFormat="1" applyFont="1" applyFill="1" applyBorder="1" applyAlignment="1">
      <alignment vertical="center" readingOrder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91" fontId="14" fillId="0" borderId="11" xfId="42" applyNumberFormat="1" applyFont="1" applyBorder="1" applyAlignment="1">
      <alignment vertical="center" readingOrder="1"/>
    </xf>
    <xf numFmtId="191" fontId="14" fillId="0" borderId="16" xfId="42" applyNumberFormat="1" applyFont="1" applyBorder="1" applyAlignment="1">
      <alignment vertical="center" readingOrder="1"/>
    </xf>
    <xf numFmtId="191" fontId="9" fillId="33" borderId="11" xfId="42" applyNumberFormat="1" applyFont="1" applyFill="1" applyBorder="1" applyAlignment="1">
      <alignment vertical="center" readingOrder="1"/>
    </xf>
    <xf numFmtId="191" fontId="9" fillId="0" borderId="11" xfId="42" applyNumberFormat="1" applyFont="1" applyBorder="1" applyAlignment="1">
      <alignment vertical="center" readingOrder="1"/>
    </xf>
    <xf numFmtId="191" fontId="9" fillId="33" borderId="16" xfId="42" applyNumberFormat="1" applyFont="1" applyFill="1" applyBorder="1" applyAlignment="1">
      <alignment vertical="center" readingOrder="1"/>
    </xf>
    <xf numFmtId="197" fontId="9" fillId="34" borderId="15" xfId="0" applyNumberFormat="1" applyFont="1" applyFill="1" applyBorder="1" applyAlignment="1">
      <alignment vertical="center"/>
    </xf>
    <xf numFmtId="197" fontId="9" fillId="34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 readingOrder="1"/>
    </xf>
    <xf numFmtId="0" fontId="13" fillId="0" borderId="15" xfId="62" applyFont="1" applyFill="1" applyBorder="1" applyAlignment="1">
      <alignment horizontal="left" vertical="center" wrapText="1" readingOrder="1"/>
      <protection/>
    </xf>
    <xf numFmtId="0" fontId="13" fillId="0" borderId="12" xfId="62" applyFont="1" applyFill="1" applyBorder="1" applyAlignment="1">
      <alignment horizontal="left" vertical="center" wrapText="1" readingOrder="1"/>
      <protection/>
    </xf>
    <xf numFmtId="0" fontId="13" fillId="0" borderId="16" xfId="62" applyFont="1" applyFill="1" applyBorder="1" applyAlignment="1">
      <alignment horizontal="left" vertical="center" wrapText="1" readingOrder="1"/>
      <protection/>
    </xf>
    <xf numFmtId="0" fontId="5" fillId="0" borderId="0" xfId="0" applyFont="1" applyFill="1" applyAlignment="1">
      <alignment vertical="center"/>
    </xf>
    <xf numFmtId="3" fontId="9" fillId="0" borderId="15" xfId="42" applyNumberFormat="1" applyFont="1" applyFill="1" applyBorder="1" applyAlignment="1">
      <alignment vertical="center"/>
    </xf>
    <xf numFmtId="197" fontId="9" fillId="0" borderId="15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3" fontId="9" fillId="0" borderId="16" xfId="42" applyNumberFormat="1" applyFont="1" applyFill="1" applyBorder="1" applyAlignment="1">
      <alignment vertical="center"/>
    </xf>
    <xf numFmtId="197" fontId="9" fillId="0" borderId="16" xfId="42" applyNumberFormat="1" applyFont="1" applyFill="1" applyBorder="1" applyAlignment="1">
      <alignment vertical="center"/>
    </xf>
    <xf numFmtId="191" fontId="9" fillId="0" borderId="16" xfId="42" applyNumberFormat="1" applyFont="1" applyFill="1" applyBorder="1" applyAlignment="1">
      <alignment vertical="center"/>
    </xf>
    <xf numFmtId="3" fontId="14" fillId="0" borderId="10" xfId="42" applyNumberFormat="1" applyFont="1" applyFill="1" applyBorder="1" applyAlignment="1">
      <alignment vertical="center"/>
    </xf>
    <xf numFmtId="197" fontId="14" fillId="0" borderId="10" xfId="42" applyNumberFormat="1" applyFont="1" applyFill="1" applyBorder="1" applyAlignment="1">
      <alignment vertical="center"/>
    </xf>
    <xf numFmtId="191" fontId="14" fillId="0" borderId="10" xfId="42" applyNumberFormat="1" applyFont="1" applyFill="1" applyBorder="1" applyAlignment="1">
      <alignment vertical="center"/>
    </xf>
    <xf numFmtId="3" fontId="14" fillId="0" borderId="15" xfId="42" applyNumberFormat="1" applyFont="1" applyFill="1" applyBorder="1" applyAlignment="1">
      <alignment vertical="center"/>
    </xf>
    <xf numFmtId="3" fontId="14" fillId="0" borderId="12" xfId="42" applyNumberFormat="1" applyFont="1" applyFill="1" applyBorder="1" applyAlignment="1">
      <alignment vertical="center"/>
    </xf>
    <xf numFmtId="3" fontId="14" fillId="0" borderId="16" xfId="42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readingOrder="1"/>
    </xf>
    <xf numFmtId="3" fontId="5" fillId="0" borderId="0" xfId="0" applyNumberFormat="1" applyFont="1" applyFill="1" applyAlignment="1">
      <alignment vertical="center" readingOrder="1"/>
    </xf>
    <xf numFmtId="185" fontId="0" fillId="0" borderId="0" xfId="67" applyNumberFormat="1" applyFont="1" applyFill="1" applyAlignment="1">
      <alignment vertical="center" readingOrder="1"/>
    </xf>
    <xf numFmtId="185" fontId="5" fillId="0" borderId="0" xfId="67" applyNumberFormat="1" applyFont="1" applyAlignment="1">
      <alignment vertical="center"/>
    </xf>
    <xf numFmtId="185" fontId="0" fillId="0" borderId="0" xfId="67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16" xfId="0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vertical="center"/>
    </xf>
    <xf numFmtId="3" fontId="9" fillId="0" borderId="13" xfId="0" applyNumberFormat="1" applyFont="1" applyFill="1" applyBorder="1" applyAlignment="1">
      <alignment vertical="center" readingOrder="1"/>
    </xf>
    <xf numFmtId="197" fontId="9" fillId="0" borderId="11" xfId="0" applyNumberFormat="1" applyFont="1" applyFill="1" applyBorder="1" applyAlignment="1">
      <alignment vertical="center" readingOrder="1"/>
    </xf>
    <xf numFmtId="4" fontId="9" fillId="0" borderId="13" xfId="0" applyNumberFormat="1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right" vertical="center" wrapText="1" readingOrder="1"/>
    </xf>
    <xf numFmtId="0" fontId="8" fillId="0" borderId="14" xfId="0" applyFont="1" applyFill="1" applyBorder="1" applyAlignment="1">
      <alignment horizontal="right" vertical="center" readingOrder="1"/>
    </xf>
    <xf numFmtId="0" fontId="8" fillId="0" borderId="14" xfId="0" applyFont="1" applyFill="1" applyBorder="1" applyAlignment="1">
      <alignment horizontal="right" vertical="center" wrapText="1" readingOrder="1"/>
    </xf>
    <xf numFmtId="0" fontId="13" fillId="0" borderId="10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readingOrder="1"/>
    </xf>
    <xf numFmtId="0" fontId="13" fillId="0" borderId="10" xfId="0" applyFont="1" applyFill="1" applyBorder="1" applyAlignment="1">
      <alignment horizontal="right" vertical="center" wrapText="1" readingOrder="1"/>
    </xf>
    <xf numFmtId="0" fontId="13" fillId="0" borderId="14" xfId="0" applyFont="1" applyFill="1" applyBorder="1" applyAlignment="1">
      <alignment horizontal="right" vertical="center" wrapText="1" readingOrder="1"/>
    </xf>
    <xf numFmtId="0" fontId="13" fillId="0" borderId="1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3" fontId="14" fillId="34" borderId="12" xfId="0" applyNumberFormat="1" applyFont="1" applyFill="1" applyBorder="1" applyAlignment="1">
      <alignment vertical="center" wrapText="1" readingOrder="1"/>
    </xf>
    <xf numFmtId="0" fontId="0" fillId="0" borderId="0" xfId="0" applyFill="1" applyAlignment="1">
      <alignment vertical="center"/>
    </xf>
    <xf numFmtId="172" fontId="9" fillId="34" borderId="15" xfId="0" applyNumberFormat="1" applyFont="1" applyFill="1" applyBorder="1" applyAlignment="1">
      <alignment vertical="center" readingOrder="1"/>
    </xf>
    <xf numFmtId="3" fontId="14" fillId="34" borderId="10" xfId="0" applyNumberFormat="1" applyFont="1" applyFill="1" applyBorder="1" applyAlignment="1">
      <alignment vertical="center" wrapText="1" readingOrder="1"/>
    </xf>
    <xf numFmtId="3" fontId="9" fillId="34" borderId="13" xfId="0" applyNumberFormat="1" applyFont="1" applyFill="1" applyBorder="1" applyAlignment="1">
      <alignment vertical="center" wrapText="1" readingOrder="1"/>
    </xf>
    <xf numFmtId="3" fontId="14" fillId="34" borderId="16" xfId="0" applyNumberFormat="1" applyFont="1" applyFill="1" applyBorder="1" applyAlignment="1">
      <alignment vertical="center" wrapText="1" readingOrder="1"/>
    </xf>
    <xf numFmtId="172" fontId="9" fillId="0" borderId="11" xfId="0" applyNumberFormat="1" applyFont="1" applyBorder="1" applyAlignment="1">
      <alignment vertical="center" readingOrder="1"/>
    </xf>
    <xf numFmtId="190" fontId="14" fillId="0" borderId="15" xfId="42" applyNumberFormat="1" applyFont="1" applyFill="1" applyBorder="1" applyAlignment="1">
      <alignment horizontal="right" vertical="center" readingOrder="1"/>
    </xf>
    <xf numFmtId="190" fontId="14" fillId="0" borderId="16" xfId="42" applyNumberFormat="1" applyFont="1" applyFill="1" applyBorder="1" applyAlignment="1">
      <alignment horizontal="right" vertical="center" readingOrder="1"/>
    </xf>
    <xf numFmtId="191" fontId="14" fillId="0" borderId="12" xfId="42" applyNumberFormat="1" applyFont="1" applyFill="1" applyBorder="1" applyAlignment="1">
      <alignment horizontal="right" vertical="center" readingOrder="1"/>
    </xf>
    <xf numFmtId="191" fontId="14" fillId="0" borderId="16" xfId="42" applyNumberFormat="1" applyFont="1" applyFill="1" applyBorder="1" applyAlignment="1">
      <alignment horizontal="right" vertical="center" readingOrder="1"/>
    </xf>
    <xf numFmtId="190" fontId="9" fillId="0" borderId="12" xfId="42" applyNumberFormat="1" applyFont="1" applyFill="1" applyBorder="1" applyAlignment="1">
      <alignment vertical="center" readingOrder="1"/>
    </xf>
    <xf numFmtId="190" fontId="9" fillId="0" borderId="16" xfId="42" applyNumberFormat="1" applyFont="1" applyFill="1" applyBorder="1" applyAlignment="1">
      <alignment vertical="center" readingOrder="1"/>
    </xf>
    <xf numFmtId="190" fontId="9" fillId="0" borderId="15" xfId="42" applyNumberFormat="1" applyFont="1" applyBorder="1" applyAlignment="1">
      <alignment horizontal="right" vertical="center" wrapText="1" readingOrder="1"/>
    </xf>
    <xf numFmtId="190" fontId="9" fillId="0" borderId="16" xfId="42" applyNumberFormat="1" applyFont="1" applyBorder="1" applyAlignment="1">
      <alignment horizontal="right" vertical="center" wrapText="1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6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191" fontId="9" fillId="0" borderId="16" xfId="42" applyNumberFormat="1" applyFont="1" applyFill="1" applyBorder="1" applyAlignment="1">
      <alignment vertical="center" readingOrder="1"/>
    </xf>
    <xf numFmtId="191" fontId="9" fillId="0" borderId="12" xfId="42" applyNumberFormat="1" applyFont="1" applyBorder="1" applyAlignment="1">
      <alignment horizontal="right" vertical="center" wrapText="1" readingOrder="1"/>
    </xf>
    <xf numFmtId="191" fontId="9" fillId="0" borderId="16" xfId="42" applyNumberFormat="1" applyFont="1" applyBorder="1" applyAlignment="1">
      <alignment horizontal="right" vertical="center" wrapText="1" readingOrder="1"/>
    </xf>
    <xf numFmtId="190" fontId="9" fillId="0" borderId="15" xfId="42" applyNumberFormat="1" applyFont="1" applyBorder="1" applyAlignment="1">
      <alignment vertical="center" readingOrder="1"/>
    </xf>
    <xf numFmtId="190" fontId="14" fillId="34" borderId="15" xfId="42" applyNumberFormat="1" applyFont="1" applyFill="1" applyBorder="1" applyAlignment="1">
      <alignment vertical="center" readingOrder="1"/>
    </xf>
    <xf numFmtId="190" fontId="9" fillId="0" borderId="16" xfId="42" applyNumberFormat="1" applyFont="1" applyBorder="1" applyAlignment="1">
      <alignment vertical="center" readingOrder="1"/>
    </xf>
    <xf numFmtId="190" fontId="14" fillId="34" borderId="16" xfId="42" applyNumberFormat="1" applyFont="1" applyFill="1" applyBorder="1" applyAlignment="1">
      <alignment vertical="center" readingOrder="1"/>
    </xf>
    <xf numFmtId="191" fontId="9" fillId="0" borderId="15" xfId="42" applyNumberFormat="1" applyFont="1" applyBorder="1" applyAlignment="1">
      <alignment vertical="center" readingOrder="1"/>
    </xf>
    <xf numFmtId="191" fontId="14" fillId="34" borderId="15" xfId="42" applyNumberFormat="1" applyFont="1" applyFill="1" applyBorder="1" applyAlignment="1">
      <alignment vertical="center" readingOrder="1"/>
    </xf>
    <xf numFmtId="191" fontId="14" fillId="34" borderId="16" xfId="42" applyNumberFormat="1" applyFont="1" applyFill="1" applyBorder="1" applyAlignment="1">
      <alignment vertical="center" readingOrder="1"/>
    </xf>
    <xf numFmtId="191" fontId="9" fillId="34" borderId="15" xfId="42" applyNumberFormat="1" applyFont="1" applyFill="1" applyBorder="1" applyAlignment="1">
      <alignment vertical="center" readingOrder="1"/>
    </xf>
    <xf numFmtId="190" fontId="9" fillId="0" borderId="11" xfId="42" applyNumberFormat="1" applyFont="1" applyBorder="1" applyAlignment="1">
      <alignment horizontal="right" vertical="center" wrapText="1" readingOrder="1"/>
    </xf>
    <xf numFmtId="190" fontId="9" fillId="34" borderId="15" xfId="42" applyNumberFormat="1" applyFont="1" applyFill="1" applyBorder="1" applyAlignment="1">
      <alignment horizontal="right" vertical="center" wrapText="1" readingOrder="1"/>
    </xf>
    <xf numFmtId="191" fontId="9" fillId="34" borderId="11" xfId="42" applyNumberFormat="1" applyFont="1" applyFill="1" applyBorder="1" applyAlignment="1">
      <alignment horizontal="right" vertical="center" wrapText="1" readingOrder="1"/>
    </xf>
    <xf numFmtId="191" fontId="14" fillId="34" borderId="11" xfId="42" applyNumberFormat="1" applyFont="1" applyFill="1" applyBorder="1" applyAlignment="1">
      <alignment horizontal="right" vertical="center" wrapText="1" readingOrder="1"/>
    </xf>
    <xf numFmtId="191" fontId="9" fillId="34" borderId="12" xfId="42" applyNumberFormat="1" applyFont="1" applyFill="1" applyBorder="1" applyAlignment="1">
      <alignment horizontal="right" vertical="center" wrapText="1" readingOrder="1"/>
    </xf>
    <xf numFmtId="191" fontId="14" fillId="34" borderId="12" xfId="42" applyNumberFormat="1" applyFont="1" applyFill="1" applyBorder="1" applyAlignment="1">
      <alignment horizontal="right" vertical="center" wrapText="1" readingOrder="1"/>
    </xf>
    <xf numFmtId="191" fontId="14" fillId="0" borderId="12" xfId="42" applyNumberFormat="1" applyFont="1" applyFill="1" applyBorder="1" applyAlignment="1">
      <alignment horizontal="right" vertical="center" wrapText="1" readingOrder="1"/>
    </xf>
    <xf numFmtId="191" fontId="9" fillId="0" borderId="12" xfId="42" applyNumberFormat="1" applyFont="1" applyBorder="1" applyAlignment="1">
      <alignment horizontal="right" vertical="center" readingOrder="1"/>
    </xf>
    <xf numFmtId="191" fontId="9" fillId="34" borderId="12" xfId="42" applyNumberFormat="1" applyFont="1" applyFill="1" applyBorder="1" applyAlignment="1">
      <alignment horizontal="right" vertical="center" readingOrder="1"/>
    </xf>
    <xf numFmtId="191" fontId="14" fillId="34" borderId="12" xfId="42" applyNumberFormat="1" applyFont="1" applyFill="1" applyBorder="1" applyAlignment="1">
      <alignment horizontal="right" vertical="center" readingOrder="1"/>
    </xf>
    <xf numFmtId="191" fontId="9" fillId="0" borderId="16" xfId="42" applyNumberFormat="1" applyFont="1" applyBorder="1" applyAlignment="1">
      <alignment horizontal="right" vertical="center" readingOrder="1"/>
    </xf>
    <xf numFmtId="191" fontId="9" fillId="34" borderId="16" xfId="42" applyNumberFormat="1" applyFont="1" applyFill="1" applyBorder="1" applyAlignment="1">
      <alignment horizontal="right" vertical="center" readingOrder="1"/>
    </xf>
    <xf numFmtId="191" fontId="14" fillId="34" borderId="16" xfId="42" applyNumberFormat="1" applyFont="1" applyFill="1" applyBorder="1" applyAlignment="1">
      <alignment horizontal="right" vertical="center" readingOrder="1"/>
    </xf>
    <xf numFmtId="191" fontId="9" fillId="34" borderId="15" xfId="42" applyNumberFormat="1" applyFont="1" applyFill="1" applyBorder="1" applyAlignment="1">
      <alignment horizontal="right" vertical="center" wrapText="1" readingOrder="1"/>
    </xf>
    <xf numFmtId="191" fontId="14" fillId="0" borderId="15" xfId="42" applyNumberFormat="1" applyFont="1" applyFill="1" applyBorder="1" applyAlignment="1">
      <alignment horizontal="right" vertical="center" wrapText="1" readingOrder="1"/>
    </xf>
    <xf numFmtId="191" fontId="14" fillId="34" borderId="15" xfId="42" applyNumberFormat="1" applyFont="1" applyFill="1" applyBorder="1" applyAlignment="1">
      <alignment horizontal="right" vertical="center" wrapText="1" readingOrder="1"/>
    </xf>
    <xf numFmtId="191" fontId="9" fillId="34" borderId="16" xfId="42" applyNumberFormat="1" applyFont="1" applyFill="1" applyBorder="1" applyAlignment="1">
      <alignment horizontal="right" vertical="center" wrapText="1" readingOrder="1"/>
    </xf>
    <xf numFmtId="191" fontId="14" fillId="34" borderId="16" xfId="42" applyNumberFormat="1" applyFont="1" applyFill="1" applyBorder="1" applyAlignment="1">
      <alignment horizontal="right" vertical="center" wrapText="1" readingOrder="1"/>
    </xf>
    <xf numFmtId="190" fontId="9" fillId="34" borderId="15" xfId="42" applyNumberFormat="1" applyFont="1" applyFill="1" applyBorder="1" applyAlignment="1">
      <alignment vertical="center" wrapText="1" readingOrder="1"/>
    </xf>
    <xf numFmtId="190" fontId="9" fillId="34" borderId="12" xfId="42" applyNumberFormat="1" applyFont="1" applyFill="1" applyBorder="1" applyAlignment="1">
      <alignment vertical="center" wrapText="1" readingOrder="1"/>
    </xf>
    <xf numFmtId="190" fontId="9" fillId="0" borderId="12" xfId="42" applyNumberFormat="1" applyFont="1" applyBorder="1" applyAlignment="1">
      <alignment vertical="center" wrapText="1" readingOrder="1"/>
    </xf>
    <xf numFmtId="190" fontId="9" fillId="0" borderId="16" xfId="42" applyNumberFormat="1" applyFont="1" applyBorder="1" applyAlignment="1">
      <alignment vertical="center" wrapText="1" readingOrder="1"/>
    </xf>
    <xf numFmtId="190" fontId="9" fillId="34" borderId="16" xfId="42" applyNumberFormat="1" applyFont="1" applyFill="1" applyBorder="1" applyAlignment="1">
      <alignment vertical="center" wrapText="1" readingOrder="1"/>
    </xf>
    <xf numFmtId="191" fontId="14" fillId="34" borderId="15" xfId="42" applyNumberFormat="1" applyFont="1" applyFill="1" applyBorder="1" applyAlignment="1">
      <alignment vertical="center" wrapText="1" readingOrder="1"/>
    </xf>
    <xf numFmtId="191" fontId="9" fillId="34" borderId="12" xfId="42" applyNumberFormat="1" applyFont="1" applyFill="1" applyBorder="1" applyAlignment="1">
      <alignment vertical="center" wrapText="1" readingOrder="1"/>
    </xf>
    <xf numFmtId="191" fontId="14" fillId="0" borderId="12" xfId="42" applyNumberFormat="1" applyFont="1" applyFill="1" applyBorder="1" applyAlignment="1">
      <alignment vertical="center" wrapText="1" readingOrder="1"/>
    </xf>
    <xf numFmtId="191" fontId="14" fillId="34" borderId="12" xfId="42" applyNumberFormat="1" applyFont="1" applyFill="1" applyBorder="1" applyAlignment="1">
      <alignment vertical="center" wrapText="1" readingOrder="1"/>
    </xf>
    <xf numFmtId="191" fontId="9" fillId="34" borderId="16" xfId="42" applyNumberFormat="1" applyFont="1" applyFill="1" applyBorder="1" applyAlignment="1">
      <alignment vertical="center" wrapText="1" readingOrder="1"/>
    </xf>
    <xf numFmtId="191" fontId="14" fillId="34" borderId="16" xfId="42" applyNumberFormat="1" applyFont="1" applyFill="1" applyBorder="1" applyAlignment="1">
      <alignment vertical="center" wrapText="1" readingOrder="1"/>
    </xf>
    <xf numFmtId="190" fontId="14" fillId="0" borderId="15" xfId="42" applyNumberFormat="1" applyFont="1" applyFill="1" applyBorder="1" applyAlignment="1">
      <alignment vertical="center" readingOrder="1"/>
    </xf>
    <xf numFmtId="190" fontId="14" fillId="0" borderId="12" xfId="42" applyNumberFormat="1" applyFont="1" applyFill="1" applyBorder="1" applyAlignment="1">
      <alignment vertical="center" readingOrder="1"/>
    </xf>
    <xf numFmtId="190" fontId="14" fillId="0" borderId="16" xfId="42" applyNumberFormat="1" applyFont="1" applyFill="1" applyBorder="1" applyAlignment="1">
      <alignment vertical="center" readingOrder="1"/>
    </xf>
    <xf numFmtId="190" fontId="14" fillId="0" borderId="11" xfId="42" applyNumberFormat="1" applyFont="1" applyFill="1" applyBorder="1" applyAlignment="1">
      <alignment vertical="center" readingOrder="1"/>
    </xf>
    <xf numFmtId="190" fontId="9" fillId="0" borderId="11" xfId="42" applyNumberFormat="1" applyFont="1" applyFill="1" applyBorder="1" applyAlignment="1">
      <alignment vertical="center" readingOrder="1"/>
    </xf>
    <xf numFmtId="190" fontId="9" fillId="0" borderId="15" xfId="42" applyNumberFormat="1" applyFont="1" applyFill="1" applyBorder="1" applyAlignment="1">
      <alignment vertical="center" readingOrder="1"/>
    </xf>
    <xf numFmtId="190" fontId="9" fillId="0" borderId="15" xfId="42" applyNumberFormat="1" applyFont="1" applyBorder="1" applyAlignment="1">
      <alignment vertical="center" wrapText="1" readingOrder="1"/>
    </xf>
    <xf numFmtId="190" fontId="9" fillId="0" borderId="11" xfId="42" applyNumberFormat="1" applyFont="1" applyBorder="1" applyAlignment="1">
      <alignment vertical="center" wrapText="1" readingOrder="1"/>
    </xf>
    <xf numFmtId="190" fontId="9" fillId="34" borderId="11" xfId="42" applyNumberFormat="1" applyFont="1" applyFill="1" applyBorder="1" applyAlignment="1">
      <alignment vertical="center" wrapText="1" readingOrder="1"/>
    </xf>
    <xf numFmtId="191" fontId="14" fillId="0" borderId="16" xfId="42" applyNumberFormat="1" applyFont="1" applyFill="1" applyBorder="1" applyAlignment="1">
      <alignment vertical="center" wrapText="1" readingOrder="1"/>
    </xf>
    <xf numFmtId="191" fontId="14" fillId="34" borderId="11" xfId="42" applyNumberFormat="1" applyFont="1" applyFill="1" applyBorder="1" applyAlignment="1">
      <alignment vertical="center" wrapText="1" readingOrder="1"/>
    </xf>
    <xf numFmtId="190" fontId="14" fillId="0" borderId="10" xfId="42" applyNumberFormat="1" applyFont="1" applyFill="1" applyBorder="1" applyAlignment="1">
      <alignment vertical="center" readingOrder="1"/>
    </xf>
    <xf numFmtId="190" fontId="14" fillId="0" borderId="13" xfId="42" applyNumberFormat="1" applyFont="1" applyFill="1" applyBorder="1" applyAlignment="1">
      <alignment vertical="center" readingOrder="1"/>
    </xf>
    <xf numFmtId="190" fontId="14" fillId="0" borderId="11" xfId="42" applyNumberFormat="1" applyFont="1" applyFill="1" applyBorder="1" applyAlignment="1">
      <alignment horizontal="right" vertical="center" readingOrder="1"/>
    </xf>
    <xf numFmtId="190" fontId="9" fillId="0" borderId="13" xfId="42" applyNumberFormat="1" applyFont="1" applyBorder="1" applyAlignment="1">
      <alignment horizontal="right" vertical="center" wrapText="1" readingOrder="1"/>
    </xf>
    <xf numFmtId="190" fontId="14" fillId="0" borderId="13" xfId="42" applyNumberFormat="1" applyFont="1" applyFill="1" applyBorder="1" applyAlignment="1">
      <alignment horizontal="right" vertical="center" readingOrder="1"/>
    </xf>
    <xf numFmtId="190" fontId="14" fillId="34" borderId="15" xfId="42" applyNumberFormat="1" applyFont="1" applyFill="1" applyBorder="1" applyAlignment="1">
      <alignment horizontal="right" vertical="center" readingOrder="1"/>
    </xf>
    <xf numFmtId="190" fontId="9" fillId="34" borderId="13" xfId="42" applyNumberFormat="1" applyFont="1" applyFill="1" applyBorder="1" applyAlignment="1">
      <alignment horizontal="right" vertical="center" wrapText="1" readingOrder="1"/>
    </xf>
    <xf numFmtId="190" fontId="9" fillId="0" borderId="16" xfId="42" applyNumberFormat="1" applyFont="1" applyFill="1" applyBorder="1" applyAlignment="1">
      <alignment horizontal="right" vertical="center" wrapText="1" readingOrder="1"/>
    </xf>
    <xf numFmtId="190" fontId="9" fillId="0" borderId="11" xfId="42" applyNumberFormat="1" applyFont="1" applyFill="1" applyBorder="1" applyAlignment="1">
      <alignment horizontal="right" vertical="center" wrapText="1" readingOrder="1"/>
    </xf>
    <xf numFmtId="190" fontId="9" fillId="0" borderId="13" xfId="42" applyNumberFormat="1" applyFont="1" applyBorder="1" applyAlignment="1">
      <alignment vertical="center" wrapText="1" readingOrder="1"/>
    </xf>
    <xf numFmtId="190" fontId="9" fillId="34" borderId="13" xfId="42" applyNumberFormat="1" applyFont="1" applyFill="1" applyBorder="1" applyAlignment="1">
      <alignment vertical="center" wrapText="1" readingOrder="1"/>
    </xf>
    <xf numFmtId="190" fontId="9" fillId="0" borderId="15" xfId="42" applyNumberFormat="1" applyFont="1" applyFill="1" applyBorder="1" applyAlignment="1">
      <alignment vertical="center" wrapText="1" readingOrder="1"/>
    </xf>
    <xf numFmtId="190" fontId="9" fillId="0" borderId="16" xfId="42" applyNumberFormat="1" applyFont="1" applyFill="1" applyBorder="1" applyAlignment="1">
      <alignment vertical="center" wrapText="1" readingOrder="1"/>
    </xf>
    <xf numFmtId="190" fontId="9" fillId="0" borderId="11" xfId="42" applyNumberFormat="1" applyFont="1" applyFill="1" applyBorder="1" applyAlignment="1">
      <alignment vertical="center" wrapText="1" readingOrder="1"/>
    </xf>
    <xf numFmtId="190" fontId="9" fillId="0" borderId="13" xfId="42" applyNumberFormat="1" applyFont="1" applyFill="1" applyBorder="1" applyAlignment="1">
      <alignment vertical="center" wrapText="1" readingOrder="1"/>
    </xf>
    <xf numFmtId="190" fontId="5" fillId="0" borderId="16" xfId="42" applyNumberFormat="1" applyFont="1" applyFill="1" applyBorder="1" applyAlignment="1">
      <alignment vertical="center" wrapText="1" readingOrder="1"/>
    </xf>
    <xf numFmtId="190" fontId="9" fillId="0" borderId="14" xfId="42" applyNumberFormat="1" applyFont="1" applyBorder="1" applyAlignment="1">
      <alignment vertical="center" wrapText="1" readingOrder="1"/>
    </xf>
    <xf numFmtId="190" fontId="9" fillId="0" borderId="17" xfId="42" applyNumberFormat="1" applyFont="1" applyBorder="1" applyAlignment="1">
      <alignment vertical="center" wrapText="1" readingOrder="1"/>
    </xf>
    <xf numFmtId="190" fontId="14" fillId="34" borderId="13" xfId="42" applyNumberFormat="1" applyFont="1" applyFill="1" applyBorder="1" applyAlignment="1">
      <alignment vertical="center" readingOrder="1"/>
    </xf>
    <xf numFmtId="190" fontId="14" fillId="34" borderId="11" xfId="42" applyNumberFormat="1" applyFont="1" applyFill="1" applyBorder="1" applyAlignment="1">
      <alignment vertical="center" readingOrder="1"/>
    </xf>
    <xf numFmtId="190" fontId="9" fillId="34" borderId="15" xfId="42" applyNumberFormat="1" applyFont="1" applyFill="1" applyBorder="1" applyAlignment="1">
      <alignment horizontal="center" vertical="center" wrapText="1" readingOrder="1"/>
    </xf>
    <xf numFmtId="190" fontId="14" fillId="34" borderId="15" xfId="42" applyNumberFormat="1" applyFont="1" applyFill="1" applyBorder="1" applyAlignment="1">
      <alignment horizontal="center" vertical="center" readingOrder="1"/>
    </xf>
    <xf numFmtId="190" fontId="9" fillId="34" borderId="16" xfId="42" applyNumberFormat="1" applyFont="1" applyFill="1" applyBorder="1" applyAlignment="1">
      <alignment horizontal="center" vertical="center" wrapText="1" readingOrder="1"/>
    </xf>
    <xf numFmtId="190" fontId="14" fillId="34" borderId="16" xfId="42" applyNumberFormat="1" applyFont="1" applyFill="1" applyBorder="1" applyAlignment="1">
      <alignment horizontal="center" vertical="center" readingOrder="1"/>
    </xf>
    <xf numFmtId="190" fontId="9" fillId="0" borderId="15" xfId="42" applyNumberFormat="1" applyFont="1" applyFill="1" applyBorder="1" applyAlignment="1">
      <alignment horizontal="right" vertical="center" wrapText="1" readingOrder="1"/>
    </xf>
    <xf numFmtId="191" fontId="14" fillId="0" borderId="15" xfId="42" applyNumberFormat="1" applyFont="1" applyFill="1" applyBorder="1" applyAlignment="1">
      <alignment vertical="center" wrapText="1" readingOrder="1"/>
    </xf>
    <xf numFmtId="191" fontId="9" fillId="0" borderId="16" xfId="42" applyNumberFormat="1" applyFont="1" applyFill="1" applyBorder="1" applyAlignment="1">
      <alignment vertical="center" wrapText="1" readingOrder="1"/>
    </xf>
    <xf numFmtId="191" fontId="14" fillId="0" borderId="15" xfId="42" applyNumberFormat="1" applyFont="1" applyBorder="1" applyAlignment="1">
      <alignment vertical="center" wrapText="1" readingOrder="1"/>
    </xf>
    <xf numFmtId="191" fontId="14" fillId="0" borderId="12" xfId="42" applyNumberFormat="1" applyFont="1" applyBorder="1" applyAlignment="1">
      <alignment vertical="center" wrapText="1" readingOrder="1"/>
    </xf>
    <xf numFmtId="191" fontId="14" fillId="0" borderId="16" xfId="42" applyNumberFormat="1" applyFont="1" applyBorder="1" applyAlignment="1">
      <alignment vertical="center" wrapText="1" readingOrder="1"/>
    </xf>
    <xf numFmtId="3" fontId="14" fillId="34" borderId="10" xfId="0" applyNumberFormat="1" applyFont="1" applyFill="1" applyBorder="1" applyAlignment="1">
      <alignment vertical="center" readingOrder="1"/>
    </xf>
    <xf numFmtId="191" fontId="14" fillId="0" borderId="14" xfId="42" applyNumberFormat="1" applyFont="1" applyFill="1" applyBorder="1" applyAlignment="1">
      <alignment vertical="center" wrapText="1" readingOrder="1"/>
    </xf>
    <xf numFmtId="191" fontId="14" fillId="0" borderId="10" xfId="42" applyNumberFormat="1" applyFont="1" applyFill="1" applyBorder="1" applyAlignment="1">
      <alignment vertical="center" wrapText="1" readingOrder="1"/>
    </xf>
    <xf numFmtId="191" fontId="14" fillId="34" borderId="10" xfId="42" applyNumberFormat="1" applyFont="1" applyFill="1" applyBorder="1" applyAlignment="1">
      <alignment vertical="center" wrapText="1" readingOrder="1"/>
    </xf>
    <xf numFmtId="191" fontId="9" fillId="0" borderId="13" xfId="42" applyNumberFormat="1" applyFont="1" applyBorder="1" applyAlignment="1">
      <alignment vertical="center" wrapText="1" readingOrder="1"/>
    </xf>
    <xf numFmtId="0" fontId="7" fillId="0" borderId="0" xfId="0" applyFont="1" applyFill="1" applyAlignment="1">
      <alignment horizontal="left" vertical="center" readingOrder="1"/>
    </xf>
    <xf numFmtId="0" fontId="7" fillId="0" borderId="0" xfId="0" applyFont="1" applyFill="1" applyBorder="1" applyAlignment="1">
      <alignment horizontal="left" vertical="center" readingOrder="1"/>
    </xf>
    <xf numFmtId="0" fontId="8" fillId="0" borderId="10" xfId="0" applyFont="1" applyFill="1" applyBorder="1" applyAlignment="1">
      <alignment vertical="center" wrapText="1" readingOrder="1"/>
    </xf>
    <xf numFmtId="0" fontId="8" fillId="0" borderId="10" xfId="0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right" vertical="center" wrapText="1" readingOrder="1"/>
    </xf>
    <xf numFmtId="0" fontId="8" fillId="0" borderId="17" xfId="0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left" vertical="center" wrapText="1" readingOrder="1"/>
    </xf>
    <xf numFmtId="0" fontId="13" fillId="0" borderId="15" xfId="0" applyFont="1" applyFill="1" applyBorder="1" applyAlignment="1">
      <alignment horizontal="left" vertical="center" wrapText="1" readingOrder="1"/>
    </xf>
    <xf numFmtId="0" fontId="13" fillId="0" borderId="12" xfId="0" applyFont="1" applyFill="1" applyBorder="1" applyAlignment="1">
      <alignment horizontal="left" vertical="center" wrapText="1" readingOrder="1"/>
    </xf>
    <xf numFmtId="0" fontId="13" fillId="0" borderId="13" xfId="0" applyFont="1" applyFill="1" applyBorder="1" applyAlignment="1">
      <alignment horizontal="left" vertical="center" wrapText="1" readingOrder="1"/>
    </xf>
    <xf numFmtId="0" fontId="13" fillId="0" borderId="16" xfId="0" applyFont="1" applyFill="1" applyBorder="1" applyAlignment="1">
      <alignment horizontal="left" vertical="center" wrapText="1" readingOrder="1"/>
    </xf>
    <xf numFmtId="0" fontId="13" fillId="0" borderId="11" xfId="0" applyFont="1" applyFill="1" applyBorder="1" applyAlignment="1">
      <alignment horizontal="left" vertical="center" wrapText="1" readingOrder="1"/>
    </xf>
    <xf numFmtId="37" fontId="9" fillId="0" borderId="15" xfId="0" applyNumberFormat="1" applyFont="1" applyFill="1" applyBorder="1" applyAlignment="1">
      <alignment vertical="center" wrapText="1" readingOrder="1"/>
    </xf>
    <xf numFmtId="37" fontId="14" fillId="0" borderId="15" xfId="0" applyNumberFormat="1" applyFont="1" applyFill="1" applyBorder="1" applyAlignment="1">
      <alignment vertical="center" wrapText="1" readingOrder="1"/>
    </xf>
    <xf numFmtId="37" fontId="9" fillId="0" borderId="12" xfId="0" applyNumberFormat="1" applyFont="1" applyFill="1" applyBorder="1" applyAlignment="1">
      <alignment vertical="center" wrapText="1" readingOrder="1"/>
    </xf>
    <xf numFmtId="37" fontId="14" fillId="0" borderId="12" xfId="0" applyNumberFormat="1" applyFont="1" applyFill="1" applyBorder="1" applyAlignment="1">
      <alignment vertical="center" wrapText="1" readingOrder="1"/>
    </xf>
    <xf numFmtId="37" fontId="9" fillId="0" borderId="16" xfId="0" applyNumberFormat="1" applyFont="1" applyFill="1" applyBorder="1" applyAlignment="1">
      <alignment vertical="center" wrapText="1" readingOrder="1"/>
    </xf>
    <xf numFmtId="37" fontId="14" fillId="34" borderId="12" xfId="0" applyNumberFormat="1" applyFont="1" applyFill="1" applyBorder="1" applyAlignment="1">
      <alignment vertical="center" wrapText="1" readingOrder="1"/>
    </xf>
    <xf numFmtId="37" fontId="14" fillId="34" borderId="16" xfId="0" applyNumberFormat="1" applyFont="1" applyFill="1" applyBorder="1" applyAlignment="1">
      <alignment vertical="center" wrapText="1" readingOrder="1"/>
    </xf>
    <xf numFmtId="37" fontId="9" fillId="34" borderId="12" xfId="0" applyNumberFormat="1" applyFont="1" applyFill="1" applyBorder="1" applyAlignment="1">
      <alignment vertical="center" wrapText="1" readingOrder="1"/>
    </xf>
    <xf numFmtId="37" fontId="9" fillId="34" borderId="16" xfId="0" applyNumberFormat="1" applyFont="1" applyFill="1" applyBorder="1" applyAlignment="1">
      <alignment vertical="center" wrapText="1" readingOrder="1"/>
    </xf>
    <xf numFmtId="37" fontId="9" fillId="34" borderId="15" xfId="0" applyNumberFormat="1" applyFont="1" applyFill="1" applyBorder="1" applyAlignment="1">
      <alignment vertical="center" wrapText="1" readingOrder="1"/>
    </xf>
    <xf numFmtId="37" fontId="9" fillId="0" borderId="15" xfId="0" applyNumberFormat="1" applyFont="1" applyBorder="1" applyAlignment="1">
      <alignment vertical="center" wrapText="1" readingOrder="1"/>
    </xf>
    <xf numFmtId="37" fontId="9" fillId="0" borderId="12" xfId="0" applyNumberFormat="1" applyFont="1" applyBorder="1" applyAlignment="1">
      <alignment vertical="center" wrapText="1" readingOrder="1"/>
    </xf>
    <xf numFmtId="37" fontId="9" fillId="0" borderId="16" xfId="0" applyNumberFormat="1" applyFont="1" applyBorder="1" applyAlignment="1">
      <alignment vertical="center" wrapText="1" readingOrder="1"/>
    </xf>
    <xf numFmtId="37" fontId="9" fillId="34" borderId="11" xfId="0" applyNumberFormat="1" applyFont="1" applyFill="1" applyBorder="1" applyAlignment="1">
      <alignment vertical="center" wrapText="1" readingOrder="1"/>
    </xf>
    <xf numFmtId="37" fontId="9" fillId="0" borderId="11" xfId="0" applyNumberFormat="1" applyFont="1" applyBorder="1" applyAlignment="1">
      <alignment vertical="center" wrapText="1" readingOrder="1"/>
    </xf>
    <xf numFmtId="37" fontId="14" fillId="34" borderId="11" xfId="0" applyNumberFormat="1" applyFont="1" applyFill="1" applyBorder="1" applyAlignment="1">
      <alignment vertical="center" wrapText="1" readingOrder="1"/>
    </xf>
    <xf numFmtId="37" fontId="14" fillId="34" borderId="15" xfId="0" applyNumberFormat="1" applyFont="1" applyFill="1" applyBorder="1" applyAlignment="1">
      <alignment vertical="center"/>
    </xf>
    <xf numFmtId="37" fontId="14" fillId="34" borderId="12" xfId="0" applyNumberFormat="1" applyFont="1" applyFill="1" applyBorder="1" applyAlignment="1">
      <alignment vertical="center"/>
    </xf>
    <xf numFmtId="37" fontId="14" fillId="0" borderId="12" xfId="0" applyNumberFormat="1" applyFont="1" applyBorder="1" applyAlignment="1">
      <alignment vertical="center"/>
    </xf>
    <xf numFmtId="37" fontId="14" fillId="0" borderId="16" xfId="0" applyNumberFormat="1" applyFont="1" applyBorder="1" applyAlignment="1">
      <alignment vertical="center"/>
    </xf>
    <xf numFmtId="37" fontId="14" fillId="34" borderId="16" xfId="0" applyNumberFormat="1" applyFont="1" applyFill="1" applyBorder="1" applyAlignment="1">
      <alignment vertical="center"/>
    </xf>
    <xf numFmtId="37" fontId="14" fillId="0" borderId="15" xfId="0" applyNumberFormat="1" applyFont="1" applyBorder="1" applyAlignment="1">
      <alignment vertical="center" wrapText="1" readingOrder="1"/>
    </xf>
    <xf numFmtId="37" fontId="14" fillId="0" borderId="12" xfId="0" applyNumberFormat="1" applyFont="1" applyBorder="1" applyAlignment="1">
      <alignment vertical="center" wrapText="1" readingOrder="1"/>
    </xf>
    <xf numFmtId="37" fontId="14" fillId="0" borderId="16" xfId="0" applyNumberFormat="1" applyFont="1" applyBorder="1" applyAlignment="1">
      <alignment vertical="center" wrapText="1" readingOrder="1"/>
    </xf>
    <xf numFmtId="37" fontId="14" fillId="0" borderId="10" xfId="0" applyNumberFormat="1" applyFont="1" applyFill="1" applyBorder="1" applyAlignment="1">
      <alignment vertical="center" wrapText="1" readingOrder="1"/>
    </xf>
    <xf numFmtId="37" fontId="14" fillId="34" borderId="15" xfId="0" applyNumberFormat="1" applyFont="1" applyFill="1" applyBorder="1" applyAlignment="1">
      <alignment vertical="center" wrapText="1" readingOrder="1"/>
    </xf>
    <xf numFmtId="0" fontId="5" fillId="0" borderId="14" xfId="0" applyFont="1" applyBorder="1" applyAlignment="1">
      <alignment vertical="center" readingOrder="1"/>
    </xf>
    <xf numFmtId="37" fontId="14" fillId="0" borderId="15" xfId="0" applyNumberFormat="1" applyFont="1" applyBorder="1" applyAlignment="1">
      <alignment vertical="center"/>
    </xf>
    <xf numFmtId="0" fontId="17" fillId="0" borderId="10" xfId="0" applyFont="1" applyFill="1" applyBorder="1" applyAlignment="1">
      <alignment horizontal="right" vertical="center" wrapText="1" readingOrder="1"/>
    </xf>
    <xf numFmtId="3" fontId="18" fillId="34" borderId="14" xfId="0" applyNumberFormat="1" applyFont="1" applyFill="1" applyBorder="1" applyAlignment="1">
      <alignment vertical="center" wrapText="1" readingOrder="1"/>
    </xf>
    <xf numFmtId="3" fontId="18" fillId="34" borderId="10" xfId="0" applyNumberFormat="1" applyFont="1" applyFill="1" applyBorder="1" applyAlignment="1">
      <alignment vertical="center" wrapText="1" readingOrder="1"/>
    </xf>
    <xf numFmtId="3" fontId="14" fillId="34" borderId="14" xfId="0" applyNumberFormat="1" applyFont="1" applyFill="1" applyBorder="1" applyAlignment="1">
      <alignment vertical="center" readingOrder="1"/>
    </xf>
    <xf numFmtId="0" fontId="26" fillId="0" borderId="0" xfId="0" applyFont="1" applyFill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37" fontId="18" fillId="0" borderId="14" xfId="0" applyNumberFormat="1" applyFont="1" applyFill="1" applyBorder="1" applyAlignment="1">
      <alignment vertical="center" wrapText="1" readingOrder="1"/>
    </xf>
    <xf numFmtId="37" fontId="14" fillId="0" borderId="14" xfId="0" applyNumberFormat="1" applyFont="1" applyFill="1" applyBorder="1" applyAlignment="1">
      <alignment vertical="center" readingOrder="1"/>
    </xf>
    <xf numFmtId="37" fontId="18" fillId="0" borderId="10" xfId="0" applyNumberFormat="1" applyFont="1" applyFill="1" applyBorder="1" applyAlignment="1">
      <alignment vertical="center" wrapText="1" readingOrder="1"/>
    </xf>
    <xf numFmtId="37" fontId="14" fillId="0" borderId="10" xfId="0" applyNumberFormat="1" applyFont="1" applyFill="1" applyBorder="1" applyAlignment="1">
      <alignment vertical="center" readingOrder="1"/>
    </xf>
    <xf numFmtId="37" fontId="18" fillId="34" borderId="14" xfId="0" applyNumberFormat="1" applyFont="1" applyFill="1" applyBorder="1" applyAlignment="1">
      <alignment vertical="center" wrapText="1" readingOrder="1"/>
    </xf>
    <xf numFmtId="37" fontId="18" fillId="34" borderId="10" xfId="0" applyNumberFormat="1" applyFont="1" applyFill="1" applyBorder="1" applyAlignment="1">
      <alignment vertical="center" wrapText="1" readingOrder="1"/>
    </xf>
    <xf numFmtId="37" fontId="14" fillId="34" borderId="10" xfId="0" applyNumberFormat="1" applyFont="1" applyFill="1" applyBorder="1" applyAlignment="1">
      <alignment vertical="center" readingOrder="1"/>
    </xf>
    <xf numFmtId="37" fontId="14" fillId="34" borderId="14" xfId="0" applyNumberFormat="1" applyFont="1" applyFill="1" applyBorder="1" applyAlignment="1">
      <alignment vertical="center" readingOrder="1"/>
    </xf>
    <xf numFmtId="3" fontId="18" fillId="34" borderId="12" xfId="0" applyNumberFormat="1" applyFont="1" applyFill="1" applyBorder="1" applyAlignment="1">
      <alignment vertical="center" wrapText="1" readingOrder="1"/>
    </xf>
    <xf numFmtId="3" fontId="18" fillId="34" borderId="16" xfId="0" applyNumberFormat="1" applyFont="1" applyFill="1" applyBorder="1" applyAlignment="1">
      <alignment vertical="center" wrapText="1" readingOrder="1"/>
    </xf>
    <xf numFmtId="3" fontId="18" fillId="34" borderId="11" xfId="0" applyNumberFormat="1" applyFont="1" applyFill="1" applyBorder="1" applyAlignment="1">
      <alignment vertical="center" wrapText="1" readingOrder="1"/>
    </xf>
    <xf numFmtId="3" fontId="14" fillId="34" borderId="11" xfId="0" applyNumberFormat="1" applyFont="1" applyFill="1" applyBorder="1" applyAlignment="1">
      <alignment vertical="center" wrapText="1" readingOrder="1"/>
    </xf>
    <xf numFmtId="191" fontId="14" fillId="34" borderId="11" xfId="42" applyNumberFormat="1" applyFont="1" applyFill="1" applyBorder="1" applyAlignment="1">
      <alignment vertical="center" readingOrder="1"/>
    </xf>
    <xf numFmtId="191" fontId="14" fillId="34" borderId="12" xfId="42" applyNumberFormat="1" applyFont="1" applyFill="1" applyBorder="1" applyAlignment="1">
      <alignment vertical="center" readingOrder="1"/>
    </xf>
    <xf numFmtId="190" fontId="14" fillId="34" borderId="10" xfId="42" applyNumberFormat="1" applyFont="1" applyFill="1" applyBorder="1" applyAlignment="1">
      <alignment vertical="center" readingOrder="1"/>
    </xf>
    <xf numFmtId="190" fontId="14" fillId="34" borderId="13" xfId="42" applyNumberFormat="1" applyFont="1" applyFill="1" applyBorder="1" applyAlignment="1">
      <alignment horizontal="right" vertical="center" readingOrder="1"/>
    </xf>
    <xf numFmtId="190" fontId="14" fillId="34" borderId="11" xfId="42" applyNumberFormat="1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0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vertical="center" readingOrder="1"/>
    </xf>
    <xf numFmtId="37" fontId="18" fillId="0" borderId="15" xfId="0" applyNumberFormat="1" applyFont="1" applyFill="1" applyBorder="1" applyAlignment="1">
      <alignment vertical="center" readingOrder="1"/>
    </xf>
    <xf numFmtId="37" fontId="15" fillId="0" borderId="12" xfId="0" applyNumberFormat="1" applyFont="1" applyFill="1" applyBorder="1" applyAlignment="1">
      <alignment vertical="center" readingOrder="1"/>
    </xf>
    <xf numFmtId="37" fontId="18" fillId="0" borderId="12" xfId="0" applyNumberFormat="1" applyFont="1" applyFill="1" applyBorder="1" applyAlignment="1">
      <alignment vertical="center" readingOrder="1"/>
    </xf>
    <xf numFmtId="37" fontId="18" fillId="0" borderId="13" xfId="0" applyNumberFormat="1" applyFont="1" applyFill="1" applyBorder="1" applyAlignment="1">
      <alignment vertical="center" readingOrder="1"/>
    </xf>
    <xf numFmtId="37" fontId="18" fillId="0" borderId="10" xfId="0" applyNumberFormat="1" applyFont="1" applyFill="1" applyBorder="1" applyAlignment="1">
      <alignment vertical="center" readingOrder="1"/>
    </xf>
    <xf numFmtId="37" fontId="15" fillId="0" borderId="11" xfId="0" applyNumberFormat="1" applyFont="1" applyFill="1" applyBorder="1" applyAlignment="1">
      <alignment vertical="center" readingOrder="1"/>
    </xf>
    <xf numFmtId="37" fontId="15" fillId="0" borderId="16" xfId="0" applyNumberFormat="1" applyFont="1" applyFill="1" applyBorder="1" applyAlignment="1">
      <alignment vertical="center" readingOrder="1"/>
    </xf>
    <xf numFmtId="37" fontId="15" fillId="0" borderId="13" xfId="0" applyNumberFormat="1" applyFont="1" applyFill="1" applyBorder="1" applyAlignment="1">
      <alignment vertical="center" readingOrder="1"/>
    </xf>
    <xf numFmtId="37" fontId="15" fillId="0" borderId="15" xfId="0" applyNumberFormat="1" applyFont="1" applyFill="1" applyBorder="1" applyAlignment="1">
      <alignment vertical="center" readingOrder="1"/>
    </xf>
    <xf numFmtId="37" fontId="9" fillId="0" borderId="12" xfId="63" applyNumberFormat="1" applyFont="1" applyFill="1" applyBorder="1" applyAlignment="1">
      <alignment vertical="center" wrapText="1" readingOrder="1"/>
      <protection/>
    </xf>
    <xf numFmtId="37" fontId="9" fillId="0" borderId="12" xfId="64" applyNumberFormat="1" applyFont="1" applyFill="1" applyBorder="1" applyAlignment="1">
      <alignment vertical="center" wrapText="1" readingOrder="1"/>
      <protection/>
    </xf>
    <xf numFmtId="37" fontId="15" fillId="0" borderId="11" xfId="0" applyNumberFormat="1" applyFont="1" applyFill="1" applyBorder="1" applyAlignment="1">
      <alignment horizontal="right" vertical="center" readingOrder="1"/>
    </xf>
    <xf numFmtId="37" fontId="15" fillId="0" borderId="11" xfId="42" applyNumberFormat="1" applyFont="1" applyFill="1" applyBorder="1" applyAlignment="1">
      <alignment vertical="center" readingOrder="1"/>
    </xf>
    <xf numFmtId="37" fontId="18" fillId="0" borderId="15" xfId="42" applyNumberFormat="1" applyFont="1" applyFill="1" applyBorder="1" applyAlignment="1">
      <alignment vertical="center" readingOrder="1"/>
    </xf>
    <xf numFmtId="37" fontId="15" fillId="0" borderId="12" xfId="42" applyNumberFormat="1" applyFont="1" applyFill="1" applyBorder="1" applyAlignment="1">
      <alignment vertical="center" readingOrder="1"/>
    </xf>
    <xf numFmtId="37" fontId="18" fillId="0" borderId="12" xfId="42" applyNumberFormat="1" applyFont="1" applyFill="1" applyBorder="1" applyAlignment="1">
      <alignment vertical="center" readingOrder="1"/>
    </xf>
    <xf numFmtId="37" fontId="18" fillId="0" borderId="13" xfId="42" applyNumberFormat="1" applyFont="1" applyFill="1" applyBorder="1" applyAlignment="1">
      <alignment vertical="center" readingOrder="1"/>
    </xf>
    <xf numFmtId="37" fontId="15" fillId="0" borderId="13" xfId="42" applyNumberFormat="1" applyFont="1" applyFill="1" applyBorder="1" applyAlignment="1">
      <alignment vertical="center" readingOrder="1"/>
    </xf>
    <xf numFmtId="37" fontId="18" fillId="0" borderId="10" xfId="42" applyNumberFormat="1" applyFont="1" applyFill="1" applyBorder="1" applyAlignment="1">
      <alignment vertical="center" readingOrder="1"/>
    </xf>
    <xf numFmtId="37" fontId="18" fillId="0" borderId="16" xfId="0" applyNumberFormat="1" applyFont="1" applyFill="1" applyBorder="1" applyAlignment="1">
      <alignment vertical="center" readingOrder="1"/>
    </xf>
    <xf numFmtId="37" fontId="18" fillId="0" borderId="17" xfId="0" applyNumberFormat="1" applyFont="1" applyFill="1" applyBorder="1" applyAlignment="1">
      <alignment vertical="center" readingOrder="1"/>
    </xf>
    <xf numFmtId="37" fontId="18" fillId="0" borderId="11" xfId="0" applyNumberFormat="1" applyFont="1" applyFill="1" applyBorder="1" applyAlignment="1">
      <alignment vertical="center" readingOrder="1"/>
    </xf>
    <xf numFmtId="37" fontId="9" fillId="0" borderId="14" xfId="0" applyNumberFormat="1" applyFont="1" applyFill="1" applyBorder="1" applyAlignment="1">
      <alignment vertical="center" wrapText="1" readingOrder="1"/>
    </xf>
    <xf numFmtId="37" fontId="14" fillId="0" borderId="15" xfId="0" applyNumberFormat="1" applyFont="1" applyFill="1" applyBorder="1" applyAlignment="1">
      <alignment vertical="center" readingOrder="1"/>
    </xf>
    <xf numFmtId="37" fontId="14" fillId="0" borderId="12" xfId="0" applyNumberFormat="1" applyFont="1" applyFill="1" applyBorder="1" applyAlignment="1">
      <alignment vertical="center" readingOrder="1"/>
    </xf>
    <xf numFmtId="37" fontId="9" fillId="0" borderId="17" xfId="0" applyNumberFormat="1" applyFont="1" applyFill="1" applyBorder="1" applyAlignment="1">
      <alignment vertical="center" wrapText="1" readingOrder="1"/>
    </xf>
    <xf numFmtId="37" fontId="14" fillId="0" borderId="16" xfId="0" applyNumberFormat="1" applyFont="1" applyFill="1" applyBorder="1" applyAlignment="1">
      <alignment vertical="center" readingOrder="1"/>
    </xf>
    <xf numFmtId="37" fontId="14" fillId="0" borderId="0" xfId="0" applyNumberFormat="1" applyFont="1" applyFill="1" applyAlignment="1">
      <alignment vertical="center" readingOrder="1"/>
    </xf>
    <xf numFmtId="37" fontId="9" fillId="0" borderId="0" xfId="0" applyNumberFormat="1" applyFont="1" applyFill="1" applyBorder="1" applyAlignment="1">
      <alignment vertical="center" wrapText="1" readingOrder="1"/>
    </xf>
    <xf numFmtId="37" fontId="9" fillId="0" borderId="13" xfId="0" applyNumberFormat="1" applyFont="1" applyFill="1" applyBorder="1" applyAlignment="1">
      <alignment vertical="center" wrapText="1" readingOrder="1"/>
    </xf>
    <xf numFmtId="37" fontId="9" fillId="0" borderId="11" xfId="0" applyNumberFormat="1" applyFont="1" applyFill="1" applyBorder="1" applyAlignment="1">
      <alignment vertical="center" wrapText="1" readingOrder="1"/>
    </xf>
    <xf numFmtId="37" fontId="14" fillId="0" borderId="13" xfId="0" applyNumberFormat="1" applyFont="1" applyFill="1" applyBorder="1" applyAlignment="1">
      <alignment vertical="center" readingOrder="1"/>
    </xf>
    <xf numFmtId="37" fontId="6" fillId="0" borderId="15" xfId="0" applyNumberFormat="1" applyFont="1" applyFill="1" applyBorder="1" applyAlignment="1">
      <alignment horizontal="left" vertical="center" wrapText="1" readingOrder="1"/>
    </xf>
    <xf numFmtId="37" fontId="6" fillId="0" borderId="12" xfId="0" applyNumberFormat="1" applyFont="1" applyFill="1" applyBorder="1" applyAlignment="1">
      <alignment vertical="center" wrapText="1" readingOrder="1"/>
    </xf>
    <xf numFmtId="37" fontId="6" fillId="0" borderId="12" xfId="0" applyNumberFormat="1" applyFont="1" applyFill="1" applyBorder="1" applyAlignment="1">
      <alignment horizontal="left" vertical="center" wrapText="1" readingOrder="1"/>
    </xf>
    <xf numFmtId="37" fontId="22" fillId="0" borderId="16" xfId="0" applyNumberFormat="1" applyFont="1" applyFill="1" applyBorder="1" applyAlignment="1">
      <alignment vertical="center" wrapText="1" readingOrder="1"/>
    </xf>
    <xf numFmtId="37" fontId="13" fillId="0" borderId="10" xfId="0" applyNumberFormat="1" applyFont="1" applyFill="1" applyBorder="1" applyAlignment="1">
      <alignment vertical="center" readingOrder="1"/>
    </xf>
    <xf numFmtId="37" fontId="14" fillId="0" borderId="11" xfId="0" applyNumberFormat="1" applyFont="1" applyFill="1" applyBorder="1" applyAlignment="1">
      <alignment vertical="center" readingOrder="1"/>
    </xf>
    <xf numFmtId="37" fontId="15" fillId="0" borderId="15" xfId="0" applyNumberFormat="1" applyFont="1" applyBorder="1" applyAlignment="1">
      <alignment vertical="center" readingOrder="1"/>
    </xf>
    <xf numFmtId="37" fontId="15" fillId="0" borderId="11" xfId="0" applyNumberFormat="1" applyFont="1" applyBorder="1" applyAlignment="1">
      <alignment vertical="center" readingOrder="1"/>
    </xf>
    <xf numFmtId="37" fontId="15" fillId="0" borderId="12" xfId="0" applyNumberFormat="1" applyFont="1" applyBorder="1" applyAlignment="1">
      <alignment vertical="center" readingOrder="1"/>
    </xf>
    <xf numFmtId="37" fontId="15" fillId="0" borderId="16" xfId="0" applyNumberFormat="1" applyFont="1" applyBorder="1" applyAlignment="1">
      <alignment vertical="center" readingOrder="1"/>
    </xf>
    <xf numFmtId="37" fontId="18" fillId="0" borderId="0" xfId="0" applyNumberFormat="1" applyFont="1" applyBorder="1" applyAlignment="1">
      <alignment vertical="center" readingOrder="1"/>
    </xf>
    <xf numFmtId="37" fontId="15" fillId="0" borderId="10" xfId="0" applyNumberFormat="1" applyFont="1" applyBorder="1" applyAlignment="1">
      <alignment vertical="center" readingOrder="1"/>
    </xf>
    <xf numFmtId="0" fontId="17" fillId="0" borderId="10" xfId="63" applyFont="1" applyFill="1" applyBorder="1" applyAlignment="1">
      <alignment horizontal="right" vertical="center" wrapText="1" readingOrder="1"/>
      <protection/>
    </xf>
    <xf numFmtId="0" fontId="17" fillId="0" borderId="14" xfId="0" applyFont="1" applyFill="1" applyBorder="1" applyAlignment="1">
      <alignment horizontal="right" vertical="center" wrapText="1" readingOrder="1"/>
    </xf>
    <xf numFmtId="0" fontId="19" fillId="0" borderId="0" xfId="0" applyFont="1" applyBorder="1" applyAlignment="1">
      <alignment vertical="center"/>
    </xf>
    <xf numFmtId="37" fontId="15" fillId="0" borderId="15" xfId="0" applyNumberFormat="1" applyFont="1" applyBorder="1" applyAlignment="1">
      <alignment vertical="center"/>
    </xf>
    <xf numFmtId="37" fontId="15" fillId="0" borderId="11" xfId="0" applyNumberFormat="1" applyFont="1" applyBorder="1" applyAlignment="1">
      <alignment vertical="center"/>
    </xf>
    <xf numFmtId="37" fontId="15" fillId="0" borderId="12" xfId="0" applyNumberFormat="1" applyFont="1" applyBorder="1" applyAlignment="1">
      <alignment vertical="center"/>
    </xf>
    <xf numFmtId="37" fontId="15" fillId="0" borderId="13" xfId="0" applyNumberFormat="1" applyFont="1" applyBorder="1" applyAlignment="1">
      <alignment vertical="center"/>
    </xf>
    <xf numFmtId="37" fontId="15" fillId="0" borderId="16" xfId="0" applyNumberFormat="1" applyFont="1" applyBorder="1" applyAlignment="1">
      <alignment vertical="center"/>
    </xf>
    <xf numFmtId="37" fontId="1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72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0" fontId="9" fillId="34" borderId="12" xfId="42" applyNumberFormat="1" applyFont="1" applyFill="1" applyBorder="1" applyAlignment="1">
      <alignment vertical="center" readingOrder="1"/>
    </xf>
    <xf numFmtId="190" fontId="14" fillId="0" borderId="12" xfId="42" applyNumberFormat="1" applyFont="1" applyFill="1" applyBorder="1" applyAlignment="1">
      <alignment vertical="center" wrapText="1" readingOrder="1"/>
    </xf>
    <xf numFmtId="190" fontId="14" fillId="0" borderId="16" xfId="42" applyNumberFormat="1" applyFont="1" applyFill="1" applyBorder="1" applyAlignment="1">
      <alignment vertical="center" wrapText="1" readingOrder="1"/>
    </xf>
    <xf numFmtId="190" fontId="14" fillId="34" borderId="15" xfId="42" applyNumberFormat="1" applyFont="1" applyFill="1" applyBorder="1" applyAlignment="1">
      <alignment horizontal="right" vertical="center" wrapText="1" readingOrder="1"/>
    </xf>
    <xf numFmtId="190" fontId="9" fillId="0" borderId="12" xfId="42" applyNumberFormat="1" applyFont="1" applyBorder="1" applyAlignment="1">
      <alignment horizontal="right" vertical="center" wrapText="1" readingOrder="1"/>
    </xf>
    <xf numFmtId="190" fontId="9" fillId="34" borderId="12" xfId="42" applyNumberFormat="1" applyFont="1" applyFill="1" applyBorder="1" applyAlignment="1">
      <alignment horizontal="right" vertical="center" wrapText="1" readingOrder="1"/>
    </xf>
    <xf numFmtId="190" fontId="14" fillId="34" borderId="12" xfId="42" applyNumberFormat="1" applyFont="1" applyFill="1" applyBorder="1" applyAlignment="1">
      <alignment horizontal="right" vertical="center" wrapText="1" readingOrder="1"/>
    </xf>
    <xf numFmtId="190" fontId="14" fillId="0" borderId="12" xfId="42" applyNumberFormat="1" applyFont="1" applyFill="1" applyBorder="1" applyAlignment="1">
      <alignment horizontal="right" vertical="center" wrapText="1" readingOrder="1"/>
    </xf>
    <xf numFmtId="190" fontId="14" fillId="0" borderId="16" xfId="42" applyNumberFormat="1" applyFont="1" applyFill="1" applyBorder="1" applyAlignment="1">
      <alignment horizontal="right" vertical="center" wrapText="1" readingOrder="1"/>
    </xf>
    <xf numFmtId="219" fontId="9" fillId="0" borderId="12" xfId="42" applyNumberFormat="1" applyFont="1" applyBorder="1" applyAlignment="1">
      <alignment horizontal="right" vertical="center" wrapText="1" readingOrder="1"/>
    </xf>
    <xf numFmtId="191" fontId="0" fillId="0" borderId="0" xfId="0" applyNumberFormat="1" applyFont="1" applyAlignment="1">
      <alignment vertical="center"/>
    </xf>
    <xf numFmtId="0" fontId="13" fillId="0" borderId="10" xfId="62" applyFont="1" applyFill="1" applyBorder="1" applyAlignment="1">
      <alignment horizontal="right" vertical="center" textRotation="90" wrapText="1" readingOrder="1"/>
      <protection/>
    </xf>
    <xf numFmtId="0" fontId="13" fillId="0" borderId="10" xfId="0" applyFont="1" applyBorder="1" applyAlignment="1">
      <alignment horizontal="center" vertical="center" textRotation="90" wrapText="1" readingOrder="1"/>
    </xf>
    <xf numFmtId="0" fontId="0" fillId="0" borderId="0" xfId="0" applyBorder="1" applyAlignment="1">
      <alignment vertical="center"/>
    </xf>
    <xf numFmtId="0" fontId="8" fillId="0" borderId="15" xfId="0" applyFont="1" applyFill="1" applyBorder="1" applyAlignment="1">
      <alignment horizontal="right" vertical="center" wrapText="1" readingOrder="1"/>
    </xf>
    <xf numFmtId="0" fontId="31" fillId="0" borderId="10" xfId="0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wrapText="1" readingOrder="1"/>
    </xf>
    <xf numFmtId="3" fontId="9" fillId="0" borderId="17" xfId="0" applyNumberFormat="1" applyFont="1" applyFill="1" applyBorder="1" applyAlignment="1">
      <alignment vertical="center" wrapText="1" readingOrder="1"/>
    </xf>
    <xf numFmtId="191" fontId="9" fillId="0" borderId="15" xfId="42" applyNumberFormat="1" applyFont="1" applyFill="1" applyBorder="1" applyAlignment="1">
      <alignment vertical="center" wrapText="1" readingOrder="1"/>
    </xf>
    <xf numFmtId="191" fontId="9" fillId="0" borderId="12" xfId="42" applyNumberFormat="1" applyFont="1" applyFill="1" applyBorder="1" applyAlignment="1">
      <alignment vertical="center" wrapText="1" readingOrder="1"/>
    </xf>
    <xf numFmtId="0" fontId="11" fillId="0" borderId="18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9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center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vertical="center" wrapText="1" readingOrder="1"/>
    </xf>
    <xf numFmtId="0" fontId="12" fillId="0" borderId="14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17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0" fillId="0" borderId="17" xfId="0" applyBorder="1" applyAlignment="1">
      <alignment/>
    </xf>
    <xf numFmtId="0" fontId="8" fillId="0" borderId="12" xfId="0" applyFont="1" applyFill="1" applyBorder="1" applyAlignment="1">
      <alignment horizontal="center" vertical="center" readingOrder="1"/>
    </xf>
    <xf numFmtId="0" fontId="0" fillId="0" borderId="16" xfId="0" applyFont="1" applyFill="1" applyBorder="1" applyAlignment="1">
      <alignment horizontal="center" vertical="center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readingOrder="1"/>
    </xf>
    <xf numFmtId="0" fontId="0" fillId="0" borderId="12" xfId="0" applyFont="1" applyBorder="1" applyAlignment="1">
      <alignment horizontal="center" vertical="center" readingOrder="1"/>
    </xf>
    <xf numFmtId="0" fontId="0" fillId="0" borderId="16" xfId="0" applyFont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readingOrder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 readingOrder="1"/>
    </xf>
    <xf numFmtId="0" fontId="3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readingOrder="1"/>
    </xf>
    <xf numFmtId="0" fontId="7" fillId="0" borderId="0" xfId="0" applyFont="1" applyFill="1" applyAlignment="1">
      <alignment horizontal="left" vertical="center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left" vertical="center" wrapText="1" readingOrder="1"/>
    </xf>
    <xf numFmtId="0" fontId="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readingOrder="1"/>
    </xf>
    <xf numFmtId="0" fontId="17" fillId="0" borderId="10" xfId="0" applyFont="1" applyFill="1" applyBorder="1" applyAlignment="1">
      <alignment horizontal="center" vertical="center" wrapText="1" readingOrder="1"/>
    </xf>
    <xf numFmtId="0" fontId="17" fillId="0" borderId="15" xfId="0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11" xfId="0" applyFont="1" applyFill="1" applyBorder="1" applyAlignment="1">
      <alignment horizontal="center" vertical="center" wrapText="1" readingOrder="1"/>
    </xf>
    <xf numFmtId="0" fontId="17" fillId="0" borderId="17" xfId="63" applyFont="1" applyFill="1" applyBorder="1" applyAlignment="1">
      <alignment horizontal="center" vertical="center" wrapText="1" readingOrder="1"/>
      <protection/>
    </xf>
    <xf numFmtId="0" fontId="21" fillId="0" borderId="10" xfId="0" applyFont="1" applyFill="1" applyBorder="1" applyAlignment="1">
      <alignment horizontal="center" vertical="center" readingOrder="1"/>
    </xf>
    <xf numFmtId="0" fontId="21" fillId="0" borderId="10" xfId="64" applyFont="1" applyFill="1" applyBorder="1" applyAlignment="1">
      <alignment horizontal="center" vertical="center" wrapText="1" readingOrder="1"/>
      <protection/>
    </xf>
    <xf numFmtId="0" fontId="17" fillId="0" borderId="10" xfId="63" applyFont="1" applyFill="1" applyBorder="1" applyAlignment="1">
      <alignment horizontal="center" vertical="center" wrapText="1" readingOrder="1"/>
      <protection/>
    </xf>
    <xf numFmtId="0" fontId="21" fillId="0" borderId="10" xfId="63" applyFont="1" applyFill="1" applyBorder="1" applyAlignment="1">
      <alignment horizontal="center" vertical="center" wrapText="1" readingOrder="1"/>
      <protection/>
    </xf>
    <xf numFmtId="3" fontId="21" fillId="0" borderId="10" xfId="63" applyNumberFormat="1" applyFont="1" applyFill="1" applyBorder="1" applyAlignment="1">
      <alignment horizontal="center" vertical="center" wrapText="1" readingOrder="1"/>
      <protection/>
    </xf>
    <xf numFmtId="0" fontId="13" fillId="0" borderId="10" xfId="0" applyFont="1" applyFill="1" applyBorder="1" applyAlignment="1">
      <alignment horizontal="left" vertical="center" wrapText="1" readingOrder="1"/>
    </xf>
    <xf numFmtId="0" fontId="8" fillId="0" borderId="0" xfId="64" applyFont="1" applyBorder="1" applyAlignment="1">
      <alignment horizontal="center" vertical="center" readingOrder="1"/>
      <protection/>
    </xf>
    <xf numFmtId="0" fontId="8" fillId="0" borderId="17" xfId="64" applyFont="1" applyBorder="1" applyAlignment="1">
      <alignment horizontal="center" vertical="center" readingOrder="1"/>
      <protection/>
    </xf>
    <xf numFmtId="0" fontId="17" fillId="0" borderId="17" xfId="0" applyFont="1" applyFill="1" applyBorder="1" applyAlignment="1">
      <alignment horizontal="center" vertical="center" wrapText="1" readingOrder="1"/>
    </xf>
    <xf numFmtId="0" fontId="17" fillId="0" borderId="13" xfId="0" applyFont="1" applyFill="1" applyBorder="1" applyAlignment="1">
      <alignment horizontal="center" vertical="center" wrapText="1" readingOrder="1"/>
    </xf>
    <xf numFmtId="0" fontId="8" fillId="0" borderId="14" xfId="64" applyFont="1" applyBorder="1" applyAlignment="1">
      <alignment horizontal="center" vertical="center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rmal_Sheet1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06" customWidth="1"/>
  </cols>
  <sheetData>
    <row r="1" spans="1:11" ht="26.25" thickBot="1">
      <c r="A1" s="581" t="s">
        <v>0</v>
      </c>
      <c r="B1" s="582"/>
      <c r="C1" s="582"/>
      <c r="D1" s="582"/>
      <c r="E1" s="582"/>
      <c r="F1" s="582"/>
      <c r="G1" s="582"/>
      <c r="H1" s="582"/>
      <c r="I1" s="582"/>
      <c r="J1" s="582"/>
      <c r="K1" s="583"/>
    </row>
  </sheetData>
  <sheetProtection/>
  <mergeCells count="1">
    <mergeCell ref="A1:K1"/>
  </mergeCells>
  <printOptions horizontalCentered="1" verticalCentered="1"/>
  <pageMargins left="0" right="0" top="0.5" bottom="0.5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77" customWidth="1"/>
    <col min="2" max="2" width="5.421875" style="177" customWidth="1"/>
    <col min="3" max="3" width="10.57421875" style="177" bestFit="1" customWidth="1"/>
    <col min="4" max="4" width="7.57421875" style="177" bestFit="1" customWidth="1"/>
    <col min="5" max="5" width="7.7109375" style="177" customWidth="1"/>
    <col min="6" max="6" width="9.57421875" style="177" bestFit="1" customWidth="1"/>
    <col min="7" max="7" width="6.28125" style="177" customWidth="1"/>
    <col min="8" max="8" width="6.140625" style="177" bestFit="1" customWidth="1"/>
    <col min="9" max="9" width="5.7109375" style="177" customWidth="1"/>
    <col min="10" max="10" width="6.28125" style="177" customWidth="1"/>
    <col min="11" max="11" width="7.00390625" style="177" customWidth="1"/>
    <col min="12" max="12" width="6.140625" style="177" customWidth="1"/>
    <col min="13" max="13" width="7.7109375" style="177" customWidth="1"/>
    <col min="14" max="14" width="8.140625" style="177" customWidth="1"/>
    <col min="15" max="16384" width="9.140625" style="177" customWidth="1"/>
  </cols>
  <sheetData>
    <row r="1" spans="1:19" ht="19.5" customHeight="1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4" s="307" customFormat="1" ht="60.75" thickBot="1">
      <c r="A3" s="19" t="s">
        <v>169</v>
      </c>
      <c r="B3" s="19" t="s">
        <v>431</v>
      </c>
      <c r="C3" s="314" t="s">
        <v>52</v>
      </c>
      <c r="D3" s="314" t="s">
        <v>60</v>
      </c>
      <c r="E3" s="575" t="s">
        <v>435</v>
      </c>
      <c r="F3" s="314" t="s">
        <v>170</v>
      </c>
      <c r="G3" s="314" t="s">
        <v>175</v>
      </c>
      <c r="H3" s="314" t="s">
        <v>101</v>
      </c>
      <c r="I3" s="314" t="s">
        <v>172</v>
      </c>
      <c r="J3" s="314" t="s">
        <v>173</v>
      </c>
      <c r="K3" s="314" t="s">
        <v>73</v>
      </c>
      <c r="L3" s="314" t="s">
        <v>176</v>
      </c>
      <c r="M3" s="314" t="s">
        <v>110</v>
      </c>
      <c r="N3" s="314" t="s">
        <v>5</v>
      </c>
    </row>
    <row r="4" spans="1:14" ht="12.75" customHeight="1">
      <c r="A4" s="593" t="s">
        <v>53</v>
      </c>
      <c r="B4" s="167">
        <v>1997</v>
      </c>
      <c r="C4" s="203">
        <v>215303</v>
      </c>
      <c r="D4" s="203">
        <v>55207</v>
      </c>
      <c r="E4" s="203">
        <v>54650</v>
      </c>
      <c r="F4" s="203">
        <v>109404</v>
      </c>
      <c r="G4" s="203">
        <v>54984</v>
      </c>
      <c r="H4" s="203">
        <v>9946</v>
      </c>
      <c r="I4" s="203">
        <v>39</v>
      </c>
      <c r="J4" s="203">
        <v>124975</v>
      </c>
      <c r="K4" s="203">
        <v>39275</v>
      </c>
      <c r="L4" s="203">
        <v>75056</v>
      </c>
      <c r="M4" s="359"/>
      <c r="N4" s="360"/>
    </row>
    <row r="5" spans="1:16" ht="12.75" customHeight="1">
      <c r="A5" s="616"/>
      <c r="B5" s="146">
        <v>1998</v>
      </c>
      <c r="C5" s="347">
        <v>180980</v>
      </c>
      <c r="D5" s="347">
        <v>34166</v>
      </c>
      <c r="E5" s="347">
        <v>46330</v>
      </c>
      <c r="F5" s="347">
        <v>125919</v>
      </c>
      <c r="G5" s="347">
        <v>46188</v>
      </c>
      <c r="H5" s="347">
        <v>8261</v>
      </c>
      <c r="I5" s="347">
        <v>2</v>
      </c>
      <c r="J5" s="347">
        <v>86118</v>
      </c>
      <c r="K5" s="347">
        <v>24981</v>
      </c>
      <c r="L5" s="347">
        <v>88902</v>
      </c>
      <c r="M5" s="361"/>
      <c r="N5" s="362"/>
      <c r="P5" s="306"/>
    </row>
    <row r="6" spans="1:14" ht="12.75" customHeight="1">
      <c r="A6" s="616"/>
      <c r="B6" s="146">
        <v>1999</v>
      </c>
      <c r="C6" s="347">
        <v>177693</v>
      </c>
      <c r="D6" s="347">
        <v>34042</v>
      </c>
      <c r="E6" s="347">
        <v>35941</v>
      </c>
      <c r="F6" s="347">
        <v>71817</v>
      </c>
      <c r="G6" s="347">
        <v>60149</v>
      </c>
      <c r="H6" s="347">
        <v>7748</v>
      </c>
      <c r="I6" s="347">
        <v>15</v>
      </c>
      <c r="J6" s="347">
        <v>81145</v>
      </c>
      <c r="K6" s="347">
        <v>29078</v>
      </c>
      <c r="L6" s="347">
        <v>60812</v>
      </c>
      <c r="M6" s="347">
        <v>6433</v>
      </c>
      <c r="N6" s="363">
        <f>SUM(C6:M6)</f>
        <v>564873</v>
      </c>
    </row>
    <row r="7" spans="1:14" ht="12.75" customHeight="1">
      <c r="A7" s="616"/>
      <c r="B7" s="146">
        <v>2000</v>
      </c>
      <c r="C7" s="347">
        <v>169670</v>
      </c>
      <c r="D7" s="347">
        <v>37667</v>
      </c>
      <c r="E7" s="347">
        <v>46185</v>
      </c>
      <c r="F7" s="347">
        <v>68821</v>
      </c>
      <c r="G7" s="347">
        <v>49542</v>
      </c>
      <c r="H7" s="347">
        <v>10231</v>
      </c>
      <c r="I7" s="347">
        <v>22</v>
      </c>
      <c r="J7" s="347">
        <v>76869</v>
      </c>
      <c r="K7" s="347">
        <v>14398</v>
      </c>
      <c r="L7" s="347">
        <v>56673</v>
      </c>
      <c r="M7" s="347">
        <v>3237</v>
      </c>
      <c r="N7" s="363">
        <f>SUM(C7:M7)</f>
        <v>533315</v>
      </c>
    </row>
    <row r="8" spans="1:14" ht="12.75" customHeight="1">
      <c r="A8" s="616"/>
      <c r="B8" s="146">
        <v>2001</v>
      </c>
      <c r="C8" s="347">
        <v>163063</v>
      </c>
      <c r="D8" s="347">
        <v>42630</v>
      </c>
      <c r="E8" s="347">
        <v>50253</v>
      </c>
      <c r="F8" s="347">
        <v>70847</v>
      </c>
      <c r="G8" s="347">
        <v>59086</v>
      </c>
      <c r="H8" s="347">
        <v>11659</v>
      </c>
      <c r="I8" s="361"/>
      <c r="J8" s="347">
        <v>99308</v>
      </c>
      <c r="K8" s="347">
        <v>18487</v>
      </c>
      <c r="L8" s="347">
        <v>67246</v>
      </c>
      <c r="M8" s="347">
        <v>6186</v>
      </c>
      <c r="N8" s="362"/>
    </row>
    <row r="9" spans="1:14" ht="12.75" customHeight="1">
      <c r="A9" s="616"/>
      <c r="B9" s="146">
        <v>2002</v>
      </c>
      <c r="C9" s="347">
        <v>166237</v>
      </c>
      <c r="D9" s="347">
        <v>32867</v>
      </c>
      <c r="E9" s="347">
        <v>35507</v>
      </c>
      <c r="F9" s="347">
        <v>65187</v>
      </c>
      <c r="G9" s="347">
        <v>62735</v>
      </c>
      <c r="H9" s="347">
        <v>99449</v>
      </c>
      <c r="I9" s="347">
        <v>86</v>
      </c>
      <c r="J9" s="361"/>
      <c r="K9" s="347">
        <v>23779</v>
      </c>
      <c r="L9" s="347">
        <v>40386</v>
      </c>
      <c r="M9" s="347">
        <v>12978</v>
      </c>
      <c r="N9" s="362"/>
    </row>
    <row r="10" spans="1:14" ht="12.75" customHeight="1">
      <c r="A10" s="616"/>
      <c r="B10" s="146">
        <v>2003</v>
      </c>
      <c r="C10" s="347">
        <v>207460</v>
      </c>
      <c r="D10" s="347">
        <v>29394</v>
      </c>
      <c r="E10" s="347">
        <v>20998</v>
      </c>
      <c r="F10" s="347">
        <v>60300</v>
      </c>
      <c r="G10" s="347">
        <v>99464</v>
      </c>
      <c r="H10" s="347">
        <v>100156</v>
      </c>
      <c r="I10" s="347">
        <v>427</v>
      </c>
      <c r="J10" s="361"/>
      <c r="K10" s="347">
        <v>26083</v>
      </c>
      <c r="L10" s="347">
        <v>41645</v>
      </c>
      <c r="M10" s="347">
        <v>9374</v>
      </c>
      <c r="N10" s="362"/>
    </row>
    <row r="11" spans="1:14" ht="12.75" customHeight="1">
      <c r="A11" s="616"/>
      <c r="B11" s="146">
        <v>2004</v>
      </c>
      <c r="C11" s="347">
        <v>249703</v>
      </c>
      <c r="D11" s="347">
        <v>30944</v>
      </c>
      <c r="E11" s="347">
        <v>27204</v>
      </c>
      <c r="F11" s="347">
        <v>79161</v>
      </c>
      <c r="G11" s="347">
        <v>106306</v>
      </c>
      <c r="H11" s="347">
        <v>106136</v>
      </c>
      <c r="I11" s="347">
        <v>1784</v>
      </c>
      <c r="J11" s="361"/>
      <c r="K11" s="347">
        <v>14938</v>
      </c>
      <c r="L11" s="347">
        <v>54114</v>
      </c>
      <c r="M11" s="347">
        <v>9959</v>
      </c>
      <c r="N11" s="362"/>
    </row>
    <row r="12" spans="1:14" ht="12.75" customHeight="1">
      <c r="A12" s="616"/>
      <c r="B12" s="146">
        <v>2005</v>
      </c>
      <c r="C12" s="347">
        <v>201067</v>
      </c>
      <c r="D12" s="347">
        <v>32690</v>
      </c>
      <c r="E12" s="347">
        <v>33836</v>
      </c>
      <c r="F12" s="347">
        <v>84289</v>
      </c>
      <c r="G12" s="347">
        <v>79434</v>
      </c>
      <c r="H12" s="347">
        <v>83615</v>
      </c>
      <c r="I12" s="347">
        <v>2871</v>
      </c>
      <c r="J12" s="361"/>
      <c r="K12" s="347">
        <v>14123</v>
      </c>
      <c r="L12" s="347">
        <v>61079</v>
      </c>
      <c r="M12" s="347">
        <v>2254</v>
      </c>
      <c r="N12" s="362"/>
    </row>
    <row r="13" spans="1:14" ht="12.75" customHeight="1">
      <c r="A13" s="616"/>
      <c r="B13" s="158">
        <v>2006</v>
      </c>
      <c r="C13" s="364">
        <v>191800</v>
      </c>
      <c r="D13" s="364">
        <v>42646</v>
      </c>
      <c r="E13" s="364">
        <v>35824</v>
      </c>
      <c r="F13" s="364">
        <v>89213</v>
      </c>
      <c r="G13" s="364">
        <v>54276</v>
      </c>
      <c r="H13" s="364">
        <v>80611</v>
      </c>
      <c r="I13" s="364">
        <v>1737</v>
      </c>
      <c r="J13" s="365"/>
      <c r="K13" s="364">
        <v>12566</v>
      </c>
      <c r="L13" s="364">
        <v>62199</v>
      </c>
      <c r="M13" s="365"/>
      <c r="N13" s="366"/>
    </row>
    <row r="14" spans="1:14" ht="12.75" customHeight="1" thickBot="1">
      <c r="A14" s="617"/>
      <c r="B14" s="156">
        <v>2007</v>
      </c>
      <c r="C14" s="367">
        <v>336778</v>
      </c>
      <c r="D14" s="367">
        <v>50748</v>
      </c>
      <c r="E14" s="367">
        <v>57298</v>
      </c>
      <c r="F14" s="367">
        <v>130064</v>
      </c>
      <c r="G14" s="367">
        <v>80495</v>
      </c>
      <c r="H14" s="367">
        <v>101760</v>
      </c>
      <c r="I14" s="367">
        <v>3353</v>
      </c>
      <c r="J14" s="368"/>
      <c r="K14" s="367">
        <v>14844</v>
      </c>
      <c r="L14" s="367">
        <v>98749</v>
      </c>
      <c r="M14" s="367">
        <v>119</v>
      </c>
      <c r="N14" s="369"/>
    </row>
    <row r="15" spans="1:14" ht="12.75" customHeight="1">
      <c r="A15" s="593" t="s">
        <v>54</v>
      </c>
      <c r="B15" s="145">
        <v>1997</v>
      </c>
      <c r="C15" s="204">
        <v>443</v>
      </c>
      <c r="D15" s="204">
        <v>846</v>
      </c>
      <c r="E15" s="204">
        <v>313</v>
      </c>
      <c r="F15" s="204">
        <v>20933</v>
      </c>
      <c r="G15" s="204">
        <v>1805</v>
      </c>
      <c r="H15" s="204">
        <v>43738</v>
      </c>
      <c r="I15" s="204">
        <v>146</v>
      </c>
      <c r="J15" s="204">
        <v>893</v>
      </c>
      <c r="K15" s="204">
        <v>421</v>
      </c>
      <c r="L15" s="204">
        <v>4243</v>
      </c>
      <c r="M15" s="370"/>
      <c r="N15" s="371"/>
    </row>
    <row r="16" spans="1:16" ht="12.75" customHeight="1">
      <c r="A16" s="616"/>
      <c r="B16" s="146">
        <v>1998</v>
      </c>
      <c r="C16" s="347">
        <v>327</v>
      </c>
      <c r="D16" s="347">
        <v>1966</v>
      </c>
      <c r="E16" s="347">
        <v>3293</v>
      </c>
      <c r="F16" s="347">
        <v>23263</v>
      </c>
      <c r="G16" s="347">
        <v>1113</v>
      </c>
      <c r="H16" s="347">
        <v>53514</v>
      </c>
      <c r="I16" s="347">
        <v>79</v>
      </c>
      <c r="J16" s="347">
        <v>967</v>
      </c>
      <c r="K16" s="347">
        <v>540</v>
      </c>
      <c r="L16" s="347">
        <v>4645</v>
      </c>
      <c r="M16" s="361"/>
      <c r="N16" s="363"/>
      <c r="P16" s="306"/>
    </row>
    <row r="17" spans="1:14" ht="12.75" customHeight="1">
      <c r="A17" s="616"/>
      <c r="B17" s="146">
        <v>1999</v>
      </c>
      <c r="C17" s="347">
        <v>1383</v>
      </c>
      <c r="D17" s="347">
        <v>1171</v>
      </c>
      <c r="E17" s="347">
        <v>3039</v>
      </c>
      <c r="F17" s="347">
        <v>25672</v>
      </c>
      <c r="G17" s="347">
        <v>1376</v>
      </c>
      <c r="H17" s="347">
        <v>42223</v>
      </c>
      <c r="I17" s="347">
        <v>21</v>
      </c>
      <c r="J17" s="347">
        <v>890</v>
      </c>
      <c r="K17" s="347">
        <v>248</v>
      </c>
      <c r="L17" s="347">
        <v>4918</v>
      </c>
      <c r="M17" s="347">
        <v>37211</v>
      </c>
      <c r="N17" s="363">
        <f>SUM(C17:M17)</f>
        <v>118152</v>
      </c>
    </row>
    <row r="18" spans="1:14" ht="12.75" customHeight="1">
      <c r="A18" s="616"/>
      <c r="B18" s="146">
        <v>2000</v>
      </c>
      <c r="C18" s="347">
        <v>1186</v>
      </c>
      <c r="D18" s="347">
        <v>1272</v>
      </c>
      <c r="E18" s="347">
        <v>3850</v>
      </c>
      <c r="F18" s="347">
        <v>19937</v>
      </c>
      <c r="G18" s="347">
        <v>1170</v>
      </c>
      <c r="H18" s="347">
        <v>44562</v>
      </c>
      <c r="I18" s="347">
        <v>60</v>
      </c>
      <c r="J18" s="347">
        <v>556</v>
      </c>
      <c r="K18" s="347">
        <v>206</v>
      </c>
      <c r="L18" s="347">
        <v>3623</v>
      </c>
      <c r="M18" s="347">
        <v>30471</v>
      </c>
      <c r="N18" s="363">
        <f>SUM(C18:M18)</f>
        <v>106893</v>
      </c>
    </row>
    <row r="19" spans="1:14" ht="12.75" customHeight="1">
      <c r="A19" s="616"/>
      <c r="B19" s="146">
        <v>2001</v>
      </c>
      <c r="C19" s="347">
        <v>356</v>
      </c>
      <c r="D19" s="347">
        <v>1672</v>
      </c>
      <c r="E19" s="347">
        <v>4453</v>
      </c>
      <c r="F19" s="347">
        <v>19784</v>
      </c>
      <c r="G19" s="347">
        <v>2107</v>
      </c>
      <c r="H19" s="347">
        <v>43194</v>
      </c>
      <c r="I19" s="347">
        <v>87</v>
      </c>
      <c r="J19" s="347">
        <v>1097</v>
      </c>
      <c r="K19" s="347">
        <v>493</v>
      </c>
      <c r="L19" s="347">
        <v>5770</v>
      </c>
      <c r="M19" s="347">
        <v>56752</v>
      </c>
      <c r="N19" s="363">
        <f>SUM(C19:M19)</f>
        <v>135765</v>
      </c>
    </row>
    <row r="20" spans="1:14" ht="12.75" customHeight="1">
      <c r="A20" s="616"/>
      <c r="B20" s="146">
        <v>2002</v>
      </c>
      <c r="C20" s="347">
        <v>2906</v>
      </c>
      <c r="D20" s="347">
        <v>2523</v>
      </c>
      <c r="E20" s="347">
        <v>9590</v>
      </c>
      <c r="F20" s="347">
        <v>28176</v>
      </c>
      <c r="G20" s="347">
        <v>2178</v>
      </c>
      <c r="H20" s="347">
        <v>42281</v>
      </c>
      <c r="I20" s="347">
        <v>40</v>
      </c>
      <c r="J20" s="361"/>
      <c r="K20" s="347">
        <v>451</v>
      </c>
      <c r="L20" s="347">
        <v>7153</v>
      </c>
      <c r="M20" s="347">
        <v>20335</v>
      </c>
      <c r="N20" s="362"/>
    </row>
    <row r="21" spans="1:14" ht="12.75" customHeight="1">
      <c r="A21" s="616"/>
      <c r="B21" s="146">
        <v>2003</v>
      </c>
      <c r="C21" s="347">
        <v>5637</v>
      </c>
      <c r="D21" s="347">
        <v>98</v>
      </c>
      <c r="E21" s="347">
        <v>11032</v>
      </c>
      <c r="F21" s="347">
        <v>25293</v>
      </c>
      <c r="G21" s="347">
        <v>1897</v>
      </c>
      <c r="H21" s="347">
        <v>49419</v>
      </c>
      <c r="I21" s="347">
        <v>27</v>
      </c>
      <c r="J21" s="361"/>
      <c r="K21" s="347">
        <v>436</v>
      </c>
      <c r="L21" s="347">
        <v>8696</v>
      </c>
      <c r="M21" s="347">
        <v>50298</v>
      </c>
      <c r="N21" s="362"/>
    </row>
    <row r="22" spans="1:14" ht="12.75" customHeight="1">
      <c r="A22" s="616"/>
      <c r="B22" s="146">
        <v>2004</v>
      </c>
      <c r="C22" s="347">
        <v>5446</v>
      </c>
      <c r="D22" s="347">
        <v>2191</v>
      </c>
      <c r="E22" s="347">
        <v>10353</v>
      </c>
      <c r="F22" s="347">
        <v>34560</v>
      </c>
      <c r="G22" s="347">
        <v>2667</v>
      </c>
      <c r="H22" s="347">
        <v>60492</v>
      </c>
      <c r="I22" s="347">
        <v>167</v>
      </c>
      <c r="J22" s="361"/>
      <c r="K22" s="347">
        <v>1212</v>
      </c>
      <c r="L22" s="347">
        <v>8915</v>
      </c>
      <c r="M22" s="347">
        <v>31056</v>
      </c>
      <c r="N22" s="362"/>
    </row>
    <row r="23" spans="1:14" ht="12.75" customHeight="1">
      <c r="A23" s="616"/>
      <c r="B23" s="146">
        <v>2005</v>
      </c>
      <c r="C23" s="347">
        <v>1937</v>
      </c>
      <c r="D23" s="347">
        <v>2203</v>
      </c>
      <c r="E23" s="347">
        <v>833</v>
      </c>
      <c r="F23" s="347">
        <v>31747</v>
      </c>
      <c r="G23" s="347">
        <v>2146</v>
      </c>
      <c r="H23" s="347">
        <v>59052</v>
      </c>
      <c r="I23" s="347">
        <v>39</v>
      </c>
      <c r="J23" s="361"/>
      <c r="K23" s="347">
        <v>1208</v>
      </c>
      <c r="L23" s="347">
        <v>10488</v>
      </c>
      <c r="M23" s="347">
        <v>49054</v>
      </c>
      <c r="N23" s="362"/>
    </row>
    <row r="24" spans="1:14" ht="12.75" customHeight="1">
      <c r="A24" s="616"/>
      <c r="B24" s="158">
        <v>2006</v>
      </c>
      <c r="C24" s="364">
        <v>596</v>
      </c>
      <c r="D24" s="364">
        <v>4823</v>
      </c>
      <c r="E24" s="364">
        <v>1726</v>
      </c>
      <c r="F24" s="364">
        <v>29607</v>
      </c>
      <c r="G24" s="364">
        <v>3197</v>
      </c>
      <c r="H24" s="364">
        <v>67225</v>
      </c>
      <c r="I24" s="364">
        <v>54</v>
      </c>
      <c r="J24" s="365"/>
      <c r="K24" s="364">
        <v>979</v>
      </c>
      <c r="L24" s="364">
        <v>13681</v>
      </c>
      <c r="M24" s="364">
        <v>35989</v>
      </c>
      <c r="N24" s="366"/>
    </row>
    <row r="25" spans="1:14" ht="12.75" customHeight="1" thickBot="1">
      <c r="A25" s="617"/>
      <c r="B25" s="156">
        <v>2007</v>
      </c>
      <c r="C25" s="367">
        <v>5813</v>
      </c>
      <c r="D25" s="367">
        <v>5733</v>
      </c>
      <c r="E25" s="367">
        <v>580</v>
      </c>
      <c r="F25" s="367">
        <v>34295</v>
      </c>
      <c r="G25" s="367">
        <v>4340</v>
      </c>
      <c r="H25" s="367">
        <v>79913</v>
      </c>
      <c r="I25" s="367">
        <v>82</v>
      </c>
      <c r="J25" s="368"/>
      <c r="K25" s="367">
        <v>2136</v>
      </c>
      <c r="L25" s="367">
        <v>24933</v>
      </c>
      <c r="M25" s="367">
        <v>51126</v>
      </c>
      <c r="N25" s="369"/>
    </row>
    <row r="26" spans="1:14" ht="12.75" customHeight="1">
      <c r="A26" s="593" t="s">
        <v>376</v>
      </c>
      <c r="B26" s="145">
        <v>1997</v>
      </c>
      <c r="C26" s="204">
        <f>C15-C4</f>
        <v>-214860</v>
      </c>
      <c r="D26" s="204">
        <f aca="true" t="shared" si="0" ref="D26:L26">D15-D4</f>
        <v>-54361</v>
      </c>
      <c r="E26" s="204">
        <f t="shared" si="0"/>
        <v>-54337</v>
      </c>
      <c r="F26" s="204">
        <f t="shared" si="0"/>
        <v>-88471</v>
      </c>
      <c r="G26" s="204">
        <f t="shared" si="0"/>
        <v>-53179</v>
      </c>
      <c r="H26" s="204">
        <f t="shared" si="0"/>
        <v>33792</v>
      </c>
      <c r="I26" s="204">
        <f t="shared" si="0"/>
        <v>107</v>
      </c>
      <c r="J26" s="204">
        <f t="shared" si="0"/>
        <v>-124082</v>
      </c>
      <c r="K26" s="204">
        <f t="shared" si="0"/>
        <v>-38854</v>
      </c>
      <c r="L26" s="204">
        <f t="shared" si="0"/>
        <v>-70813</v>
      </c>
      <c r="M26" s="370"/>
      <c r="N26" s="372"/>
    </row>
    <row r="27" spans="1:14" ht="12.75" customHeight="1">
      <c r="A27" s="616"/>
      <c r="B27" s="146">
        <v>1998</v>
      </c>
      <c r="C27" s="347">
        <f aca="true" t="shared" si="1" ref="C27:L27">C16-C5</f>
        <v>-180653</v>
      </c>
      <c r="D27" s="347">
        <f t="shared" si="1"/>
        <v>-32200</v>
      </c>
      <c r="E27" s="347">
        <f t="shared" si="1"/>
        <v>-43037</v>
      </c>
      <c r="F27" s="347">
        <f t="shared" si="1"/>
        <v>-102656</v>
      </c>
      <c r="G27" s="347">
        <f t="shared" si="1"/>
        <v>-45075</v>
      </c>
      <c r="H27" s="347">
        <f t="shared" si="1"/>
        <v>45253</v>
      </c>
      <c r="I27" s="347">
        <f t="shared" si="1"/>
        <v>77</v>
      </c>
      <c r="J27" s="347">
        <f t="shared" si="1"/>
        <v>-85151</v>
      </c>
      <c r="K27" s="347">
        <f t="shared" si="1"/>
        <v>-24441</v>
      </c>
      <c r="L27" s="347">
        <f t="shared" si="1"/>
        <v>-84257</v>
      </c>
      <c r="M27" s="361"/>
      <c r="N27" s="362"/>
    </row>
    <row r="28" spans="1:14" ht="12.75" customHeight="1">
      <c r="A28" s="616"/>
      <c r="B28" s="146">
        <v>1999</v>
      </c>
      <c r="C28" s="347">
        <f aca="true" t="shared" si="2" ref="C28:M28">C17-C6</f>
        <v>-176310</v>
      </c>
      <c r="D28" s="347">
        <f t="shared" si="2"/>
        <v>-32871</v>
      </c>
      <c r="E28" s="347">
        <f t="shared" si="2"/>
        <v>-32902</v>
      </c>
      <c r="F28" s="347">
        <f t="shared" si="2"/>
        <v>-46145</v>
      </c>
      <c r="G28" s="347">
        <f t="shared" si="2"/>
        <v>-58773</v>
      </c>
      <c r="H28" s="347">
        <f t="shared" si="2"/>
        <v>34475</v>
      </c>
      <c r="I28" s="347">
        <f t="shared" si="2"/>
        <v>6</v>
      </c>
      <c r="J28" s="347">
        <f t="shared" si="2"/>
        <v>-80255</v>
      </c>
      <c r="K28" s="347">
        <f t="shared" si="2"/>
        <v>-28830</v>
      </c>
      <c r="L28" s="347">
        <f t="shared" si="2"/>
        <v>-55894</v>
      </c>
      <c r="M28" s="347">
        <f t="shared" si="2"/>
        <v>30778</v>
      </c>
      <c r="N28" s="363">
        <f>SUM(C28:M28)</f>
        <v>-446721</v>
      </c>
    </row>
    <row r="29" spans="1:14" ht="12.75" customHeight="1">
      <c r="A29" s="616"/>
      <c r="B29" s="146">
        <v>2000</v>
      </c>
      <c r="C29" s="347">
        <f aca="true" t="shared" si="3" ref="C29:M29">C18-C7</f>
        <v>-168484</v>
      </c>
      <c r="D29" s="347">
        <f t="shared" si="3"/>
        <v>-36395</v>
      </c>
      <c r="E29" s="347">
        <f t="shared" si="3"/>
        <v>-42335</v>
      </c>
      <c r="F29" s="347">
        <f t="shared" si="3"/>
        <v>-48884</v>
      </c>
      <c r="G29" s="347">
        <f t="shared" si="3"/>
        <v>-48372</v>
      </c>
      <c r="H29" s="347">
        <f t="shared" si="3"/>
        <v>34331</v>
      </c>
      <c r="I29" s="347">
        <f t="shared" si="3"/>
        <v>38</v>
      </c>
      <c r="J29" s="347">
        <f t="shared" si="3"/>
        <v>-76313</v>
      </c>
      <c r="K29" s="347">
        <f t="shared" si="3"/>
        <v>-14192</v>
      </c>
      <c r="L29" s="347">
        <f t="shared" si="3"/>
        <v>-53050</v>
      </c>
      <c r="M29" s="347">
        <f t="shared" si="3"/>
        <v>27234</v>
      </c>
      <c r="N29" s="363">
        <f>SUM(C29:M29)</f>
        <v>-426422</v>
      </c>
    </row>
    <row r="30" spans="1:14" ht="12.75" customHeight="1">
      <c r="A30" s="616"/>
      <c r="B30" s="146">
        <v>2001</v>
      </c>
      <c r="C30" s="347">
        <f aca="true" t="shared" si="4" ref="C30:M30">C19-C8</f>
        <v>-162707</v>
      </c>
      <c r="D30" s="347">
        <f t="shared" si="4"/>
        <v>-40958</v>
      </c>
      <c r="E30" s="347">
        <f t="shared" si="4"/>
        <v>-45800</v>
      </c>
      <c r="F30" s="347">
        <f t="shared" si="4"/>
        <v>-51063</v>
      </c>
      <c r="G30" s="347">
        <f t="shared" si="4"/>
        <v>-56979</v>
      </c>
      <c r="H30" s="347">
        <f t="shared" si="4"/>
        <v>31535</v>
      </c>
      <c r="I30" s="347">
        <f t="shared" si="4"/>
        <v>87</v>
      </c>
      <c r="J30" s="347">
        <f t="shared" si="4"/>
        <v>-98211</v>
      </c>
      <c r="K30" s="347">
        <f t="shared" si="4"/>
        <v>-17994</v>
      </c>
      <c r="L30" s="347">
        <f t="shared" si="4"/>
        <v>-61476</v>
      </c>
      <c r="M30" s="347">
        <f t="shared" si="4"/>
        <v>50566</v>
      </c>
      <c r="N30" s="363">
        <f>SUM(C30:M30)</f>
        <v>-453000</v>
      </c>
    </row>
    <row r="31" spans="1:14" ht="12.75" customHeight="1">
      <c r="A31" s="616"/>
      <c r="B31" s="146">
        <v>2002</v>
      </c>
      <c r="C31" s="347">
        <f aca="true" t="shared" si="5" ref="C31:M31">C20-C9</f>
        <v>-163331</v>
      </c>
      <c r="D31" s="347">
        <f t="shared" si="5"/>
        <v>-30344</v>
      </c>
      <c r="E31" s="347">
        <f t="shared" si="5"/>
        <v>-25917</v>
      </c>
      <c r="F31" s="347">
        <f t="shared" si="5"/>
        <v>-37011</v>
      </c>
      <c r="G31" s="347">
        <f t="shared" si="5"/>
        <v>-60557</v>
      </c>
      <c r="H31" s="347">
        <f t="shared" si="5"/>
        <v>-57168</v>
      </c>
      <c r="I31" s="347">
        <f t="shared" si="5"/>
        <v>-46</v>
      </c>
      <c r="J31" s="361"/>
      <c r="K31" s="347">
        <f t="shared" si="5"/>
        <v>-23328</v>
      </c>
      <c r="L31" s="347">
        <f t="shared" si="5"/>
        <v>-33233</v>
      </c>
      <c r="M31" s="347">
        <f t="shared" si="5"/>
        <v>7357</v>
      </c>
      <c r="N31" s="362"/>
    </row>
    <row r="32" spans="1:14" ht="12.75" customHeight="1">
      <c r="A32" s="616"/>
      <c r="B32" s="146">
        <v>2003</v>
      </c>
      <c r="C32" s="347">
        <f aca="true" t="shared" si="6" ref="C32:M32">C21-C10</f>
        <v>-201823</v>
      </c>
      <c r="D32" s="347">
        <f t="shared" si="6"/>
        <v>-29296</v>
      </c>
      <c r="E32" s="347">
        <f t="shared" si="6"/>
        <v>-9966</v>
      </c>
      <c r="F32" s="347">
        <f t="shared" si="6"/>
        <v>-35007</v>
      </c>
      <c r="G32" s="347">
        <f t="shared" si="6"/>
        <v>-97567</v>
      </c>
      <c r="H32" s="347">
        <f t="shared" si="6"/>
        <v>-50737</v>
      </c>
      <c r="I32" s="347">
        <f t="shared" si="6"/>
        <v>-400</v>
      </c>
      <c r="J32" s="361"/>
      <c r="K32" s="347">
        <f t="shared" si="6"/>
        <v>-25647</v>
      </c>
      <c r="L32" s="347">
        <f t="shared" si="6"/>
        <v>-32949</v>
      </c>
      <c r="M32" s="347">
        <f t="shared" si="6"/>
        <v>40924</v>
      </c>
      <c r="N32" s="362"/>
    </row>
    <row r="33" spans="1:14" ht="12.75" customHeight="1">
      <c r="A33" s="616"/>
      <c r="B33" s="146">
        <v>2004</v>
      </c>
      <c r="C33" s="347">
        <f aca="true" t="shared" si="7" ref="C33:M33">C22-C11</f>
        <v>-244257</v>
      </c>
      <c r="D33" s="347">
        <f t="shared" si="7"/>
        <v>-28753</v>
      </c>
      <c r="E33" s="347">
        <f t="shared" si="7"/>
        <v>-16851</v>
      </c>
      <c r="F33" s="347">
        <f t="shared" si="7"/>
        <v>-44601</v>
      </c>
      <c r="G33" s="347">
        <f t="shared" si="7"/>
        <v>-103639</v>
      </c>
      <c r="H33" s="347">
        <f t="shared" si="7"/>
        <v>-45644</v>
      </c>
      <c r="I33" s="347">
        <f t="shared" si="7"/>
        <v>-1617</v>
      </c>
      <c r="J33" s="361"/>
      <c r="K33" s="347">
        <f t="shared" si="7"/>
        <v>-13726</v>
      </c>
      <c r="L33" s="347">
        <f t="shared" si="7"/>
        <v>-45199</v>
      </c>
      <c r="M33" s="347">
        <f t="shared" si="7"/>
        <v>21097</v>
      </c>
      <c r="N33" s="362"/>
    </row>
    <row r="34" spans="1:14" ht="12.75" customHeight="1">
      <c r="A34" s="616"/>
      <c r="B34" s="146">
        <v>2005</v>
      </c>
      <c r="C34" s="347">
        <f aca="true" t="shared" si="8" ref="C34:M34">C23-C12</f>
        <v>-199130</v>
      </c>
      <c r="D34" s="347">
        <f t="shared" si="8"/>
        <v>-30487</v>
      </c>
      <c r="E34" s="347">
        <f t="shared" si="8"/>
        <v>-33003</v>
      </c>
      <c r="F34" s="347">
        <f t="shared" si="8"/>
        <v>-52542</v>
      </c>
      <c r="G34" s="347">
        <f t="shared" si="8"/>
        <v>-77288</v>
      </c>
      <c r="H34" s="347">
        <f t="shared" si="8"/>
        <v>-24563</v>
      </c>
      <c r="I34" s="347">
        <f t="shared" si="8"/>
        <v>-2832</v>
      </c>
      <c r="J34" s="361"/>
      <c r="K34" s="347">
        <f t="shared" si="8"/>
        <v>-12915</v>
      </c>
      <c r="L34" s="347">
        <f t="shared" si="8"/>
        <v>-50591</v>
      </c>
      <c r="M34" s="347">
        <f t="shared" si="8"/>
        <v>46800</v>
      </c>
      <c r="N34" s="362"/>
    </row>
    <row r="35" spans="1:14" ht="12.75" customHeight="1">
      <c r="A35" s="616"/>
      <c r="B35" s="158">
        <v>2006</v>
      </c>
      <c r="C35" s="347">
        <f aca="true" t="shared" si="9" ref="C35:M35">C24-C13</f>
        <v>-191204</v>
      </c>
      <c r="D35" s="347">
        <f t="shared" si="9"/>
        <v>-37823</v>
      </c>
      <c r="E35" s="347">
        <f t="shared" si="9"/>
        <v>-34098</v>
      </c>
      <c r="F35" s="347">
        <f t="shared" si="9"/>
        <v>-59606</v>
      </c>
      <c r="G35" s="347">
        <f t="shared" si="9"/>
        <v>-51079</v>
      </c>
      <c r="H35" s="347">
        <f t="shared" si="9"/>
        <v>-13386</v>
      </c>
      <c r="I35" s="347">
        <f t="shared" si="9"/>
        <v>-1683</v>
      </c>
      <c r="J35" s="361"/>
      <c r="K35" s="347">
        <f t="shared" si="9"/>
        <v>-11587</v>
      </c>
      <c r="L35" s="347">
        <f t="shared" si="9"/>
        <v>-48518</v>
      </c>
      <c r="M35" s="347">
        <f t="shared" si="9"/>
        <v>35989</v>
      </c>
      <c r="N35" s="362"/>
    </row>
    <row r="36" spans="1:14" ht="12.75" customHeight="1" thickBot="1">
      <c r="A36" s="617"/>
      <c r="B36" s="156">
        <v>2007</v>
      </c>
      <c r="C36" s="348">
        <f aca="true" t="shared" si="10" ref="C36:M36">C25-C14</f>
        <v>-330965</v>
      </c>
      <c r="D36" s="348">
        <f t="shared" si="10"/>
        <v>-45015</v>
      </c>
      <c r="E36" s="348">
        <f t="shared" si="10"/>
        <v>-56718</v>
      </c>
      <c r="F36" s="348">
        <f t="shared" si="10"/>
        <v>-95769</v>
      </c>
      <c r="G36" s="348">
        <f t="shared" si="10"/>
        <v>-76155</v>
      </c>
      <c r="H36" s="348">
        <f t="shared" si="10"/>
        <v>-21847</v>
      </c>
      <c r="I36" s="348">
        <f t="shared" si="10"/>
        <v>-3271</v>
      </c>
      <c r="J36" s="373"/>
      <c r="K36" s="348">
        <f t="shared" si="10"/>
        <v>-12708</v>
      </c>
      <c r="L36" s="348">
        <f t="shared" si="10"/>
        <v>-73816</v>
      </c>
      <c r="M36" s="348">
        <f t="shared" si="10"/>
        <v>51007</v>
      </c>
      <c r="N36" s="374"/>
    </row>
    <row r="37" spans="1:19" ht="13.5" customHeight="1">
      <c r="A37" s="4" t="s">
        <v>19</v>
      </c>
      <c r="B37" s="12"/>
      <c r="C37" s="5"/>
      <c r="D37" s="3"/>
      <c r="E37" s="3"/>
      <c r="F37" s="3"/>
      <c r="G37" s="3"/>
      <c r="H37" s="3"/>
      <c r="I37" s="3"/>
      <c r="J37" s="11" t="s">
        <v>265</v>
      </c>
      <c r="L37" s="3"/>
      <c r="M37" s="3"/>
      <c r="N37" s="3"/>
      <c r="O37" s="3"/>
      <c r="P37" s="6"/>
      <c r="Q37" s="3"/>
      <c r="R37" s="3"/>
      <c r="S37" s="3"/>
    </row>
    <row r="38" spans="1:19" ht="13.5" customHeight="1">
      <c r="A38" s="326"/>
      <c r="B38" s="11" t="s">
        <v>436</v>
      </c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77" customWidth="1"/>
    <col min="2" max="2" width="5.57421875" style="177" customWidth="1"/>
    <col min="3" max="3" width="10.421875" style="177" customWidth="1"/>
    <col min="4" max="4" width="7.57421875" style="177" bestFit="1" customWidth="1"/>
    <col min="5" max="5" width="8.421875" style="177" customWidth="1"/>
    <col min="6" max="6" width="9.57421875" style="177" customWidth="1"/>
    <col min="7" max="7" width="6.57421875" style="177" customWidth="1"/>
    <col min="8" max="8" width="6.140625" style="177" customWidth="1"/>
    <col min="9" max="9" width="6.00390625" style="177" bestFit="1" customWidth="1"/>
    <col min="10" max="10" width="5.57421875" style="177" customWidth="1"/>
    <col min="11" max="11" width="7.00390625" style="177" customWidth="1"/>
    <col min="12" max="12" width="6.140625" style="177" bestFit="1" customWidth="1"/>
    <col min="13" max="13" width="7.00390625" style="177" customWidth="1"/>
    <col min="14" max="14" width="8.57421875" style="177" customWidth="1"/>
    <col min="15" max="16384" width="9.140625" style="177" customWidth="1"/>
  </cols>
  <sheetData>
    <row r="1" spans="1:19" ht="19.5" customHeight="1">
      <c r="A1" s="16" t="s">
        <v>391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4" ht="51.75" thickBot="1">
      <c r="A3" s="19" t="s">
        <v>169</v>
      </c>
      <c r="B3" s="19" t="s">
        <v>431</v>
      </c>
      <c r="C3" s="314" t="s">
        <v>52</v>
      </c>
      <c r="D3" s="314" t="s">
        <v>60</v>
      </c>
      <c r="E3" s="314" t="s">
        <v>308</v>
      </c>
      <c r="F3" s="314" t="s">
        <v>170</v>
      </c>
      <c r="G3" s="314" t="s">
        <v>175</v>
      </c>
      <c r="H3" s="314" t="s">
        <v>101</v>
      </c>
      <c r="I3" s="314" t="s">
        <v>172</v>
      </c>
      <c r="J3" s="314" t="s">
        <v>173</v>
      </c>
      <c r="K3" s="314" t="s">
        <v>73</v>
      </c>
      <c r="L3" s="314" t="s">
        <v>349</v>
      </c>
      <c r="M3" s="314" t="s">
        <v>110</v>
      </c>
      <c r="N3" s="314" t="s">
        <v>5</v>
      </c>
    </row>
    <row r="4" spans="1:14" ht="12.75" customHeight="1">
      <c r="A4" s="589" t="s">
        <v>53</v>
      </c>
      <c r="B4" s="145">
        <v>1997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380"/>
    </row>
    <row r="5" spans="1:14" ht="12.75" customHeight="1">
      <c r="A5" s="590"/>
      <c r="B5" s="146">
        <v>1998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2">
        <f>SUM(C5:M9)</f>
        <v>4993510</v>
      </c>
    </row>
    <row r="6" spans="1:14" ht="12.75" customHeight="1">
      <c r="A6" s="590"/>
      <c r="B6" s="146">
        <v>1999</v>
      </c>
      <c r="C6" s="198">
        <v>809678</v>
      </c>
      <c r="D6" s="198">
        <v>31545</v>
      </c>
      <c r="E6" s="198">
        <v>123897</v>
      </c>
      <c r="F6" s="198">
        <v>114739</v>
      </c>
      <c r="G6" s="198">
        <v>59863</v>
      </c>
      <c r="H6" s="198">
        <v>3231</v>
      </c>
      <c r="I6" s="198">
        <v>23</v>
      </c>
      <c r="J6" s="198">
        <v>21703</v>
      </c>
      <c r="K6" s="198">
        <v>7297</v>
      </c>
      <c r="L6" s="198">
        <v>22305</v>
      </c>
      <c r="M6" s="198">
        <v>648</v>
      </c>
      <c r="N6" s="382">
        <f>SUM(C6:M6)</f>
        <v>1194929</v>
      </c>
    </row>
    <row r="7" spans="1:14" ht="12.75" customHeight="1">
      <c r="A7" s="590"/>
      <c r="B7" s="146">
        <v>2000</v>
      </c>
      <c r="C7" s="198">
        <v>811851</v>
      </c>
      <c r="D7" s="198">
        <v>37828</v>
      </c>
      <c r="E7" s="198">
        <v>132876</v>
      </c>
      <c r="F7" s="198">
        <v>123293</v>
      </c>
      <c r="G7" s="198">
        <v>41900</v>
      </c>
      <c r="H7" s="198">
        <v>5600</v>
      </c>
      <c r="I7" s="198">
        <v>33</v>
      </c>
      <c r="J7" s="198">
        <v>21416</v>
      </c>
      <c r="K7" s="198">
        <v>6200</v>
      </c>
      <c r="L7" s="198">
        <v>20546</v>
      </c>
      <c r="M7" s="198">
        <v>695</v>
      </c>
      <c r="N7" s="382">
        <f>SUM(C7:M7)</f>
        <v>1202238</v>
      </c>
    </row>
    <row r="8" spans="1:14" ht="12.75" customHeight="1">
      <c r="A8" s="590"/>
      <c r="B8" s="146">
        <v>2001</v>
      </c>
      <c r="C8" s="198">
        <v>792509</v>
      </c>
      <c r="D8" s="198">
        <v>47969</v>
      </c>
      <c r="E8" s="198">
        <v>134483</v>
      </c>
      <c r="F8" s="198">
        <v>137667</v>
      </c>
      <c r="G8" s="198">
        <v>58916</v>
      </c>
      <c r="H8" s="198">
        <v>8147</v>
      </c>
      <c r="I8" s="381"/>
      <c r="J8" s="198">
        <v>33993</v>
      </c>
      <c r="K8" s="198">
        <v>11117</v>
      </c>
      <c r="L8" s="198">
        <v>32507</v>
      </c>
      <c r="M8" s="198">
        <v>1229</v>
      </c>
      <c r="N8" s="383"/>
    </row>
    <row r="9" spans="1:14" ht="12.75" customHeight="1">
      <c r="A9" s="590"/>
      <c r="B9" s="146">
        <v>2002</v>
      </c>
      <c r="C9" s="198">
        <v>827079</v>
      </c>
      <c r="D9" s="198">
        <v>41185</v>
      </c>
      <c r="E9" s="198">
        <v>132354</v>
      </c>
      <c r="F9" s="198">
        <v>149875</v>
      </c>
      <c r="G9" s="198">
        <v>110888</v>
      </c>
      <c r="H9" s="198">
        <v>38986</v>
      </c>
      <c r="I9" s="198">
        <v>70</v>
      </c>
      <c r="J9" s="381"/>
      <c r="K9" s="198">
        <v>12234</v>
      </c>
      <c r="L9" s="198">
        <v>22277</v>
      </c>
      <c r="M9" s="198">
        <v>2858</v>
      </c>
      <c r="N9" s="383"/>
    </row>
    <row r="10" spans="1:14" ht="12.75" customHeight="1">
      <c r="A10" s="590"/>
      <c r="B10" s="146">
        <v>2003</v>
      </c>
      <c r="C10" s="198">
        <v>901056</v>
      </c>
      <c r="D10" s="198">
        <v>37029</v>
      </c>
      <c r="E10" s="198">
        <v>68468</v>
      </c>
      <c r="F10" s="198">
        <v>165664</v>
      </c>
      <c r="G10" s="198">
        <v>154695</v>
      </c>
      <c r="H10" s="198">
        <v>37397</v>
      </c>
      <c r="I10" s="198">
        <v>435</v>
      </c>
      <c r="J10" s="381"/>
      <c r="K10" s="198">
        <v>13331</v>
      </c>
      <c r="L10" s="198">
        <v>21332</v>
      </c>
      <c r="M10" s="198">
        <v>1708</v>
      </c>
      <c r="N10" s="383"/>
    </row>
    <row r="11" spans="1:14" ht="12.75" customHeight="1">
      <c r="A11" s="590"/>
      <c r="B11" s="146">
        <v>2004</v>
      </c>
      <c r="C11" s="198">
        <v>921951</v>
      </c>
      <c r="D11" s="198">
        <v>39340</v>
      </c>
      <c r="E11" s="198">
        <v>71701</v>
      </c>
      <c r="F11" s="198">
        <v>182120</v>
      </c>
      <c r="G11" s="198">
        <v>122947</v>
      </c>
      <c r="H11" s="198">
        <v>37029</v>
      </c>
      <c r="I11" s="198">
        <v>2321</v>
      </c>
      <c r="J11" s="381"/>
      <c r="K11" s="198">
        <v>10163</v>
      </c>
      <c r="L11" s="198">
        <v>24471</v>
      </c>
      <c r="M11" s="198">
        <v>1901</v>
      </c>
      <c r="N11" s="383"/>
    </row>
    <row r="12" spans="1:14" ht="12.75" customHeight="1">
      <c r="A12" s="590"/>
      <c r="B12" s="146">
        <v>2005</v>
      </c>
      <c r="C12" s="198">
        <v>817145</v>
      </c>
      <c r="D12" s="198">
        <v>36197</v>
      </c>
      <c r="E12" s="198">
        <v>96719</v>
      </c>
      <c r="F12" s="198">
        <v>202201</v>
      </c>
      <c r="G12" s="198">
        <v>83693</v>
      </c>
      <c r="H12" s="198">
        <v>28489</v>
      </c>
      <c r="I12" s="198">
        <v>3586</v>
      </c>
      <c r="J12" s="381"/>
      <c r="K12" s="198">
        <v>8745</v>
      </c>
      <c r="L12" s="198">
        <v>24170</v>
      </c>
      <c r="M12" s="198">
        <v>118</v>
      </c>
      <c r="N12" s="383"/>
    </row>
    <row r="13" spans="1:14" ht="12.75" customHeight="1">
      <c r="A13" s="590"/>
      <c r="B13" s="146">
        <v>2006</v>
      </c>
      <c r="C13" s="198">
        <v>678928</v>
      </c>
      <c r="D13" s="198">
        <v>46346</v>
      </c>
      <c r="E13" s="198">
        <v>107563</v>
      </c>
      <c r="F13" s="198">
        <v>198600</v>
      </c>
      <c r="G13" s="198">
        <v>34166</v>
      </c>
      <c r="H13" s="198">
        <v>27946</v>
      </c>
      <c r="I13" s="198">
        <v>2137</v>
      </c>
      <c r="J13" s="381"/>
      <c r="K13" s="198">
        <v>6378</v>
      </c>
      <c r="L13" s="198">
        <v>22390</v>
      </c>
      <c r="M13" s="381"/>
      <c r="N13" s="383"/>
    </row>
    <row r="14" spans="1:14" ht="12.75" customHeight="1" thickBot="1">
      <c r="A14" s="618"/>
      <c r="B14" s="147">
        <v>2007</v>
      </c>
      <c r="C14" s="227">
        <v>823984</v>
      </c>
      <c r="D14" s="227">
        <v>45845</v>
      </c>
      <c r="E14" s="227">
        <v>142473</v>
      </c>
      <c r="F14" s="227">
        <v>207323</v>
      </c>
      <c r="G14" s="227">
        <v>45765</v>
      </c>
      <c r="H14" s="227">
        <v>29866</v>
      </c>
      <c r="I14" s="227">
        <v>3592</v>
      </c>
      <c r="J14" s="384"/>
      <c r="K14" s="227">
        <v>7765</v>
      </c>
      <c r="L14" s="227">
        <v>28061</v>
      </c>
      <c r="M14" s="227">
        <v>13</v>
      </c>
      <c r="N14" s="385"/>
    </row>
    <row r="15" spans="1:14" ht="12.75" customHeight="1">
      <c r="A15" s="593" t="s">
        <v>54</v>
      </c>
      <c r="B15" s="145">
        <v>1997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380"/>
    </row>
    <row r="16" spans="1:14" ht="12.75" customHeight="1">
      <c r="A16" s="594"/>
      <c r="B16" s="146">
        <v>1998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2">
        <f>SUM(C16:M17)</f>
        <v>333299</v>
      </c>
    </row>
    <row r="17" spans="1:14" ht="12.75" customHeight="1">
      <c r="A17" s="594"/>
      <c r="B17" s="146">
        <v>1999</v>
      </c>
      <c r="C17" s="198">
        <v>3523</v>
      </c>
      <c r="D17" s="198">
        <v>1637</v>
      </c>
      <c r="E17" s="198">
        <v>33366</v>
      </c>
      <c r="F17" s="198">
        <v>128066</v>
      </c>
      <c r="G17" s="198">
        <v>1111</v>
      </c>
      <c r="H17" s="198">
        <v>157375</v>
      </c>
      <c r="I17" s="198">
        <v>13</v>
      </c>
      <c r="J17" s="198">
        <v>330</v>
      </c>
      <c r="K17" s="198">
        <v>404</v>
      </c>
      <c r="L17" s="198">
        <v>1137</v>
      </c>
      <c r="M17" s="198">
        <v>6337</v>
      </c>
      <c r="N17" s="382">
        <f>SUM(C17:M17)</f>
        <v>333299</v>
      </c>
    </row>
    <row r="18" spans="1:14" ht="12.75" customHeight="1">
      <c r="A18" s="594"/>
      <c r="B18" s="146">
        <v>2000</v>
      </c>
      <c r="C18" s="198">
        <v>1945</v>
      </c>
      <c r="D18" s="198">
        <v>1283</v>
      </c>
      <c r="E18" s="198">
        <v>15772</v>
      </c>
      <c r="F18" s="198">
        <v>93374</v>
      </c>
      <c r="G18" s="198">
        <v>801</v>
      </c>
      <c r="H18" s="198">
        <v>189523</v>
      </c>
      <c r="I18" s="198">
        <v>45</v>
      </c>
      <c r="J18" s="198">
        <v>289</v>
      </c>
      <c r="K18" s="198">
        <v>396</v>
      </c>
      <c r="L18" s="198">
        <v>837</v>
      </c>
      <c r="M18" s="198">
        <v>5202</v>
      </c>
      <c r="N18" s="382">
        <f>SUM(C18:M18)</f>
        <v>309467</v>
      </c>
    </row>
    <row r="19" spans="1:14" ht="12.75" customHeight="1">
      <c r="A19" s="594"/>
      <c r="B19" s="146">
        <v>2001</v>
      </c>
      <c r="C19" s="198">
        <v>1110</v>
      </c>
      <c r="D19" s="198">
        <v>2639</v>
      </c>
      <c r="E19" s="198">
        <v>41285</v>
      </c>
      <c r="F19" s="198">
        <v>105788</v>
      </c>
      <c r="G19" s="198">
        <v>4244</v>
      </c>
      <c r="H19" s="198">
        <v>205763</v>
      </c>
      <c r="I19" s="198">
        <v>45</v>
      </c>
      <c r="J19" s="198">
        <v>362</v>
      </c>
      <c r="K19" s="198">
        <v>640</v>
      </c>
      <c r="L19" s="198">
        <v>1353</v>
      </c>
      <c r="M19" s="198">
        <v>8882</v>
      </c>
      <c r="N19" s="382">
        <f>SUM(C19:M19)</f>
        <v>372111</v>
      </c>
    </row>
    <row r="20" spans="1:14" ht="12.75" customHeight="1">
      <c r="A20" s="594"/>
      <c r="B20" s="146">
        <v>2002</v>
      </c>
      <c r="C20" s="198">
        <v>5831</v>
      </c>
      <c r="D20" s="198">
        <v>3354</v>
      </c>
      <c r="E20" s="198">
        <v>54722</v>
      </c>
      <c r="F20" s="198">
        <v>165723</v>
      </c>
      <c r="G20" s="198">
        <v>7243</v>
      </c>
      <c r="H20" s="198">
        <v>190753</v>
      </c>
      <c r="I20" s="198">
        <v>19</v>
      </c>
      <c r="J20" s="381"/>
      <c r="K20" s="198">
        <v>641</v>
      </c>
      <c r="L20" s="198">
        <v>1780</v>
      </c>
      <c r="M20" s="198">
        <v>4532</v>
      </c>
      <c r="N20" s="383"/>
    </row>
    <row r="21" spans="1:14" ht="12.75" customHeight="1">
      <c r="A21" s="594"/>
      <c r="B21" s="146">
        <v>2003</v>
      </c>
      <c r="C21" s="198">
        <v>6361</v>
      </c>
      <c r="D21" s="198">
        <v>123</v>
      </c>
      <c r="E21" s="198">
        <v>48662</v>
      </c>
      <c r="F21" s="198">
        <v>149923</v>
      </c>
      <c r="G21" s="198">
        <v>7477</v>
      </c>
      <c r="H21" s="198">
        <v>230416</v>
      </c>
      <c r="I21" s="198">
        <v>14</v>
      </c>
      <c r="J21" s="381"/>
      <c r="K21" s="198">
        <v>603</v>
      </c>
      <c r="L21" s="198">
        <v>2081</v>
      </c>
      <c r="M21" s="198">
        <v>8389</v>
      </c>
      <c r="N21" s="383"/>
    </row>
    <row r="22" spans="1:14" ht="12.75" customHeight="1">
      <c r="A22" s="594"/>
      <c r="B22" s="146">
        <v>2004</v>
      </c>
      <c r="C22" s="198">
        <v>8764</v>
      </c>
      <c r="D22" s="198">
        <v>2409</v>
      </c>
      <c r="E22" s="198">
        <v>53695</v>
      </c>
      <c r="F22" s="198">
        <v>198093</v>
      </c>
      <c r="G22" s="198">
        <v>9696</v>
      </c>
      <c r="H22" s="198">
        <v>25589</v>
      </c>
      <c r="I22" s="198">
        <v>55</v>
      </c>
      <c r="J22" s="381"/>
      <c r="K22" s="198">
        <v>1223</v>
      </c>
      <c r="L22" s="198">
        <v>1732</v>
      </c>
      <c r="M22" s="198">
        <v>8336</v>
      </c>
      <c r="N22" s="383"/>
    </row>
    <row r="23" spans="1:14" ht="12.75" customHeight="1">
      <c r="A23" s="594"/>
      <c r="B23" s="146">
        <v>2005</v>
      </c>
      <c r="C23" s="198">
        <v>2990</v>
      </c>
      <c r="D23" s="198">
        <v>1419</v>
      </c>
      <c r="E23" s="198">
        <v>20062</v>
      </c>
      <c r="F23" s="198">
        <v>176294</v>
      </c>
      <c r="G23" s="198">
        <v>3843</v>
      </c>
      <c r="H23" s="198">
        <v>273140</v>
      </c>
      <c r="I23" s="198">
        <v>15</v>
      </c>
      <c r="J23" s="381"/>
      <c r="K23" s="198">
        <v>912</v>
      </c>
      <c r="L23" s="198">
        <v>1880</v>
      </c>
      <c r="M23" s="198">
        <v>9726</v>
      </c>
      <c r="N23" s="383"/>
    </row>
    <row r="24" spans="1:14" ht="12.75" customHeight="1">
      <c r="A24" s="594"/>
      <c r="B24" s="146">
        <v>2006</v>
      </c>
      <c r="C24" s="198">
        <v>1166</v>
      </c>
      <c r="D24" s="198">
        <v>5264</v>
      </c>
      <c r="E24" s="198">
        <v>19356</v>
      </c>
      <c r="F24" s="198">
        <v>145282</v>
      </c>
      <c r="G24" s="198">
        <v>12505</v>
      </c>
      <c r="H24" s="198">
        <v>250012</v>
      </c>
      <c r="I24" s="198">
        <v>22</v>
      </c>
      <c r="J24" s="381"/>
      <c r="K24" s="198">
        <v>591</v>
      </c>
      <c r="L24" s="198">
        <v>2153</v>
      </c>
      <c r="M24" s="198">
        <v>7410</v>
      </c>
      <c r="N24" s="383"/>
    </row>
    <row r="25" spans="1:14" ht="12.75" customHeight="1" thickBot="1">
      <c r="A25" s="595"/>
      <c r="B25" s="147">
        <v>2007</v>
      </c>
      <c r="C25" s="227">
        <v>18350</v>
      </c>
      <c r="D25" s="227">
        <v>6062</v>
      </c>
      <c r="E25" s="227">
        <v>20030</v>
      </c>
      <c r="F25" s="227">
        <v>167175</v>
      </c>
      <c r="G25" s="227">
        <v>19504</v>
      </c>
      <c r="H25" s="227">
        <v>317968</v>
      </c>
      <c r="I25" s="227">
        <v>34</v>
      </c>
      <c r="J25" s="384"/>
      <c r="K25" s="227">
        <v>1418</v>
      </c>
      <c r="L25" s="227">
        <v>2774</v>
      </c>
      <c r="M25" s="227">
        <v>8301</v>
      </c>
      <c r="N25" s="385"/>
    </row>
    <row r="26" spans="1:14" ht="12.75" customHeight="1">
      <c r="A26" s="593" t="s">
        <v>376</v>
      </c>
      <c r="B26" s="145">
        <v>1997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2"/>
    </row>
    <row r="27" spans="1:14" ht="12.75" customHeight="1">
      <c r="A27" s="594"/>
      <c r="B27" s="146">
        <v>1998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2"/>
    </row>
    <row r="28" spans="1:14" ht="12.75" customHeight="1">
      <c r="A28" s="594"/>
      <c r="B28" s="146">
        <v>1999</v>
      </c>
      <c r="C28" s="347">
        <f aca="true" t="shared" si="0" ref="C28:M28">C17-C6</f>
        <v>-806155</v>
      </c>
      <c r="D28" s="347">
        <f t="shared" si="0"/>
        <v>-29908</v>
      </c>
      <c r="E28" s="347">
        <f t="shared" si="0"/>
        <v>-90531</v>
      </c>
      <c r="F28" s="347">
        <f t="shared" si="0"/>
        <v>13327</v>
      </c>
      <c r="G28" s="347">
        <f t="shared" si="0"/>
        <v>-58752</v>
      </c>
      <c r="H28" s="347">
        <f t="shared" si="0"/>
        <v>154144</v>
      </c>
      <c r="I28" s="347">
        <f t="shared" si="0"/>
        <v>-10</v>
      </c>
      <c r="J28" s="347">
        <f t="shared" si="0"/>
        <v>-21373</v>
      </c>
      <c r="K28" s="347">
        <f t="shared" si="0"/>
        <v>-6893</v>
      </c>
      <c r="L28" s="347">
        <f t="shared" si="0"/>
        <v>-21168</v>
      </c>
      <c r="M28" s="347">
        <f t="shared" si="0"/>
        <v>5689</v>
      </c>
      <c r="N28" s="363">
        <f>SUM(C28:M28)</f>
        <v>-861630</v>
      </c>
    </row>
    <row r="29" spans="1:14" ht="12.75" customHeight="1">
      <c r="A29" s="594"/>
      <c r="B29" s="146">
        <v>2000</v>
      </c>
      <c r="C29" s="347">
        <f aca="true" t="shared" si="1" ref="C29:M29">C18-C7</f>
        <v>-809906</v>
      </c>
      <c r="D29" s="347">
        <f t="shared" si="1"/>
        <v>-36545</v>
      </c>
      <c r="E29" s="347">
        <f t="shared" si="1"/>
        <v>-117104</v>
      </c>
      <c r="F29" s="347">
        <f t="shared" si="1"/>
        <v>-29919</v>
      </c>
      <c r="G29" s="347">
        <f t="shared" si="1"/>
        <v>-41099</v>
      </c>
      <c r="H29" s="347">
        <f t="shared" si="1"/>
        <v>183923</v>
      </c>
      <c r="I29" s="347">
        <f t="shared" si="1"/>
        <v>12</v>
      </c>
      <c r="J29" s="347">
        <f t="shared" si="1"/>
        <v>-21127</v>
      </c>
      <c r="K29" s="347">
        <f t="shared" si="1"/>
        <v>-5804</v>
      </c>
      <c r="L29" s="347">
        <f t="shared" si="1"/>
        <v>-19709</v>
      </c>
      <c r="M29" s="347">
        <f t="shared" si="1"/>
        <v>4507</v>
      </c>
      <c r="N29" s="363">
        <f>SUM(C29:M29)</f>
        <v>-892771</v>
      </c>
    </row>
    <row r="30" spans="1:14" ht="12.75" customHeight="1">
      <c r="A30" s="594"/>
      <c r="B30" s="146">
        <v>2001</v>
      </c>
      <c r="C30" s="347">
        <f aca="true" t="shared" si="2" ref="C30:M30">C19-C8</f>
        <v>-791399</v>
      </c>
      <c r="D30" s="347">
        <f t="shared" si="2"/>
        <v>-45330</v>
      </c>
      <c r="E30" s="347">
        <f t="shared" si="2"/>
        <v>-93198</v>
      </c>
      <c r="F30" s="347">
        <f t="shared" si="2"/>
        <v>-31879</v>
      </c>
      <c r="G30" s="347">
        <f t="shared" si="2"/>
        <v>-54672</v>
      </c>
      <c r="H30" s="347">
        <f t="shared" si="2"/>
        <v>197616</v>
      </c>
      <c r="I30" s="347">
        <f t="shared" si="2"/>
        <v>45</v>
      </c>
      <c r="J30" s="347">
        <f t="shared" si="2"/>
        <v>-33631</v>
      </c>
      <c r="K30" s="347">
        <f t="shared" si="2"/>
        <v>-10477</v>
      </c>
      <c r="L30" s="347">
        <f t="shared" si="2"/>
        <v>-31154</v>
      </c>
      <c r="M30" s="347">
        <f t="shared" si="2"/>
        <v>7653</v>
      </c>
      <c r="N30" s="363">
        <f>SUM(C30:M30)</f>
        <v>-886426</v>
      </c>
    </row>
    <row r="31" spans="1:14" ht="12.75" customHeight="1">
      <c r="A31" s="594"/>
      <c r="B31" s="146">
        <v>2002</v>
      </c>
      <c r="C31" s="347">
        <f aca="true" t="shared" si="3" ref="C31:M31">C20-C9</f>
        <v>-821248</v>
      </c>
      <c r="D31" s="347">
        <f t="shared" si="3"/>
        <v>-37831</v>
      </c>
      <c r="E31" s="347">
        <f t="shared" si="3"/>
        <v>-77632</v>
      </c>
      <c r="F31" s="347">
        <f t="shared" si="3"/>
        <v>15848</v>
      </c>
      <c r="G31" s="347">
        <f t="shared" si="3"/>
        <v>-103645</v>
      </c>
      <c r="H31" s="347">
        <f t="shared" si="3"/>
        <v>151767</v>
      </c>
      <c r="I31" s="347">
        <f t="shared" si="3"/>
        <v>-51</v>
      </c>
      <c r="J31" s="361"/>
      <c r="K31" s="347">
        <f t="shared" si="3"/>
        <v>-11593</v>
      </c>
      <c r="L31" s="347">
        <f t="shared" si="3"/>
        <v>-20497</v>
      </c>
      <c r="M31" s="347">
        <f t="shared" si="3"/>
        <v>1674</v>
      </c>
      <c r="N31" s="362"/>
    </row>
    <row r="32" spans="1:14" ht="12.75" customHeight="1">
      <c r="A32" s="594"/>
      <c r="B32" s="146">
        <v>2003</v>
      </c>
      <c r="C32" s="347">
        <f aca="true" t="shared" si="4" ref="C32:M32">C21-C10</f>
        <v>-894695</v>
      </c>
      <c r="D32" s="347">
        <f t="shared" si="4"/>
        <v>-36906</v>
      </c>
      <c r="E32" s="347">
        <f t="shared" si="4"/>
        <v>-19806</v>
      </c>
      <c r="F32" s="347">
        <f t="shared" si="4"/>
        <v>-15741</v>
      </c>
      <c r="G32" s="347">
        <f t="shared" si="4"/>
        <v>-147218</v>
      </c>
      <c r="H32" s="347">
        <f t="shared" si="4"/>
        <v>193019</v>
      </c>
      <c r="I32" s="347">
        <f t="shared" si="4"/>
        <v>-421</v>
      </c>
      <c r="J32" s="361"/>
      <c r="K32" s="347">
        <f t="shared" si="4"/>
        <v>-12728</v>
      </c>
      <c r="L32" s="347">
        <f t="shared" si="4"/>
        <v>-19251</v>
      </c>
      <c r="M32" s="347">
        <f t="shared" si="4"/>
        <v>6681</v>
      </c>
      <c r="N32" s="362"/>
    </row>
    <row r="33" spans="1:14" ht="12.75" customHeight="1">
      <c r="A33" s="594"/>
      <c r="B33" s="146">
        <v>2004</v>
      </c>
      <c r="C33" s="347">
        <f aca="true" t="shared" si="5" ref="C33:M33">C22-C11</f>
        <v>-913187</v>
      </c>
      <c r="D33" s="347">
        <f t="shared" si="5"/>
        <v>-36931</v>
      </c>
      <c r="E33" s="347">
        <f t="shared" si="5"/>
        <v>-18006</v>
      </c>
      <c r="F33" s="347">
        <f t="shared" si="5"/>
        <v>15973</v>
      </c>
      <c r="G33" s="347">
        <f t="shared" si="5"/>
        <v>-113251</v>
      </c>
      <c r="H33" s="347">
        <f t="shared" si="5"/>
        <v>-11440</v>
      </c>
      <c r="I33" s="347">
        <f t="shared" si="5"/>
        <v>-2266</v>
      </c>
      <c r="J33" s="361"/>
      <c r="K33" s="347">
        <f t="shared" si="5"/>
        <v>-8940</v>
      </c>
      <c r="L33" s="347">
        <f t="shared" si="5"/>
        <v>-22739</v>
      </c>
      <c r="M33" s="347">
        <f t="shared" si="5"/>
        <v>6435</v>
      </c>
      <c r="N33" s="362"/>
    </row>
    <row r="34" spans="1:14" ht="12.75" customHeight="1">
      <c r="A34" s="594"/>
      <c r="B34" s="146">
        <v>2005</v>
      </c>
      <c r="C34" s="347">
        <f aca="true" t="shared" si="6" ref="C34:M34">C23-C12</f>
        <v>-814155</v>
      </c>
      <c r="D34" s="347">
        <f t="shared" si="6"/>
        <v>-34778</v>
      </c>
      <c r="E34" s="347">
        <f t="shared" si="6"/>
        <v>-76657</v>
      </c>
      <c r="F34" s="347">
        <f t="shared" si="6"/>
        <v>-25907</v>
      </c>
      <c r="G34" s="347">
        <f t="shared" si="6"/>
        <v>-79850</v>
      </c>
      <c r="H34" s="347">
        <f t="shared" si="6"/>
        <v>244651</v>
      </c>
      <c r="I34" s="347">
        <f t="shared" si="6"/>
        <v>-3571</v>
      </c>
      <c r="J34" s="361"/>
      <c r="K34" s="347">
        <f t="shared" si="6"/>
        <v>-7833</v>
      </c>
      <c r="L34" s="347">
        <f t="shared" si="6"/>
        <v>-22290</v>
      </c>
      <c r="M34" s="347">
        <f t="shared" si="6"/>
        <v>9608</v>
      </c>
      <c r="N34" s="362"/>
    </row>
    <row r="35" spans="1:14" ht="12.75" customHeight="1">
      <c r="A35" s="594"/>
      <c r="B35" s="158">
        <v>2006</v>
      </c>
      <c r="C35" s="347">
        <f aca="true" t="shared" si="7" ref="C35:M35">C24-C13</f>
        <v>-677762</v>
      </c>
      <c r="D35" s="347">
        <f t="shared" si="7"/>
        <v>-41082</v>
      </c>
      <c r="E35" s="347">
        <f t="shared" si="7"/>
        <v>-88207</v>
      </c>
      <c r="F35" s="347">
        <f t="shared" si="7"/>
        <v>-53318</v>
      </c>
      <c r="G35" s="347">
        <f t="shared" si="7"/>
        <v>-21661</v>
      </c>
      <c r="H35" s="347">
        <f t="shared" si="7"/>
        <v>222066</v>
      </c>
      <c r="I35" s="347">
        <f t="shared" si="7"/>
        <v>-2115</v>
      </c>
      <c r="J35" s="361"/>
      <c r="K35" s="347">
        <f t="shared" si="7"/>
        <v>-5787</v>
      </c>
      <c r="L35" s="347">
        <f t="shared" si="7"/>
        <v>-20237</v>
      </c>
      <c r="M35" s="347">
        <f t="shared" si="7"/>
        <v>7410</v>
      </c>
      <c r="N35" s="362"/>
    </row>
    <row r="36" spans="1:14" ht="12.75" customHeight="1" thickBot="1">
      <c r="A36" s="595"/>
      <c r="B36" s="156">
        <v>2007</v>
      </c>
      <c r="C36" s="348">
        <f aca="true" t="shared" si="8" ref="C36:M36">C25-C14</f>
        <v>-805634</v>
      </c>
      <c r="D36" s="348">
        <f t="shared" si="8"/>
        <v>-39783</v>
      </c>
      <c r="E36" s="348">
        <f t="shared" si="8"/>
        <v>-122443</v>
      </c>
      <c r="F36" s="348">
        <f t="shared" si="8"/>
        <v>-40148</v>
      </c>
      <c r="G36" s="348">
        <f t="shared" si="8"/>
        <v>-26261</v>
      </c>
      <c r="H36" s="348">
        <f t="shared" si="8"/>
        <v>288102</v>
      </c>
      <c r="I36" s="348">
        <f t="shared" si="8"/>
        <v>-3558</v>
      </c>
      <c r="J36" s="373"/>
      <c r="K36" s="348">
        <f t="shared" si="8"/>
        <v>-6347</v>
      </c>
      <c r="L36" s="348">
        <f t="shared" si="8"/>
        <v>-25287</v>
      </c>
      <c r="M36" s="348">
        <f t="shared" si="8"/>
        <v>8288</v>
      </c>
      <c r="N36" s="374"/>
    </row>
    <row r="37" spans="1:19" ht="13.5" customHeight="1">
      <c r="A37" s="4" t="s">
        <v>19</v>
      </c>
      <c r="B37" s="3"/>
      <c r="C37" s="5"/>
      <c r="D37" s="3"/>
      <c r="E37" s="3"/>
      <c r="F37" s="3"/>
      <c r="G37" s="3"/>
      <c r="H37" s="3"/>
      <c r="J37" s="11" t="s">
        <v>265</v>
      </c>
      <c r="K37" s="3"/>
      <c r="L37" s="3"/>
      <c r="M37" s="3"/>
      <c r="N37" s="3"/>
      <c r="O37" s="3"/>
      <c r="P37" s="6"/>
      <c r="Q37" s="3"/>
      <c r="R37" s="3"/>
      <c r="S37" s="3"/>
    </row>
    <row r="38" spans="1:19" ht="13.5" customHeight="1">
      <c r="A38" s="326"/>
      <c r="B38" s="11" t="s">
        <v>436</v>
      </c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28125" style="177" customWidth="1"/>
    <col min="2" max="2" width="9.8515625" style="177" customWidth="1"/>
    <col min="3" max="3" width="10.57421875" style="177" customWidth="1"/>
    <col min="4" max="4" width="10.8515625" style="177" customWidth="1"/>
    <col min="5" max="6" width="9.8515625" style="177" customWidth="1"/>
    <col min="7" max="7" width="11.140625" style="258" customWidth="1"/>
    <col min="8" max="9" width="10.421875" style="177" bestFit="1" customWidth="1"/>
    <col min="10" max="10" width="10.8515625" style="258" bestFit="1" customWidth="1"/>
    <col min="11" max="16384" width="9.140625" style="177" customWidth="1"/>
  </cols>
  <sheetData>
    <row r="1" spans="1:11" ht="19.5" customHeight="1">
      <c r="A1" s="588" t="s">
        <v>392</v>
      </c>
      <c r="B1" s="588"/>
      <c r="C1" s="588"/>
      <c r="D1" s="588"/>
      <c r="E1" s="588"/>
      <c r="F1" s="588"/>
      <c r="G1" s="588"/>
      <c r="H1" s="588"/>
      <c r="I1" s="588"/>
      <c r="J1" s="588"/>
      <c r="K1" s="154"/>
    </row>
    <row r="2" ht="6.75" customHeight="1"/>
    <row r="3" spans="1:10" ht="19.5" customHeight="1">
      <c r="A3" s="16" t="s">
        <v>397</v>
      </c>
      <c r="B3" s="16"/>
      <c r="C3" s="16"/>
      <c r="D3" s="16"/>
      <c r="E3" s="16"/>
      <c r="F3" s="16"/>
      <c r="G3" s="16"/>
      <c r="H3" s="16"/>
      <c r="I3" s="16"/>
      <c r="J3" s="16"/>
    </row>
    <row r="4" ht="6.75" customHeight="1" thickBot="1"/>
    <row r="5" spans="1:10" ht="13.5" customHeight="1" thickBot="1">
      <c r="A5" s="619" t="s">
        <v>52</v>
      </c>
      <c r="B5" s="619"/>
      <c r="C5" s="619"/>
      <c r="D5" s="619"/>
      <c r="E5" s="619"/>
      <c r="F5" s="619"/>
      <c r="G5" s="619"/>
      <c r="H5" s="619"/>
      <c r="I5" s="619"/>
      <c r="J5" s="619"/>
    </row>
    <row r="6" spans="1:10" ht="39" thickBot="1">
      <c r="A6" s="29" t="s">
        <v>431</v>
      </c>
      <c r="B6" s="316" t="s">
        <v>393</v>
      </c>
      <c r="C6" s="316" t="s">
        <v>383</v>
      </c>
      <c r="D6" s="316" t="s">
        <v>394</v>
      </c>
      <c r="E6" s="316" t="s">
        <v>395</v>
      </c>
      <c r="F6" s="316" t="s">
        <v>396</v>
      </c>
      <c r="G6" s="316" t="s">
        <v>437</v>
      </c>
      <c r="H6" s="316" t="s">
        <v>373</v>
      </c>
      <c r="I6" s="316" t="s">
        <v>390</v>
      </c>
      <c r="J6" s="316" t="s">
        <v>438</v>
      </c>
    </row>
    <row r="7" spans="1:10" ht="15" customHeight="1">
      <c r="A7" s="157">
        <v>1998</v>
      </c>
      <c r="B7" s="122">
        <v>51.9</v>
      </c>
      <c r="C7" s="122">
        <v>105.5</v>
      </c>
      <c r="D7" s="122">
        <v>40.3</v>
      </c>
      <c r="E7" s="122">
        <v>773.1</v>
      </c>
      <c r="F7" s="122">
        <v>0.5</v>
      </c>
      <c r="G7" s="386">
        <f>F7-E7</f>
        <v>-772.6</v>
      </c>
      <c r="H7" s="122">
        <v>181</v>
      </c>
      <c r="I7" s="122">
        <v>0.3</v>
      </c>
      <c r="J7" s="386">
        <f>I7-H7</f>
        <v>-180.7</v>
      </c>
    </row>
    <row r="8" spans="1:10" ht="15" customHeight="1">
      <c r="A8" s="158">
        <v>1999</v>
      </c>
      <c r="B8" s="123">
        <v>52.2</v>
      </c>
      <c r="C8" s="123">
        <v>93.3</v>
      </c>
      <c r="D8" s="123">
        <v>36.6</v>
      </c>
      <c r="E8" s="123">
        <v>809.7</v>
      </c>
      <c r="F8" s="123">
        <v>3.5</v>
      </c>
      <c r="G8" s="387">
        <f aca="true" t="shared" si="0" ref="G8:G16">F8-E8</f>
        <v>-806.2</v>
      </c>
      <c r="H8" s="123">
        <v>177.7</v>
      </c>
      <c r="I8" s="123">
        <v>1.4</v>
      </c>
      <c r="J8" s="387">
        <f aca="true" t="shared" si="1" ref="J8:J16">I8-H8</f>
        <v>-176.29999999999998</v>
      </c>
    </row>
    <row r="9" spans="1:10" ht="15" customHeight="1">
      <c r="A9" s="158">
        <v>2000</v>
      </c>
      <c r="B9" s="123">
        <v>50.3</v>
      </c>
      <c r="C9" s="123">
        <v>150.1</v>
      </c>
      <c r="D9" s="123">
        <v>56.9</v>
      </c>
      <c r="E9" s="123">
        <v>811.8</v>
      </c>
      <c r="F9" s="123">
        <v>1.9</v>
      </c>
      <c r="G9" s="387">
        <f t="shared" si="0"/>
        <v>-809.9</v>
      </c>
      <c r="H9" s="123">
        <v>169.7</v>
      </c>
      <c r="I9" s="123">
        <v>1.2</v>
      </c>
      <c r="J9" s="387">
        <f t="shared" si="1"/>
        <v>-168.5</v>
      </c>
    </row>
    <row r="10" spans="1:21" ht="15" customHeight="1">
      <c r="A10" s="158">
        <v>2001</v>
      </c>
      <c r="B10" s="123">
        <v>52.1</v>
      </c>
      <c r="C10" s="123">
        <v>172</v>
      </c>
      <c r="D10" s="123">
        <v>68.4</v>
      </c>
      <c r="E10" s="123">
        <v>792.5</v>
      </c>
      <c r="F10" s="123">
        <v>1.1</v>
      </c>
      <c r="G10" s="387">
        <f t="shared" si="0"/>
        <v>-791.4</v>
      </c>
      <c r="H10" s="123">
        <v>163</v>
      </c>
      <c r="I10" s="123">
        <v>0.4</v>
      </c>
      <c r="J10" s="387">
        <f t="shared" si="1"/>
        <v>-162.6</v>
      </c>
      <c r="L10" s="558"/>
      <c r="M10" s="558"/>
      <c r="N10" s="558"/>
      <c r="O10" s="558"/>
      <c r="P10" s="558"/>
      <c r="Q10" s="558"/>
      <c r="R10" s="558"/>
      <c r="S10" s="558"/>
      <c r="T10" s="558"/>
      <c r="U10" s="558"/>
    </row>
    <row r="11" spans="1:10" ht="15" customHeight="1">
      <c r="A11" s="158">
        <v>2002</v>
      </c>
      <c r="B11" s="123">
        <v>56</v>
      </c>
      <c r="C11" s="123">
        <v>264.9</v>
      </c>
      <c r="D11" s="123">
        <v>66.3</v>
      </c>
      <c r="E11" s="123">
        <v>827.1</v>
      </c>
      <c r="F11" s="123">
        <v>5.8</v>
      </c>
      <c r="G11" s="387">
        <f t="shared" si="0"/>
        <v>-821.3000000000001</v>
      </c>
      <c r="H11" s="123">
        <v>166.2</v>
      </c>
      <c r="I11" s="123">
        <v>2.9</v>
      </c>
      <c r="J11" s="387">
        <f t="shared" si="1"/>
        <v>-163.29999999999998</v>
      </c>
    </row>
    <row r="12" spans="1:10" ht="15" customHeight="1">
      <c r="A12" s="158">
        <v>2003</v>
      </c>
      <c r="B12" s="123">
        <v>60.7</v>
      </c>
      <c r="C12" s="123">
        <v>326.8</v>
      </c>
      <c r="D12" s="123">
        <v>65.1</v>
      </c>
      <c r="E12" s="123">
        <v>901</v>
      </c>
      <c r="F12" s="123">
        <v>6.3</v>
      </c>
      <c r="G12" s="387">
        <f t="shared" si="0"/>
        <v>-894.7</v>
      </c>
      <c r="H12" s="123">
        <v>207.4</v>
      </c>
      <c r="I12" s="123">
        <v>5.6</v>
      </c>
      <c r="J12" s="387">
        <f t="shared" si="1"/>
        <v>-201.8</v>
      </c>
    </row>
    <row r="13" spans="1:10" ht="15" customHeight="1">
      <c r="A13" s="158">
        <v>2004</v>
      </c>
      <c r="B13" s="123">
        <v>59.7</v>
      </c>
      <c r="C13" s="123">
        <v>396.3</v>
      </c>
      <c r="D13" s="123">
        <v>89.9</v>
      </c>
      <c r="E13" s="123">
        <v>921.9</v>
      </c>
      <c r="F13" s="123">
        <v>8.8</v>
      </c>
      <c r="G13" s="387">
        <f t="shared" si="0"/>
        <v>-913.1</v>
      </c>
      <c r="H13" s="123">
        <v>249.7</v>
      </c>
      <c r="I13" s="123">
        <v>5.4</v>
      </c>
      <c r="J13" s="387">
        <f t="shared" si="1"/>
        <v>-244.29999999999998</v>
      </c>
    </row>
    <row r="14" spans="1:10" ht="15" customHeight="1">
      <c r="A14" s="158">
        <v>2005</v>
      </c>
      <c r="B14" s="123">
        <v>65.2</v>
      </c>
      <c r="C14" s="123">
        <v>394.3</v>
      </c>
      <c r="D14" s="123">
        <v>93</v>
      </c>
      <c r="E14" s="123">
        <v>817.1</v>
      </c>
      <c r="F14" s="123">
        <v>3</v>
      </c>
      <c r="G14" s="387">
        <f t="shared" si="0"/>
        <v>-814.1</v>
      </c>
      <c r="H14" s="123">
        <v>201.1</v>
      </c>
      <c r="I14" s="123">
        <v>1.9</v>
      </c>
      <c r="J14" s="387">
        <f t="shared" si="1"/>
        <v>-199.2</v>
      </c>
    </row>
    <row r="15" spans="1:10" ht="15" customHeight="1">
      <c r="A15" s="158">
        <v>2006</v>
      </c>
      <c r="B15" s="123">
        <v>70.1</v>
      </c>
      <c r="C15" s="123">
        <v>429.6</v>
      </c>
      <c r="D15" s="123">
        <v>116.5</v>
      </c>
      <c r="E15" s="123">
        <v>678.9</v>
      </c>
      <c r="F15" s="123">
        <v>5.3</v>
      </c>
      <c r="G15" s="387">
        <f t="shared" si="0"/>
        <v>-673.6</v>
      </c>
      <c r="H15" s="123">
        <v>191.8</v>
      </c>
      <c r="I15" s="123">
        <v>0.6</v>
      </c>
      <c r="J15" s="387">
        <f t="shared" si="1"/>
        <v>-191.20000000000002</v>
      </c>
    </row>
    <row r="16" spans="1:10" ht="15" customHeight="1" thickBot="1">
      <c r="A16" s="156">
        <v>2007</v>
      </c>
      <c r="B16" s="124">
        <v>69.6</v>
      </c>
      <c r="C16" s="124">
        <v>391.5</v>
      </c>
      <c r="D16" s="124">
        <v>104</v>
      </c>
      <c r="E16" s="124">
        <v>824</v>
      </c>
      <c r="F16" s="124">
        <v>6.1</v>
      </c>
      <c r="G16" s="388">
        <f t="shared" si="0"/>
        <v>-817.9</v>
      </c>
      <c r="H16" s="124">
        <v>336.8</v>
      </c>
      <c r="I16" s="124">
        <v>5.8</v>
      </c>
      <c r="J16" s="388">
        <f t="shared" si="1"/>
        <v>-331</v>
      </c>
    </row>
    <row r="17" spans="1:7" ht="13.5" customHeight="1">
      <c r="A17" s="4" t="s">
        <v>19</v>
      </c>
      <c r="G17" s="11" t="s">
        <v>265</v>
      </c>
    </row>
    <row r="18" ht="13.5" customHeight="1"/>
    <row r="19" spans="1:10" ht="19.5" customHeight="1">
      <c r="A19" s="620" t="s">
        <v>398</v>
      </c>
      <c r="B19" s="620"/>
      <c r="C19" s="620"/>
      <c r="D19" s="620"/>
      <c r="E19" s="620"/>
      <c r="F19" s="620"/>
      <c r="G19" s="620"/>
      <c r="H19" s="620"/>
      <c r="I19" s="620"/>
      <c r="J19" s="620"/>
    </row>
    <row r="20" ht="6.75" customHeight="1" thickBot="1"/>
    <row r="21" spans="1:10" ht="13.5" customHeight="1" thickBot="1">
      <c r="A21" s="619" t="s">
        <v>60</v>
      </c>
      <c r="B21" s="619"/>
      <c r="C21" s="619"/>
      <c r="D21" s="619"/>
      <c r="E21" s="619"/>
      <c r="F21" s="619"/>
      <c r="G21" s="619"/>
      <c r="H21" s="619"/>
      <c r="I21" s="619"/>
      <c r="J21" s="619"/>
    </row>
    <row r="22" spans="1:10" ht="39" thickBot="1">
      <c r="A22" s="29" t="s">
        <v>431</v>
      </c>
      <c r="B22" s="316" t="s">
        <v>393</v>
      </c>
      <c r="C22" s="316" t="s">
        <v>383</v>
      </c>
      <c r="D22" s="316" t="s">
        <v>394</v>
      </c>
      <c r="E22" s="316" t="s">
        <v>395</v>
      </c>
      <c r="F22" s="316" t="s">
        <v>396</v>
      </c>
      <c r="G22" s="316" t="s">
        <v>437</v>
      </c>
      <c r="H22" s="316" t="s">
        <v>373</v>
      </c>
      <c r="I22" s="316" t="s">
        <v>390</v>
      </c>
      <c r="J22" s="316" t="s">
        <v>438</v>
      </c>
    </row>
    <row r="23" spans="1:22" ht="15" customHeight="1">
      <c r="A23" s="157">
        <v>1998</v>
      </c>
      <c r="B23" s="349">
        <v>9.7</v>
      </c>
      <c r="C23" s="349">
        <v>60.4</v>
      </c>
      <c r="D23" s="349">
        <v>43.5</v>
      </c>
      <c r="E23" s="349">
        <v>35.8</v>
      </c>
      <c r="F23" s="349">
        <v>2.9</v>
      </c>
      <c r="G23" s="386">
        <f>F23-E23</f>
        <v>-32.9</v>
      </c>
      <c r="H23" s="349">
        <v>34.2</v>
      </c>
      <c r="I23" s="349">
        <v>2</v>
      </c>
      <c r="J23" s="386">
        <f>I23-H23</f>
        <v>-32.2</v>
      </c>
      <c r="M23" s="559"/>
      <c r="N23" s="559"/>
      <c r="O23" s="559"/>
      <c r="P23" s="559"/>
      <c r="Q23" s="559"/>
      <c r="R23" s="559"/>
      <c r="S23" s="559"/>
      <c r="T23" s="559"/>
      <c r="U23" s="559"/>
      <c r="V23" s="559"/>
    </row>
    <row r="24" spans="1:10" ht="15" customHeight="1">
      <c r="A24" s="158">
        <v>1999</v>
      </c>
      <c r="B24" s="137">
        <v>8.5</v>
      </c>
      <c r="C24" s="137">
        <v>54.8</v>
      </c>
      <c r="D24" s="137">
        <v>38.5</v>
      </c>
      <c r="E24" s="137">
        <v>31.5</v>
      </c>
      <c r="F24" s="137">
        <v>1.6</v>
      </c>
      <c r="G24" s="387">
        <f aca="true" t="shared" si="2" ref="G24:G32">F24-E24</f>
        <v>-29.9</v>
      </c>
      <c r="H24" s="137">
        <v>34</v>
      </c>
      <c r="I24" s="137">
        <v>0.9</v>
      </c>
      <c r="J24" s="387">
        <f aca="true" t="shared" si="3" ref="J24:J32">I24-H24</f>
        <v>-33.1</v>
      </c>
    </row>
    <row r="25" spans="1:10" ht="15" customHeight="1">
      <c r="A25" s="158">
        <v>2000</v>
      </c>
      <c r="B25" s="137">
        <v>7.7</v>
      </c>
      <c r="C25" s="137">
        <v>65</v>
      </c>
      <c r="D25" s="137">
        <v>47.9</v>
      </c>
      <c r="E25" s="137">
        <v>37.8</v>
      </c>
      <c r="F25" s="137">
        <v>1.3</v>
      </c>
      <c r="G25" s="387">
        <f t="shared" si="2"/>
        <v>-36.5</v>
      </c>
      <c r="H25" s="137">
        <v>37.6</v>
      </c>
      <c r="I25" s="137">
        <v>1.3</v>
      </c>
      <c r="J25" s="387">
        <f t="shared" si="3"/>
        <v>-36.300000000000004</v>
      </c>
    </row>
    <row r="26" spans="1:10" ht="15" customHeight="1">
      <c r="A26" s="158">
        <v>2001</v>
      </c>
      <c r="B26" s="137">
        <v>6.6</v>
      </c>
      <c r="C26" s="137">
        <v>61.3</v>
      </c>
      <c r="D26" s="137">
        <v>43.5</v>
      </c>
      <c r="E26" s="137">
        <v>47.9</v>
      </c>
      <c r="F26" s="137">
        <v>2.6</v>
      </c>
      <c r="G26" s="387">
        <f t="shared" si="2"/>
        <v>-45.3</v>
      </c>
      <c r="H26" s="137">
        <v>42.6</v>
      </c>
      <c r="I26" s="137">
        <v>1.7</v>
      </c>
      <c r="J26" s="387">
        <f t="shared" si="3"/>
        <v>-40.9</v>
      </c>
    </row>
    <row r="27" spans="1:10" ht="15" customHeight="1">
      <c r="A27" s="158">
        <v>2002</v>
      </c>
      <c r="B27" s="137">
        <v>9.8</v>
      </c>
      <c r="C27" s="137">
        <v>53.5</v>
      </c>
      <c r="D27" s="137">
        <v>35</v>
      </c>
      <c r="E27" s="137">
        <v>41.2</v>
      </c>
      <c r="F27" s="137">
        <v>3.3</v>
      </c>
      <c r="G27" s="387">
        <f t="shared" si="2"/>
        <v>-37.900000000000006</v>
      </c>
      <c r="H27" s="137">
        <v>32.8</v>
      </c>
      <c r="I27" s="137">
        <v>2.5</v>
      </c>
      <c r="J27" s="387">
        <f t="shared" si="3"/>
        <v>-30.299999999999997</v>
      </c>
    </row>
    <row r="28" spans="1:10" ht="15" customHeight="1">
      <c r="A28" s="158">
        <v>2003</v>
      </c>
      <c r="B28" s="137">
        <v>8.1</v>
      </c>
      <c r="C28" s="137">
        <v>50</v>
      </c>
      <c r="D28" s="137">
        <v>28.9</v>
      </c>
      <c r="E28" s="137">
        <v>37</v>
      </c>
      <c r="F28" s="137">
        <v>0.1</v>
      </c>
      <c r="G28" s="387">
        <f t="shared" si="2"/>
        <v>-36.9</v>
      </c>
      <c r="H28" s="137">
        <v>29.3</v>
      </c>
      <c r="I28" s="137">
        <v>0.1</v>
      </c>
      <c r="J28" s="387">
        <f t="shared" si="3"/>
        <v>-29.2</v>
      </c>
    </row>
    <row r="29" spans="1:10" ht="15" customHeight="1">
      <c r="A29" s="158">
        <v>2004</v>
      </c>
      <c r="B29" s="137">
        <v>7.5</v>
      </c>
      <c r="C29" s="137">
        <v>40.2</v>
      </c>
      <c r="D29" s="137">
        <v>26.9</v>
      </c>
      <c r="E29" s="137">
        <v>39.3</v>
      </c>
      <c r="F29" s="137">
        <v>2.4</v>
      </c>
      <c r="G29" s="387">
        <f t="shared" si="2"/>
        <v>-36.9</v>
      </c>
      <c r="H29" s="137">
        <v>30.9</v>
      </c>
      <c r="I29" s="137">
        <v>2.2</v>
      </c>
      <c r="J29" s="387">
        <f t="shared" si="3"/>
        <v>-28.7</v>
      </c>
    </row>
    <row r="30" spans="1:10" ht="15" customHeight="1">
      <c r="A30" s="158">
        <v>2005</v>
      </c>
      <c r="B30" s="137">
        <v>7.1</v>
      </c>
      <c r="C30" s="137">
        <v>35.5</v>
      </c>
      <c r="D30" s="137">
        <v>22.4</v>
      </c>
      <c r="E30" s="137">
        <v>36.2</v>
      </c>
      <c r="F30" s="137">
        <v>1.4</v>
      </c>
      <c r="G30" s="387">
        <f t="shared" si="2"/>
        <v>-34.800000000000004</v>
      </c>
      <c r="H30" s="137">
        <v>32.7</v>
      </c>
      <c r="I30" s="137">
        <v>2.2</v>
      </c>
      <c r="J30" s="387">
        <f t="shared" si="3"/>
        <v>-30.500000000000004</v>
      </c>
    </row>
    <row r="31" spans="1:10" ht="15" customHeight="1">
      <c r="A31" s="158">
        <v>2006</v>
      </c>
      <c r="B31" s="137">
        <v>7.2</v>
      </c>
      <c r="C31" s="137">
        <v>30.1</v>
      </c>
      <c r="D31" s="137">
        <v>27.4</v>
      </c>
      <c r="E31" s="137">
        <v>46.3</v>
      </c>
      <c r="F31" s="137">
        <v>5.2</v>
      </c>
      <c r="G31" s="387">
        <f t="shared" si="2"/>
        <v>-41.099999999999994</v>
      </c>
      <c r="H31" s="137">
        <v>42.6</v>
      </c>
      <c r="I31" s="137">
        <v>4.8</v>
      </c>
      <c r="J31" s="387">
        <f t="shared" si="3"/>
        <v>-37.800000000000004</v>
      </c>
    </row>
    <row r="32" spans="1:10" ht="15" customHeight="1" thickBot="1">
      <c r="A32" s="156">
        <v>2007</v>
      </c>
      <c r="B32" s="351">
        <v>7</v>
      </c>
      <c r="C32" s="351">
        <v>37.5</v>
      </c>
      <c r="D32" s="351">
        <v>38.3</v>
      </c>
      <c r="E32" s="351">
        <v>45.8</v>
      </c>
      <c r="F32" s="351">
        <v>6.1</v>
      </c>
      <c r="G32" s="388">
        <f t="shared" si="2"/>
        <v>-39.699999999999996</v>
      </c>
      <c r="H32" s="351">
        <v>50.7</v>
      </c>
      <c r="I32" s="351">
        <v>5.7</v>
      </c>
      <c r="J32" s="388">
        <f t="shared" si="3"/>
        <v>-45</v>
      </c>
    </row>
    <row r="33" spans="1:7" ht="13.5" customHeight="1">
      <c r="A33" s="4" t="s">
        <v>19</v>
      </c>
      <c r="G33" s="11" t="s">
        <v>265</v>
      </c>
    </row>
    <row r="34" spans="1:7" ht="12" customHeight="1">
      <c r="A34" s="4"/>
      <c r="G34" s="11"/>
    </row>
    <row r="35" spans="1:10" ht="19.5" customHeight="1">
      <c r="A35" s="620" t="s">
        <v>399</v>
      </c>
      <c r="B35" s="620"/>
      <c r="C35" s="620"/>
      <c r="D35" s="620"/>
      <c r="E35" s="620"/>
      <c r="F35" s="620"/>
      <c r="G35" s="620"/>
      <c r="H35" s="620"/>
      <c r="I35" s="620"/>
      <c r="J35" s="620"/>
    </row>
    <row r="36" ht="6.75" customHeight="1" thickBot="1"/>
    <row r="37" spans="1:10" ht="13.5" customHeight="1" thickBot="1">
      <c r="A37" s="619" t="s">
        <v>170</v>
      </c>
      <c r="B37" s="619"/>
      <c r="C37" s="619"/>
      <c r="D37" s="619"/>
      <c r="E37" s="619"/>
      <c r="F37" s="619"/>
      <c r="G37" s="619"/>
      <c r="H37" s="619"/>
      <c r="I37" s="619"/>
      <c r="J37" s="619"/>
    </row>
    <row r="38" spans="1:10" ht="39" thickBot="1">
      <c r="A38" s="19" t="s">
        <v>431</v>
      </c>
      <c r="B38" s="314" t="s">
        <v>393</v>
      </c>
      <c r="C38" s="314" t="s">
        <v>383</v>
      </c>
      <c r="D38" s="314" t="s">
        <v>394</v>
      </c>
      <c r="E38" s="314" t="s">
        <v>395</v>
      </c>
      <c r="F38" s="314" t="s">
        <v>396</v>
      </c>
      <c r="G38" s="314" t="s">
        <v>437</v>
      </c>
      <c r="H38" s="314" t="s">
        <v>373</v>
      </c>
      <c r="I38" s="314" t="s">
        <v>390</v>
      </c>
      <c r="J38" s="314" t="s">
        <v>438</v>
      </c>
    </row>
    <row r="39" spans="1:10" ht="15.75" customHeight="1">
      <c r="A39" s="162">
        <v>1998</v>
      </c>
      <c r="B39" s="390">
        <v>5.7</v>
      </c>
      <c r="C39" s="390">
        <v>139.3</v>
      </c>
      <c r="D39" s="390">
        <v>39</v>
      </c>
      <c r="E39" s="390">
        <v>1.4</v>
      </c>
      <c r="F39" s="390">
        <v>11.9</v>
      </c>
      <c r="G39" s="389">
        <f>F39-E39</f>
        <v>10.5</v>
      </c>
      <c r="H39" s="390">
        <v>2.4</v>
      </c>
      <c r="I39" s="390">
        <v>2.5</v>
      </c>
      <c r="J39" s="389">
        <f>I39-H39</f>
        <v>0.10000000000000009</v>
      </c>
    </row>
    <row r="40" spans="1:10" ht="15.75" customHeight="1">
      <c r="A40" s="158">
        <v>1999</v>
      </c>
      <c r="B40" s="338">
        <v>6.2</v>
      </c>
      <c r="C40" s="338">
        <v>140</v>
      </c>
      <c r="D40" s="338">
        <v>37</v>
      </c>
      <c r="E40" s="338">
        <v>1.6</v>
      </c>
      <c r="F40" s="338">
        <v>14.3</v>
      </c>
      <c r="G40" s="387">
        <f aca="true" t="shared" si="4" ref="G40:G48">F40-E40</f>
        <v>12.700000000000001</v>
      </c>
      <c r="H40" s="338">
        <v>2.6</v>
      </c>
      <c r="I40" s="338">
        <v>3</v>
      </c>
      <c r="J40" s="387">
        <f aca="true" t="shared" si="5" ref="J40:J48">I40-H40</f>
        <v>0.3999999999999999</v>
      </c>
    </row>
    <row r="41" spans="1:10" ht="15.75" customHeight="1">
      <c r="A41" s="158">
        <v>2000</v>
      </c>
      <c r="B41" s="338">
        <v>4.6</v>
      </c>
      <c r="C41" s="338">
        <v>126.7</v>
      </c>
      <c r="D41" s="338">
        <v>48.9</v>
      </c>
      <c r="E41" s="338">
        <v>4.6</v>
      </c>
      <c r="F41" s="338">
        <v>9.3</v>
      </c>
      <c r="G41" s="387">
        <f t="shared" si="4"/>
        <v>4.700000000000001</v>
      </c>
      <c r="H41" s="338">
        <v>4.6</v>
      </c>
      <c r="I41" s="338">
        <v>2.2</v>
      </c>
      <c r="J41" s="387">
        <f t="shared" si="5"/>
        <v>-2.3999999999999995</v>
      </c>
    </row>
    <row r="42" spans="1:10" ht="15.75" customHeight="1">
      <c r="A42" s="158">
        <v>2001</v>
      </c>
      <c r="B42" s="338">
        <v>4.2</v>
      </c>
      <c r="C42" s="338">
        <v>116.8</v>
      </c>
      <c r="D42" s="338">
        <v>46.6</v>
      </c>
      <c r="E42" s="338">
        <v>4.7</v>
      </c>
      <c r="F42" s="338">
        <v>13.3</v>
      </c>
      <c r="G42" s="387">
        <f t="shared" si="4"/>
        <v>8.600000000000001</v>
      </c>
      <c r="H42" s="338">
        <v>4.6</v>
      </c>
      <c r="I42" s="338">
        <v>2.9</v>
      </c>
      <c r="J42" s="387">
        <f t="shared" si="5"/>
        <v>-1.6999999999999997</v>
      </c>
    </row>
    <row r="43" spans="1:10" ht="15.75" customHeight="1">
      <c r="A43" s="158">
        <v>2002</v>
      </c>
      <c r="B43" s="338">
        <v>5</v>
      </c>
      <c r="C43" s="338">
        <v>140.1</v>
      </c>
      <c r="D43" s="338">
        <v>32.6</v>
      </c>
      <c r="E43" s="338">
        <v>5.7</v>
      </c>
      <c r="F43" s="338">
        <v>14</v>
      </c>
      <c r="G43" s="387">
        <f t="shared" si="4"/>
        <v>8.3</v>
      </c>
      <c r="H43" s="338">
        <v>4.4</v>
      </c>
      <c r="I43" s="338">
        <v>3.2</v>
      </c>
      <c r="J43" s="387">
        <f t="shared" si="5"/>
        <v>-1.2000000000000002</v>
      </c>
    </row>
    <row r="44" spans="1:10" ht="15.75" customHeight="1">
      <c r="A44" s="158">
        <v>2003</v>
      </c>
      <c r="B44" s="338">
        <v>4.9</v>
      </c>
      <c r="C44" s="338">
        <v>127.4</v>
      </c>
      <c r="D44" s="338">
        <v>29.5</v>
      </c>
      <c r="E44" s="338">
        <v>7.5</v>
      </c>
      <c r="F44" s="338">
        <v>13.9</v>
      </c>
      <c r="G44" s="387">
        <f t="shared" si="4"/>
        <v>6.4</v>
      </c>
      <c r="H44" s="338">
        <v>4.8</v>
      </c>
      <c r="I44" s="338">
        <v>3.5</v>
      </c>
      <c r="J44" s="387">
        <f t="shared" si="5"/>
        <v>-1.2999999999999998</v>
      </c>
    </row>
    <row r="45" spans="1:10" ht="15.75" customHeight="1">
      <c r="A45" s="158">
        <v>2004</v>
      </c>
      <c r="B45" s="338">
        <v>5.8</v>
      </c>
      <c r="C45" s="338">
        <v>175.1</v>
      </c>
      <c r="D45" s="338">
        <v>36.9</v>
      </c>
      <c r="E45" s="338">
        <v>8.5</v>
      </c>
      <c r="F45" s="338">
        <v>18.8</v>
      </c>
      <c r="G45" s="387">
        <f t="shared" si="4"/>
        <v>10.3</v>
      </c>
      <c r="H45" s="338">
        <v>5.2</v>
      </c>
      <c r="I45" s="338">
        <v>5.7</v>
      </c>
      <c r="J45" s="387">
        <f t="shared" si="5"/>
        <v>0.5</v>
      </c>
    </row>
    <row r="46" spans="1:10" ht="15.75" customHeight="1">
      <c r="A46" s="158">
        <v>2005</v>
      </c>
      <c r="B46" s="338">
        <v>5.9</v>
      </c>
      <c r="C46" s="338">
        <v>159.9</v>
      </c>
      <c r="D46" s="338">
        <v>44.8</v>
      </c>
      <c r="E46" s="338">
        <v>7.2</v>
      </c>
      <c r="F46" s="338">
        <v>15.4</v>
      </c>
      <c r="G46" s="387">
        <f t="shared" si="4"/>
        <v>8.2</v>
      </c>
      <c r="H46" s="338">
        <v>4.9</v>
      </c>
      <c r="I46" s="338">
        <v>5.8</v>
      </c>
      <c r="J46" s="387">
        <f t="shared" si="5"/>
        <v>0.8999999999999995</v>
      </c>
    </row>
    <row r="47" spans="1:10" ht="15.75" customHeight="1">
      <c r="A47" s="158">
        <v>2006</v>
      </c>
      <c r="B47" s="338">
        <v>42.3</v>
      </c>
      <c r="C47" s="338">
        <v>1160.6</v>
      </c>
      <c r="D47" s="338">
        <v>592</v>
      </c>
      <c r="E47" s="338">
        <v>198.6</v>
      </c>
      <c r="F47" s="338">
        <v>145.3</v>
      </c>
      <c r="G47" s="387">
        <f t="shared" si="4"/>
        <v>-53.29999999999998</v>
      </c>
      <c r="H47" s="338">
        <v>89.2</v>
      </c>
      <c r="I47" s="338">
        <v>29.6</v>
      </c>
      <c r="J47" s="387">
        <f t="shared" si="5"/>
        <v>-59.6</v>
      </c>
    </row>
    <row r="48" spans="1:10" ht="15.75" customHeight="1" thickBot="1">
      <c r="A48" s="156">
        <v>2007</v>
      </c>
      <c r="B48" s="339">
        <v>41.7</v>
      </c>
      <c r="C48" s="339">
        <v>1300.6</v>
      </c>
      <c r="D48" s="339">
        <v>770.7</v>
      </c>
      <c r="E48" s="339">
        <v>207.3</v>
      </c>
      <c r="F48" s="339">
        <v>167.2</v>
      </c>
      <c r="G48" s="388">
        <f t="shared" si="4"/>
        <v>-40.10000000000002</v>
      </c>
      <c r="H48" s="339">
        <v>130</v>
      </c>
      <c r="I48" s="339">
        <v>34.3</v>
      </c>
      <c r="J48" s="388">
        <f t="shared" si="5"/>
        <v>-95.7</v>
      </c>
    </row>
    <row r="49" spans="1:7" ht="13.5" customHeight="1">
      <c r="A49" s="4" t="s">
        <v>19</v>
      </c>
      <c r="G49" s="11" t="s">
        <v>265</v>
      </c>
    </row>
    <row r="50" spans="1:11" s="2" customFormat="1" ht="19.5" customHeight="1">
      <c r="A50" s="620" t="s">
        <v>400</v>
      </c>
      <c r="B50" s="620"/>
      <c r="C50" s="620"/>
      <c r="D50" s="620"/>
      <c r="E50" s="620"/>
      <c r="F50" s="620"/>
      <c r="G50" s="620"/>
      <c r="H50" s="620"/>
      <c r="I50" s="620"/>
      <c r="J50" s="620"/>
      <c r="K50" s="16"/>
    </row>
    <row r="51" ht="6.75" customHeight="1" thickBot="1"/>
    <row r="52" spans="1:10" ht="15" customHeight="1" thickBot="1">
      <c r="A52" s="619" t="s">
        <v>71</v>
      </c>
      <c r="B52" s="619"/>
      <c r="C52" s="619"/>
      <c r="D52" s="619"/>
      <c r="E52" s="619"/>
      <c r="F52" s="619"/>
      <c r="G52" s="619"/>
      <c r="H52" s="619"/>
      <c r="I52" s="619"/>
      <c r="J52" s="619"/>
    </row>
    <row r="53" spans="1:10" ht="39" thickBot="1">
      <c r="A53" s="19" t="s">
        <v>431</v>
      </c>
      <c r="B53" s="316" t="s">
        <v>393</v>
      </c>
      <c r="C53" s="316" t="s">
        <v>383</v>
      </c>
      <c r="D53" s="316" t="s">
        <v>394</v>
      </c>
      <c r="E53" s="316" t="s">
        <v>395</v>
      </c>
      <c r="F53" s="316" t="s">
        <v>396</v>
      </c>
      <c r="G53" s="316" t="s">
        <v>437</v>
      </c>
      <c r="H53" s="316" t="s">
        <v>373</v>
      </c>
      <c r="I53" s="316" t="s">
        <v>390</v>
      </c>
      <c r="J53" s="316" t="s">
        <v>438</v>
      </c>
    </row>
    <row r="54" spans="1:10" ht="15.75" customHeight="1">
      <c r="A54" s="157">
        <v>1998</v>
      </c>
      <c r="B54" s="391">
        <v>16.2</v>
      </c>
      <c r="C54" s="391">
        <v>701.8</v>
      </c>
      <c r="D54" s="391">
        <v>255.5</v>
      </c>
      <c r="E54" s="391">
        <v>40.3</v>
      </c>
      <c r="F54" s="391">
        <v>9.4</v>
      </c>
      <c r="G54" s="386">
        <f>F54-E54</f>
        <v>-30.9</v>
      </c>
      <c r="H54" s="391">
        <v>22.9</v>
      </c>
      <c r="I54" s="391">
        <v>2.4</v>
      </c>
      <c r="J54" s="386">
        <f>I54-H54</f>
        <v>-20.5</v>
      </c>
    </row>
    <row r="55" spans="1:10" ht="15.75" customHeight="1">
      <c r="A55" s="158">
        <v>1999</v>
      </c>
      <c r="B55" s="338">
        <v>16.6</v>
      </c>
      <c r="C55" s="338">
        <v>709.2</v>
      </c>
      <c r="D55" s="338">
        <v>238.2</v>
      </c>
      <c r="E55" s="338">
        <v>40.1</v>
      </c>
      <c r="F55" s="338">
        <v>12.6</v>
      </c>
      <c r="G55" s="387">
        <f aca="true" t="shared" si="6" ref="G55:G63">F55-E55</f>
        <v>-27.5</v>
      </c>
      <c r="H55" s="338">
        <v>25.2</v>
      </c>
      <c r="I55" s="338">
        <v>2.9</v>
      </c>
      <c r="J55" s="387">
        <f aca="true" t="shared" si="7" ref="J55:J63">I55-H55</f>
        <v>-22.3</v>
      </c>
    </row>
    <row r="56" spans="1:10" ht="15.75" customHeight="1">
      <c r="A56" s="158">
        <v>2000</v>
      </c>
      <c r="B56" s="338">
        <v>13.9</v>
      </c>
      <c r="C56" s="338">
        <v>523.1</v>
      </c>
      <c r="D56" s="338">
        <v>164.6</v>
      </c>
      <c r="E56" s="338">
        <v>48.8</v>
      </c>
      <c r="F56" s="338">
        <v>8.7</v>
      </c>
      <c r="G56" s="387">
        <f t="shared" si="6"/>
        <v>-40.099999999999994</v>
      </c>
      <c r="H56" s="338">
        <v>30.9</v>
      </c>
      <c r="I56" s="338">
        <v>3.7</v>
      </c>
      <c r="J56" s="387">
        <f t="shared" si="7"/>
        <v>-27.2</v>
      </c>
    </row>
    <row r="57" spans="1:10" ht="15.75" customHeight="1">
      <c r="A57" s="158">
        <v>2001</v>
      </c>
      <c r="B57" s="338">
        <v>13.1</v>
      </c>
      <c r="C57" s="338">
        <v>529.3</v>
      </c>
      <c r="D57" s="338">
        <v>172.8</v>
      </c>
      <c r="E57" s="338">
        <v>41.7</v>
      </c>
      <c r="F57" s="338">
        <v>8.9</v>
      </c>
      <c r="G57" s="387">
        <f t="shared" si="6"/>
        <v>-32.800000000000004</v>
      </c>
      <c r="H57" s="338">
        <v>22.1</v>
      </c>
      <c r="I57" s="338">
        <v>2.5</v>
      </c>
      <c r="J57" s="387">
        <f t="shared" si="7"/>
        <v>-19.6</v>
      </c>
    </row>
    <row r="58" spans="1:10" ht="15.75" customHeight="1">
      <c r="A58" s="158">
        <v>2002</v>
      </c>
      <c r="B58" s="338">
        <v>15.3</v>
      </c>
      <c r="C58" s="338">
        <v>551.1</v>
      </c>
      <c r="D58" s="338">
        <v>165.1</v>
      </c>
      <c r="E58" s="338">
        <v>37.9</v>
      </c>
      <c r="F58" s="338">
        <v>15.1</v>
      </c>
      <c r="G58" s="387">
        <f t="shared" si="6"/>
        <v>-22.799999999999997</v>
      </c>
      <c r="H58" s="338">
        <v>15.6</v>
      </c>
      <c r="I58" s="338">
        <v>3.5</v>
      </c>
      <c r="J58" s="387">
        <f t="shared" si="7"/>
        <v>-12.1</v>
      </c>
    </row>
    <row r="59" spans="1:10" ht="15.75" customHeight="1">
      <c r="A59" s="158">
        <v>2003</v>
      </c>
      <c r="B59" s="338">
        <v>14.3</v>
      </c>
      <c r="C59" s="338">
        <v>516.7</v>
      </c>
      <c r="D59" s="338">
        <v>197.7</v>
      </c>
      <c r="E59" s="338">
        <v>41.5</v>
      </c>
      <c r="F59" s="338">
        <v>13.5</v>
      </c>
      <c r="G59" s="387">
        <f t="shared" si="6"/>
        <v>-28</v>
      </c>
      <c r="H59" s="338">
        <v>19.6</v>
      </c>
      <c r="I59" s="338">
        <v>3.8</v>
      </c>
      <c r="J59" s="387">
        <f t="shared" si="7"/>
        <v>-15.8</v>
      </c>
    </row>
    <row r="60" spans="1:10" ht="15.75" customHeight="1">
      <c r="A60" s="158">
        <v>2004</v>
      </c>
      <c r="B60" s="338">
        <v>13</v>
      </c>
      <c r="C60" s="338">
        <v>536</v>
      </c>
      <c r="D60" s="338">
        <v>227.6</v>
      </c>
      <c r="E60" s="338">
        <v>49.5</v>
      </c>
      <c r="F60" s="338">
        <v>19.5</v>
      </c>
      <c r="G60" s="387">
        <f t="shared" si="6"/>
        <v>-30</v>
      </c>
      <c r="H60" s="338">
        <v>23.9</v>
      </c>
      <c r="I60" s="338">
        <v>6</v>
      </c>
      <c r="J60" s="387">
        <f t="shared" si="7"/>
        <v>-17.9</v>
      </c>
    </row>
    <row r="61" spans="1:10" ht="15.75" customHeight="1">
      <c r="A61" s="158">
        <v>2005</v>
      </c>
      <c r="B61" s="338">
        <v>12.7</v>
      </c>
      <c r="C61" s="338">
        <v>538.1</v>
      </c>
      <c r="D61" s="338">
        <v>243.2</v>
      </c>
      <c r="E61" s="338">
        <v>66.5</v>
      </c>
      <c r="F61" s="338">
        <v>7.7</v>
      </c>
      <c r="G61" s="387">
        <f t="shared" si="6"/>
        <v>-58.8</v>
      </c>
      <c r="H61" s="338">
        <v>32.1</v>
      </c>
      <c r="I61" s="338">
        <v>4.6</v>
      </c>
      <c r="J61" s="387">
        <f t="shared" si="7"/>
        <v>-27.5</v>
      </c>
    </row>
    <row r="62" spans="1:10" ht="15.75" customHeight="1">
      <c r="A62" s="158">
        <v>2006</v>
      </c>
      <c r="B62" s="338">
        <v>13.3</v>
      </c>
      <c r="C62" s="338">
        <v>564.4</v>
      </c>
      <c r="D62" s="338">
        <v>338.9</v>
      </c>
      <c r="E62" s="338">
        <v>69.8</v>
      </c>
      <c r="F62" s="338">
        <v>7.7</v>
      </c>
      <c r="G62" s="387">
        <f t="shared" si="6"/>
        <v>-62.099999999999994</v>
      </c>
      <c r="H62" s="338">
        <v>32.2</v>
      </c>
      <c r="I62" s="338">
        <v>6.8</v>
      </c>
      <c r="J62" s="387">
        <f t="shared" si="7"/>
        <v>-25.400000000000002</v>
      </c>
    </row>
    <row r="63" spans="1:10" ht="15.75" customHeight="1" thickBot="1">
      <c r="A63" s="156">
        <v>2007</v>
      </c>
      <c r="B63" s="339">
        <v>13.1</v>
      </c>
      <c r="C63" s="339">
        <v>573.3</v>
      </c>
      <c r="D63" s="339">
        <v>382.6</v>
      </c>
      <c r="E63" s="339">
        <v>47.2</v>
      </c>
      <c r="F63" s="339">
        <v>7.3</v>
      </c>
      <c r="G63" s="388">
        <f t="shared" si="6"/>
        <v>-39.900000000000006</v>
      </c>
      <c r="H63" s="339">
        <v>25.3</v>
      </c>
      <c r="I63" s="339">
        <v>7.1</v>
      </c>
      <c r="J63" s="388">
        <f t="shared" si="7"/>
        <v>-18.200000000000003</v>
      </c>
    </row>
    <row r="64" spans="1:41" s="3" customFormat="1" ht="13.5" customHeight="1">
      <c r="A64" s="4" t="s">
        <v>19</v>
      </c>
      <c r="B64" s="12"/>
      <c r="C64" s="5"/>
      <c r="G64" s="11" t="s">
        <v>265</v>
      </c>
      <c r="J64" s="259"/>
      <c r="R64" s="6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s="3" customFormat="1" ht="13.5" customHeight="1">
      <c r="B65" s="8"/>
      <c r="C65" s="5"/>
      <c r="G65" s="259"/>
      <c r="J65" s="259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10" ht="19.5" customHeight="1">
      <c r="A66" s="620" t="s">
        <v>401</v>
      </c>
      <c r="B66" s="620"/>
      <c r="C66" s="620"/>
      <c r="D66" s="620"/>
      <c r="E66" s="620"/>
      <c r="F66" s="620"/>
      <c r="G66" s="620"/>
      <c r="H66" s="620"/>
      <c r="I66" s="620"/>
      <c r="J66" s="620"/>
    </row>
    <row r="67" ht="6.75" customHeight="1" thickBot="1"/>
    <row r="68" spans="1:10" ht="15" customHeight="1" thickBot="1">
      <c r="A68" s="619" t="s">
        <v>180</v>
      </c>
      <c r="B68" s="619"/>
      <c r="C68" s="619"/>
      <c r="D68" s="619"/>
      <c r="E68" s="619"/>
      <c r="F68" s="619"/>
      <c r="G68" s="619"/>
      <c r="H68" s="619"/>
      <c r="I68" s="619"/>
      <c r="J68" s="619"/>
    </row>
    <row r="69" spans="1:10" ht="39" thickBot="1">
      <c r="A69" s="19" t="s">
        <v>431</v>
      </c>
      <c r="B69" s="314" t="s">
        <v>393</v>
      </c>
      <c r="C69" s="314" t="s">
        <v>383</v>
      </c>
      <c r="D69" s="314" t="s">
        <v>394</v>
      </c>
      <c r="E69" s="314" t="s">
        <v>395</v>
      </c>
      <c r="F69" s="314" t="s">
        <v>396</v>
      </c>
      <c r="G69" s="314" t="s">
        <v>437</v>
      </c>
      <c r="H69" s="314" t="s">
        <v>373</v>
      </c>
      <c r="I69" s="314" t="s">
        <v>390</v>
      </c>
      <c r="J69" s="314" t="s">
        <v>438</v>
      </c>
    </row>
    <row r="70" spans="1:10" ht="15.75" customHeight="1">
      <c r="A70" s="162">
        <v>1998</v>
      </c>
      <c r="B70" s="390">
        <v>19.5</v>
      </c>
      <c r="C70" s="390">
        <v>394</v>
      </c>
      <c r="D70" s="390">
        <v>130.7</v>
      </c>
      <c r="E70" s="390">
        <v>73.3</v>
      </c>
      <c r="F70" s="390">
        <v>97.8</v>
      </c>
      <c r="G70" s="389">
        <f>F70-E70</f>
        <v>24.5</v>
      </c>
      <c r="H70" s="390">
        <v>103.8</v>
      </c>
      <c r="I70" s="390">
        <v>18.5</v>
      </c>
      <c r="J70" s="389">
        <f>I70-H70</f>
        <v>-85.3</v>
      </c>
    </row>
    <row r="71" spans="1:10" ht="15.75" customHeight="1">
      <c r="A71" s="158">
        <v>1999</v>
      </c>
      <c r="B71" s="338">
        <v>19.3</v>
      </c>
      <c r="C71" s="338">
        <v>390.4</v>
      </c>
      <c r="D71" s="338">
        <v>112.9</v>
      </c>
      <c r="E71" s="338">
        <v>73.1</v>
      </c>
      <c r="F71" s="338">
        <v>101.1</v>
      </c>
      <c r="G71" s="387">
        <f aca="true" t="shared" si="8" ref="G71:G79">F71-E71</f>
        <v>28</v>
      </c>
      <c r="H71" s="338">
        <v>44</v>
      </c>
      <c r="I71" s="338">
        <v>19.7</v>
      </c>
      <c r="J71" s="387">
        <f aca="true" t="shared" si="9" ref="J71:J79">I71-H71</f>
        <v>-24.3</v>
      </c>
    </row>
    <row r="72" spans="1:10" ht="15.75" customHeight="1">
      <c r="A72" s="158">
        <v>2000</v>
      </c>
      <c r="B72" s="338">
        <v>18.7</v>
      </c>
      <c r="C72" s="338">
        <v>457.9</v>
      </c>
      <c r="D72" s="338">
        <v>149.2</v>
      </c>
      <c r="E72" s="338">
        <v>69.9</v>
      </c>
      <c r="F72" s="338">
        <v>75.4</v>
      </c>
      <c r="G72" s="387">
        <f t="shared" si="8"/>
        <v>5.5</v>
      </c>
      <c r="H72" s="338">
        <v>33.3</v>
      </c>
      <c r="I72" s="338">
        <v>14</v>
      </c>
      <c r="J72" s="387">
        <f t="shared" si="9"/>
        <v>-19.299999999999997</v>
      </c>
    </row>
    <row r="73" spans="1:10" ht="15.75" customHeight="1">
      <c r="A73" s="158">
        <v>2001</v>
      </c>
      <c r="B73" s="338">
        <v>17.3</v>
      </c>
      <c r="C73" s="338">
        <v>428.8</v>
      </c>
      <c r="D73" s="338">
        <v>156.9</v>
      </c>
      <c r="E73" s="338">
        <v>91.2</v>
      </c>
      <c r="F73" s="338">
        <v>83.5</v>
      </c>
      <c r="G73" s="387">
        <f t="shared" si="8"/>
        <v>-7.700000000000003</v>
      </c>
      <c r="H73" s="338">
        <v>44</v>
      </c>
      <c r="I73" s="338">
        <v>14.3</v>
      </c>
      <c r="J73" s="387">
        <f t="shared" si="9"/>
        <v>-29.7</v>
      </c>
    </row>
    <row r="74" spans="1:10" ht="15.75" customHeight="1">
      <c r="A74" s="158">
        <v>2002</v>
      </c>
      <c r="B74" s="338">
        <v>20.7</v>
      </c>
      <c r="C74" s="338">
        <v>515</v>
      </c>
      <c r="D74" s="338">
        <v>142</v>
      </c>
      <c r="E74" s="338">
        <v>106.1</v>
      </c>
      <c r="F74" s="338">
        <v>136.4</v>
      </c>
      <c r="G74" s="387">
        <f t="shared" si="8"/>
        <v>30.30000000000001</v>
      </c>
      <c r="H74" s="338">
        <v>45.1</v>
      </c>
      <c r="I74" s="338">
        <v>21.3</v>
      </c>
      <c r="J74" s="387">
        <f t="shared" si="9"/>
        <v>-23.8</v>
      </c>
    </row>
    <row r="75" spans="1:10" ht="15.75" customHeight="1">
      <c r="A75" s="158">
        <v>2003</v>
      </c>
      <c r="B75" s="338">
        <v>23.1</v>
      </c>
      <c r="C75" s="338">
        <v>519</v>
      </c>
      <c r="D75" s="338">
        <v>145.7</v>
      </c>
      <c r="E75" s="338">
        <v>116.6</v>
      </c>
      <c r="F75" s="338">
        <v>122.4</v>
      </c>
      <c r="G75" s="387">
        <f t="shared" si="8"/>
        <v>5.800000000000011</v>
      </c>
      <c r="H75" s="338">
        <v>35.8</v>
      </c>
      <c r="I75" s="338">
        <v>17.9</v>
      </c>
      <c r="J75" s="387">
        <f t="shared" si="9"/>
        <v>-17.9</v>
      </c>
    </row>
    <row r="76" spans="1:10" ht="15.75" customHeight="1">
      <c r="A76" s="158">
        <v>2004</v>
      </c>
      <c r="B76" s="338">
        <v>23.4</v>
      </c>
      <c r="C76" s="338">
        <v>578.8</v>
      </c>
      <c r="D76" s="338">
        <v>137.9</v>
      </c>
      <c r="E76" s="338">
        <v>124.1</v>
      </c>
      <c r="F76" s="338">
        <v>159.7</v>
      </c>
      <c r="G76" s="387">
        <f t="shared" si="8"/>
        <v>35.599999999999994</v>
      </c>
      <c r="H76" s="338">
        <v>49.9</v>
      </c>
      <c r="I76" s="338">
        <v>22.8</v>
      </c>
      <c r="J76" s="387">
        <f t="shared" si="9"/>
        <v>-27.099999999999998</v>
      </c>
    </row>
    <row r="77" spans="1:10" ht="15.75" customHeight="1">
      <c r="A77" s="158">
        <v>2005</v>
      </c>
      <c r="B77" s="338">
        <v>23.5</v>
      </c>
      <c r="C77" s="338">
        <v>586.3</v>
      </c>
      <c r="D77" s="338">
        <v>133.9</v>
      </c>
      <c r="E77" s="338">
        <v>128.5</v>
      </c>
      <c r="F77" s="338">
        <v>153.2</v>
      </c>
      <c r="G77" s="387">
        <f t="shared" si="8"/>
        <v>24.69999999999999</v>
      </c>
      <c r="H77" s="338">
        <v>47.2</v>
      </c>
      <c r="I77" s="338">
        <v>21.3</v>
      </c>
      <c r="J77" s="387">
        <f t="shared" si="9"/>
        <v>-25.900000000000002</v>
      </c>
    </row>
    <row r="78" spans="1:10" ht="15.75" customHeight="1">
      <c r="A78" s="158">
        <v>2006</v>
      </c>
      <c r="B78" s="338">
        <v>23.4</v>
      </c>
      <c r="C78" s="338">
        <v>458.8</v>
      </c>
      <c r="D78" s="338">
        <v>205.2</v>
      </c>
      <c r="E78" s="338">
        <v>118.7</v>
      </c>
      <c r="F78" s="338">
        <v>122.9</v>
      </c>
      <c r="G78" s="387">
        <f t="shared" si="8"/>
        <v>4.200000000000003</v>
      </c>
      <c r="H78" s="338">
        <v>51.4</v>
      </c>
      <c r="I78" s="338">
        <v>16.8</v>
      </c>
      <c r="J78" s="387">
        <f t="shared" si="9"/>
        <v>-34.599999999999994</v>
      </c>
    </row>
    <row r="79" spans="1:10" ht="15.75" customHeight="1" thickBot="1">
      <c r="A79" s="156">
        <v>2007</v>
      </c>
      <c r="B79" s="339">
        <v>23.4</v>
      </c>
      <c r="C79" s="339">
        <v>578.3</v>
      </c>
      <c r="D79" s="339">
        <v>326.6</v>
      </c>
      <c r="E79" s="339">
        <v>152.3</v>
      </c>
      <c r="F79" s="339">
        <v>142.2</v>
      </c>
      <c r="G79" s="388">
        <f t="shared" si="8"/>
        <v>-10.100000000000023</v>
      </c>
      <c r="H79" s="339">
        <v>16.8</v>
      </c>
      <c r="I79" s="339">
        <v>19.7</v>
      </c>
      <c r="J79" s="388">
        <f t="shared" si="9"/>
        <v>2.8999999999999986</v>
      </c>
    </row>
    <row r="80" spans="1:7" ht="13.5" customHeight="1">
      <c r="A80" s="4" t="s">
        <v>19</v>
      </c>
      <c r="G80" s="11" t="s">
        <v>265</v>
      </c>
    </row>
    <row r="81" ht="13.5" customHeight="1"/>
    <row r="82" spans="1:10" ht="19.5" customHeight="1">
      <c r="A82" s="620" t="s">
        <v>402</v>
      </c>
      <c r="B82" s="620"/>
      <c r="C82" s="620"/>
      <c r="D82" s="620"/>
      <c r="E82" s="620"/>
      <c r="F82" s="620"/>
      <c r="G82" s="620"/>
      <c r="H82" s="620"/>
      <c r="I82" s="620"/>
      <c r="J82" s="620"/>
    </row>
    <row r="83" ht="6.75" customHeight="1" thickBot="1"/>
    <row r="84" spans="1:10" ht="15" customHeight="1" thickBot="1">
      <c r="A84" s="619" t="s">
        <v>101</v>
      </c>
      <c r="B84" s="619"/>
      <c r="C84" s="619"/>
      <c r="D84" s="619"/>
      <c r="E84" s="619"/>
      <c r="F84" s="619"/>
      <c r="G84" s="619"/>
      <c r="H84" s="619"/>
      <c r="I84" s="619"/>
      <c r="J84" s="619"/>
    </row>
    <row r="85" spans="1:10" ht="39" thickBot="1">
      <c r="A85" s="19" t="s">
        <v>431</v>
      </c>
      <c r="B85" s="314" t="s">
        <v>393</v>
      </c>
      <c r="C85" s="314" t="s">
        <v>383</v>
      </c>
      <c r="D85" s="314" t="s">
        <v>394</v>
      </c>
      <c r="E85" s="314" t="s">
        <v>395</v>
      </c>
      <c r="F85" s="314" t="s">
        <v>396</v>
      </c>
      <c r="G85" s="314" t="s">
        <v>437</v>
      </c>
      <c r="H85" s="314" t="s">
        <v>373</v>
      </c>
      <c r="I85" s="314" t="s">
        <v>390</v>
      </c>
      <c r="J85" s="314" t="s">
        <v>438</v>
      </c>
    </row>
    <row r="86" spans="1:10" ht="15.75" customHeight="1">
      <c r="A86" s="162">
        <v>1998</v>
      </c>
      <c r="B86" s="390">
        <v>69.7</v>
      </c>
      <c r="C86" s="390">
        <v>933.1</v>
      </c>
      <c r="D86" s="390">
        <v>552.7</v>
      </c>
      <c r="E86" s="390">
        <v>3.7</v>
      </c>
      <c r="F86" s="390">
        <v>184.3</v>
      </c>
      <c r="G86" s="389">
        <f>F86-E86</f>
        <v>180.60000000000002</v>
      </c>
      <c r="H86" s="390">
        <v>8.3</v>
      </c>
      <c r="I86" s="390">
        <v>53.5</v>
      </c>
      <c r="J86" s="389">
        <f>I86-H86</f>
        <v>45.2</v>
      </c>
    </row>
    <row r="87" spans="1:10" ht="15.75" customHeight="1">
      <c r="A87" s="158">
        <v>1999</v>
      </c>
      <c r="B87" s="338">
        <v>71.3</v>
      </c>
      <c r="C87" s="338">
        <v>973.8</v>
      </c>
      <c r="D87" s="338">
        <v>537.6</v>
      </c>
      <c r="E87" s="338">
        <v>3.2</v>
      </c>
      <c r="F87" s="338">
        <v>157.4</v>
      </c>
      <c r="G87" s="387">
        <f aca="true" t="shared" si="10" ref="G87:G95">F87-E87</f>
        <v>154.20000000000002</v>
      </c>
      <c r="H87" s="338">
        <v>7.7</v>
      </c>
      <c r="I87" s="338">
        <v>42.2</v>
      </c>
      <c r="J87" s="387">
        <f aca="true" t="shared" si="11" ref="J87:J95">I87-H87</f>
        <v>34.5</v>
      </c>
    </row>
    <row r="88" spans="1:10" ht="15.75" customHeight="1">
      <c r="A88" s="158">
        <v>2000</v>
      </c>
      <c r="B88" s="338">
        <v>71.4</v>
      </c>
      <c r="C88" s="338">
        <v>870.7</v>
      </c>
      <c r="D88" s="338">
        <v>456.4</v>
      </c>
      <c r="E88" s="338">
        <v>5.6</v>
      </c>
      <c r="F88" s="338">
        <v>189.5</v>
      </c>
      <c r="G88" s="387">
        <f t="shared" si="10"/>
        <v>183.9</v>
      </c>
      <c r="H88" s="338">
        <v>10.2</v>
      </c>
      <c r="I88" s="338">
        <v>44.6</v>
      </c>
      <c r="J88" s="387">
        <f t="shared" si="11"/>
        <v>34.400000000000006</v>
      </c>
    </row>
    <row r="89" spans="1:10" ht="15.75" customHeight="1">
      <c r="A89" s="158">
        <v>2001</v>
      </c>
      <c r="B89" s="338">
        <v>71.8</v>
      </c>
      <c r="C89" s="338">
        <v>858.7</v>
      </c>
      <c r="D89" s="338">
        <v>476.7</v>
      </c>
      <c r="E89" s="338">
        <v>8.1</v>
      </c>
      <c r="F89" s="338">
        <v>205.7</v>
      </c>
      <c r="G89" s="387">
        <f t="shared" si="10"/>
        <v>197.6</v>
      </c>
      <c r="H89" s="338">
        <v>11.6</v>
      </c>
      <c r="I89" s="338">
        <v>43.2</v>
      </c>
      <c r="J89" s="387">
        <f t="shared" si="11"/>
        <v>31.6</v>
      </c>
    </row>
    <row r="90" spans="1:10" ht="15.75" customHeight="1">
      <c r="A90" s="158">
        <v>2002</v>
      </c>
      <c r="B90" s="338">
        <v>76.3</v>
      </c>
      <c r="C90" s="338">
        <v>837.5</v>
      </c>
      <c r="D90" s="338">
        <v>536.4</v>
      </c>
      <c r="E90" s="338">
        <v>17.8</v>
      </c>
      <c r="F90" s="338">
        <v>190.5</v>
      </c>
      <c r="G90" s="387">
        <f t="shared" si="10"/>
        <v>172.7</v>
      </c>
      <c r="H90" s="338">
        <v>32.5</v>
      </c>
      <c r="I90" s="338">
        <v>41.6</v>
      </c>
      <c r="J90" s="387">
        <f t="shared" si="11"/>
        <v>9.100000000000001</v>
      </c>
    </row>
    <row r="91" spans="1:10" ht="15.75" customHeight="1">
      <c r="A91" s="158">
        <v>2003</v>
      </c>
      <c r="B91" s="338">
        <v>78.3</v>
      </c>
      <c r="C91" s="338">
        <v>977.4</v>
      </c>
      <c r="D91" s="338">
        <v>605.4</v>
      </c>
      <c r="E91" s="338">
        <v>17.6</v>
      </c>
      <c r="F91" s="338">
        <v>230.1</v>
      </c>
      <c r="G91" s="387">
        <f t="shared" si="10"/>
        <v>212.5</v>
      </c>
      <c r="H91" s="338">
        <v>34.4</v>
      </c>
      <c r="I91" s="338">
        <v>48.2</v>
      </c>
      <c r="J91" s="387">
        <f t="shared" si="11"/>
        <v>13.800000000000004</v>
      </c>
    </row>
    <row r="92" spans="1:10" ht="15.75" customHeight="1">
      <c r="A92" s="158">
        <v>2004</v>
      </c>
      <c r="B92" s="338">
        <v>77.7</v>
      </c>
      <c r="C92" s="338">
        <v>981.4</v>
      </c>
      <c r="D92" s="338">
        <v>604.3</v>
      </c>
      <c r="E92" s="338">
        <v>15.8</v>
      </c>
      <c r="F92" s="338">
        <v>255.7</v>
      </c>
      <c r="G92" s="387">
        <f t="shared" si="10"/>
        <v>239.89999999999998</v>
      </c>
      <c r="H92" s="338">
        <v>31.7</v>
      </c>
      <c r="I92" s="338">
        <v>59.9</v>
      </c>
      <c r="J92" s="387">
        <f t="shared" si="11"/>
        <v>28.2</v>
      </c>
    </row>
    <row r="93" spans="1:10" ht="15.75" customHeight="1">
      <c r="A93" s="158">
        <v>2005</v>
      </c>
      <c r="B93" s="338">
        <v>75.9</v>
      </c>
      <c r="C93" s="338">
        <v>954.4</v>
      </c>
      <c r="D93" s="338">
        <v>573.8</v>
      </c>
      <c r="E93" s="338">
        <v>12.6</v>
      </c>
      <c r="F93" s="338">
        <v>272.7</v>
      </c>
      <c r="G93" s="387">
        <f t="shared" si="10"/>
        <v>260.09999999999997</v>
      </c>
      <c r="H93" s="338">
        <v>26</v>
      </c>
      <c r="I93" s="338">
        <v>57.8</v>
      </c>
      <c r="J93" s="387">
        <f t="shared" si="11"/>
        <v>31.799999999999997</v>
      </c>
    </row>
    <row r="94" spans="1:10" ht="15.75" customHeight="1">
      <c r="A94" s="158">
        <v>2006</v>
      </c>
      <c r="B94" s="338">
        <v>76.8</v>
      </c>
      <c r="C94" s="338">
        <v>936.5</v>
      </c>
      <c r="D94" s="338">
        <v>705.7</v>
      </c>
      <c r="E94" s="338">
        <v>10.2</v>
      </c>
      <c r="F94" s="338">
        <v>249.5</v>
      </c>
      <c r="G94" s="387">
        <f t="shared" si="10"/>
        <v>239.3</v>
      </c>
      <c r="H94" s="338">
        <v>22</v>
      </c>
      <c r="I94" s="338">
        <v>65.5</v>
      </c>
      <c r="J94" s="387">
        <f t="shared" si="11"/>
        <v>43.5</v>
      </c>
    </row>
    <row r="95" spans="1:10" ht="15.75" customHeight="1" thickBot="1">
      <c r="A95" s="156">
        <v>2007</v>
      </c>
      <c r="B95" s="339">
        <v>77</v>
      </c>
      <c r="C95" s="339">
        <v>979.8</v>
      </c>
      <c r="D95" s="339">
        <v>857.6</v>
      </c>
      <c r="E95" s="339">
        <v>10.8</v>
      </c>
      <c r="F95" s="339">
        <v>314.3</v>
      </c>
      <c r="G95" s="388">
        <f t="shared" si="10"/>
        <v>303.5</v>
      </c>
      <c r="H95" s="339">
        <v>23.7</v>
      </c>
      <c r="I95" s="339">
        <v>76.4</v>
      </c>
      <c r="J95" s="388">
        <f t="shared" si="11"/>
        <v>52.7</v>
      </c>
    </row>
    <row r="96" spans="1:7" ht="13.5" customHeight="1">
      <c r="A96" s="4" t="s">
        <v>19</v>
      </c>
      <c r="G96" s="11" t="s">
        <v>265</v>
      </c>
    </row>
    <row r="97" spans="1:14" s="2" customFormat="1" ht="19.5" customHeight="1">
      <c r="A97" s="620" t="s">
        <v>403</v>
      </c>
      <c r="B97" s="620"/>
      <c r="C97" s="620"/>
      <c r="D97" s="620"/>
      <c r="E97" s="620"/>
      <c r="F97" s="620"/>
      <c r="G97" s="620"/>
      <c r="H97" s="620"/>
      <c r="I97" s="620"/>
      <c r="J97" s="620"/>
      <c r="K97" s="16"/>
      <c r="L97" s="16"/>
      <c r="M97" s="16"/>
      <c r="N97" s="16"/>
    </row>
    <row r="98" ht="6.75" customHeight="1" thickBot="1"/>
    <row r="99" spans="1:10" ht="15" customHeight="1" thickBot="1">
      <c r="A99" s="619" t="s">
        <v>266</v>
      </c>
      <c r="B99" s="619"/>
      <c r="C99" s="619"/>
      <c r="D99" s="619"/>
      <c r="E99" s="619"/>
      <c r="F99" s="619"/>
      <c r="G99" s="619"/>
      <c r="H99" s="619"/>
      <c r="I99" s="619"/>
      <c r="J99" s="619"/>
    </row>
    <row r="100" spans="1:10" ht="39" thickBot="1">
      <c r="A100" s="19" t="s">
        <v>431</v>
      </c>
      <c r="B100" s="314" t="s">
        <v>393</v>
      </c>
      <c r="C100" s="314" t="s">
        <v>383</v>
      </c>
      <c r="D100" s="314" t="s">
        <v>394</v>
      </c>
      <c r="E100" s="314" t="s">
        <v>395</v>
      </c>
      <c r="F100" s="314" t="s">
        <v>396</v>
      </c>
      <c r="G100" s="314" t="s">
        <v>437</v>
      </c>
      <c r="H100" s="314" t="s">
        <v>373</v>
      </c>
      <c r="I100" s="314" t="s">
        <v>390</v>
      </c>
      <c r="J100" s="314" t="s">
        <v>438</v>
      </c>
    </row>
    <row r="101" spans="1:10" ht="15.75" customHeight="1">
      <c r="A101" s="162">
        <v>2006</v>
      </c>
      <c r="B101" s="390">
        <v>5.6</v>
      </c>
      <c r="C101" s="390">
        <v>137.4</v>
      </c>
      <c r="D101" s="390">
        <v>47.8</v>
      </c>
      <c r="E101" s="390">
        <v>10.1</v>
      </c>
      <c r="F101" s="390">
        <v>14.6</v>
      </c>
      <c r="G101" s="389">
        <f>F101-E101</f>
        <v>4.5</v>
      </c>
      <c r="H101" s="390">
        <v>5.6</v>
      </c>
      <c r="I101" s="390">
        <v>6</v>
      </c>
      <c r="J101" s="389">
        <f>I101-H101</f>
        <v>0.40000000000000036</v>
      </c>
    </row>
    <row r="102" spans="1:10" ht="15.75" customHeight="1" thickBot="1">
      <c r="A102" s="156">
        <v>2007</v>
      </c>
      <c r="B102" s="339">
        <v>5.2</v>
      </c>
      <c r="C102" s="339">
        <v>148.9</v>
      </c>
      <c r="D102" s="339">
        <v>61.4</v>
      </c>
      <c r="E102" s="339">
        <v>7.8</v>
      </c>
      <c r="F102" s="339">
        <v>17.7</v>
      </c>
      <c r="G102" s="388">
        <f>F102-E102</f>
        <v>9.899999999999999</v>
      </c>
      <c r="H102" s="339">
        <v>5.7</v>
      </c>
      <c r="I102" s="339">
        <v>7.4</v>
      </c>
      <c r="J102" s="388">
        <f>I102-H102</f>
        <v>1.7000000000000002</v>
      </c>
    </row>
    <row r="103" spans="1:41" s="3" customFormat="1" ht="13.5" customHeight="1">
      <c r="A103" s="4" t="s">
        <v>19</v>
      </c>
      <c r="B103" s="12"/>
      <c r="C103" s="5"/>
      <c r="G103" s="11" t="s">
        <v>265</v>
      </c>
      <c r="J103" s="259"/>
      <c r="R103" s="6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s="3" customFormat="1" ht="13.5" customHeight="1">
      <c r="B104" s="8"/>
      <c r="C104" s="5"/>
      <c r="G104" s="259"/>
      <c r="J104" s="259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10" ht="19.5" customHeight="1">
      <c r="A105" s="621" t="s">
        <v>404</v>
      </c>
      <c r="B105" s="621"/>
      <c r="C105" s="621"/>
      <c r="D105" s="621"/>
      <c r="E105" s="621"/>
      <c r="F105" s="621"/>
      <c r="G105" s="621"/>
      <c r="H105" s="621"/>
      <c r="I105" s="621"/>
      <c r="J105" s="621"/>
    </row>
    <row r="106" ht="6.75" customHeight="1" thickBot="1"/>
    <row r="107" spans="1:10" ht="15" customHeight="1" thickBot="1">
      <c r="A107" s="619" t="s">
        <v>172</v>
      </c>
      <c r="B107" s="619"/>
      <c r="C107" s="619"/>
      <c r="D107" s="619"/>
      <c r="E107" s="619"/>
      <c r="F107" s="619"/>
      <c r="G107" s="619"/>
      <c r="H107" s="619"/>
      <c r="I107" s="619"/>
      <c r="J107" s="619"/>
    </row>
    <row r="108" spans="1:10" ht="39" thickBot="1">
      <c r="A108" s="19" t="s">
        <v>431</v>
      </c>
      <c r="B108" s="314" t="s">
        <v>393</v>
      </c>
      <c r="C108" s="314" t="s">
        <v>383</v>
      </c>
      <c r="D108" s="314" t="s">
        <v>394</v>
      </c>
      <c r="E108" s="314" t="s">
        <v>395</v>
      </c>
      <c r="F108" s="314" t="s">
        <v>396</v>
      </c>
      <c r="G108" s="314" t="s">
        <v>437</v>
      </c>
      <c r="H108" s="314" t="s">
        <v>373</v>
      </c>
      <c r="I108" s="314" t="s">
        <v>390</v>
      </c>
      <c r="J108" s="314" t="s">
        <v>438</v>
      </c>
    </row>
    <row r="109" spans="1:10" ht="15.75" customHeight="1">
      <c r="A109" s="162">
        <v>1998</v>
      </c>
      <c r="B109" s="390">
        <v>50.5</v>
      </c>
      <c r="C109" s="390">
        <v>30.3</v>
      </c>
      <c r="D109" s="390">
        <v>46.7</v>
      </c>
      <c r="E109" s="390">
        <v>3</v>
      </c>
      <c r="F109" s="390">
        <v>43</v>
      </c>
      <c r="G109" s="389">
        <f>F109-E109</f>
        <v>40</v>
      </c>
      <c r="H109" s="390">
        <v>2</v>
      </c>
      <c r="I109" s="390">
        <v>79</v>
      </c>
      <c r="J109" s="389">
        <f>I109-H109</f>
        <v>77</v>
      </c>
    </row>
    <row r="110" spans="1:10" ht="15.75" customHeight="1">
      <c r="A110" s="158">
        <v>1999</v>
      </c>
      <c r="B110" s="338">
        <v>51.1</v>
      </c>
      <c r="C110" s="338">
        <v>66.4</v>
      </c>
      <c r="D110" s="338">
        <v>101</v>
      </c>
      <c r="E110" s="338">
        <v>23</v>
      </c>
      <c r="F110" s="338">
        <v>13</v>
      </c>
      <c r="G110" s="387">
        <f aca="true" t="shared" si="12" ref="G110:G118">F110-E110</f>
        <v>-10</v>
      </c>
      <c r="H110" s="338">
        <v>15</v>
      </c>
      <c r="I110" s="338">
        <v>21</v>
      </c>
      <c r="J110" s="387">
        <f aca="true" t="shared" si="13" ref="J110:J118">I110-H110</f>
        <v>6</v>
      </c>
    </row>
    <row r="111" spans="1:10" ht="15.75" customHeight="1">
      <c r="A111" s="158">
        <v>2000</v>
      </c>
      <c r="B111" s="338">
        <v>55.6</v>
      </c>
      <c r="C111" s="338">
        <v>189.5</v>
      </c>
      <c r="D111" s="338">
        <v>265.6</v>
      </c>
      <c r="E111" s="338">
        <v>33</v>
      </c>
      <c r="F111" s="338">
        <v>45</v>
      </c>
      <c r="G111" s="387">
        <f t="shared" si="12"/>
        <v>12</v>
      </c>
      <c r="H111" s="338">
        <v>22</v>
      </c>
      <c r="I111" s="338">
        <v>60</v>
      </c>
      <c r="J111" s="387">
        <f t="shared" si="13"/>
        <v>38</v>
      </c>
    </row>
    <row r="112" spans="1:10" ht="15.75" customHeight="1">
      <c r="A112" s="158">
        <v>2001</v>
      </c>
      <c r="B112" s="338">
        <v>56.8</v>
      </c>
      <c r="C112" s="338">
        <v>85.8</v>
      </c>
      <c r="D112" s="338">
        <v>118.8</v>
      </c>
      <c r="E112" s="560"/>
      <c r="F112" s="338">
        <v>45</v>
      </c>
      <c r="G112" s="387">
        <f t="shared" si="12"/>
        <v>45</v>
      </c>
      <c r="H112" s="560"/>
      <c r="I112" s="338">
        <v>87</v>
      </c>
      <c r="J112" s="387">
        <f t="shared" si="13"/>
        <v>87</v>
      </c>
    </row>
    <row r="113" spans="1:10" ht="15.75" customHeight="1">
      <c r="A113" s="158">
        <v>2002</v>
      </c>
      <c r="B113" s="338">
        <v>57.6</v>
      </c>
      <c r="C113" s="338">
        <v>184.4</v>
      </c>
      <c r="D113" s="338">
        <v>265.2</v>
      </c>
      <c r="E113" s="338">
        <v>70</v>
      </c>
      <c r="F113" s="338">
        <v>19</v>
      </c>
      <c r="G113" s="387">
        <f t="shared" si="12"/>
        <v>-51</v>
      </c>
      <c r="H113" s="338">
        <v>86</v>
      </c>
      <c r="I113" s="338">
        <v>40</v>
      </c>
      <c r="J113" s="387">
        <f t="shared" si="13"/>
        <v>-46</v>
      </c>
    </row>
    <row r="114" spans="1:10" ht="15.75" customHeight="1">
      <c r="A114" s="158">
        <v>2003</v>
      </c>
      <c r="B114" s="338">
        <v>57.6</v>
      </c>
      <c r="C114" s="338">
        <v>83.2</v>
      </c>
      <c r="D114" s="338">
        <v>110.3</v>
      </c>
      <c r="E114" s="338">
        <v>435</v>
      </c>
      <c r="F114" s="338">
        <v>14</v>
      </c>
      <c r="G114" s="387">
        <f t="shared" si="12"/>
        <v>-421</v>
      </c>
      <c r="H114" s="338">
        <v>427</v>
      </c>
      <c r="I114" s="338">
        <v>27</v>
      </c>
      <c r="J114" s="387">
        <f t="shared" si="13"/>
        <v>-400</v>
      </c>
    </row>
    <row r="115" spans="1:10" ht="15.75" customHeight="1">
      <c r="A115" s="158">
        <v>2004</v>
      </c>
      <c r="B115" s="338">
        <v>58.5</v>
      </c>
      <c r="C115" s="338">
        <v>167.3</v>
      </c>
      <c r="D115" s="338">
        <v>212.3</v>
      </c>
      <c r="E115" s="338">
        <v>2321</v>
      </c>
      <c r="F115" s="338">
        <v>55</v>
      </c>
      <c r="G115" s="387">
        <f t="shared" si="12"/>
        <v>-2266</v>
      </c>
      <c r="H115" s="338">
        <v>1784</v>
      </c>
      <c r="I115" s="338">
        <v>167</v>
      </c>
      <c r="J115" s="387">
        <f t="shared" si="13"/>
        <v>-1617</v>
      </c>
    </row>
    <row r="116" spans="1:10" ht="15.75" customHeight="1">
      <c r="A116" s="158">
        <v>2005</v>
      </c>
      <c r="B116" s="338">
        <v>58.8</v>
      </c>
      <c r="C116" s="338">
        <v>76.5</v>
      </c>
      <c r="D116" s="338">
        <v>113.2</v>
      </c>
      <c r="E116" s="338">
        <v>3586</v>
      </c>
      <c r="F116" s="338">
        <v>15</v>
      </c>
      <c r="G116" s="387">
        <f t="shared" si="12"/>
        <v>-3571</v>
      </c>
      <c r="H116" s="338">
        <v>2871</v>
      </c>
      <c r="I116" s="338">
        <v>39</v>
      </c>
      <c r="J116" s="387">
        <f t="shared" si="13"/>
        <v>-2832</v>
      </c>
    </row>
    <row r="117" spans="1:10" ht="15.75" customHeight="1">
      <c r="A117" s="158">
        <v>2006</v>
      </c>
      <c r="B117" s="338">
        <v>59.1</v>
      </c>
      <c r="C117" s="338">
        <v>177.3</v>
      </c>
      <c r="D117" s="338">
        <v>283.7</v>
      </c>
      <c r="E117" s="338">
        <v>2137</v>
      </c>
      <c r="F117" s="338">
        <v>22</v>
      </c>
      <c r="G117" s="387">
        <f t="shared" si="12"/>
        <v>-2115</v>
      </c>
      <c r="H117" s="338">
        <v>1.7</v>
      </c>
      <c r="I117" s="338">
        <v>54</v>
      </c>
      <c r="J117" s="387">
        <f t="shared" si="13"/>
        <v>52.3</v>
      </c>
    </row>
    <row r="118" spans="1:10" ht="15.75" customHeight="1" thickBot="1">
      <c r="A118" s="156">
        <v>2007</v>
      </c>
      <c r="B118" s="339">
        <v>58.6</v>
      </c>
      <c r="C118" s="339">
        <v>76.2</v>
      </c>
      <c r="D118" s="339">
        <v>144.7</v>
      </c>
      <c r="E118" s="339">
        <v>3592</v>
      </c>
      <c r="F118" s="339">
        <v>34</v>
      </c>
      <c r="G118" s="388">
        <f t="shared" si="12"/>
        <v>-3558</v>
      </c>
      <c r="H118" s="339">
        <v>3.3</v>
      </c>
      <c r="I118" s="339">
        <v>82</v>
      </c>
      <c r="J118" s="388">
        <f t="shared" si="13"/>
        <v>78.7</v>
      </c>
    </row>
    <row r="119" spans="1:7" ht="13.5" customHeight="1">
      <c r="A119" s="4" t="s">
        <v>19</v>
      </c>
      <c r="G119" s="11" t="s">
        <v>265</v>
      </c>
    </row>
    <row r="120" ht="13.5" customHeight="1"/>
    <row r="121" spans="1:10" ht="19.5" customHeight="1">
      <c r="A121" s="621" t="s">
        <v>405</v>
      </c>
      <c r="B121" s="621"/>
      <c r="C121" s="621"/>
      <c r="D121" s="621"/>
      <c r="E121" s="621"/>
      <c r="F121" s="621"/>
      <c r="G121" s="621"/>
      <c r="H121" s="621"/>
      <c r="I121" s="621"/>
      <c r="J121" s="621"/>
    </row>
    <row r="122" ht="6.75" customHeight="1" thickBot="1"/>
    <row r="123" spans="1:10" ht="15" customHeight="1" thickBot="1">
      <c r="A123" s="619" t="s">
        <v>267</v>
      </c>
      <c r="B123" s="619"/>
      <c r="C123" s="619"/>
      <c r="D123" s="619"/>
      <c r="E123" s="619"/>
      <c r="F123" s="619"/>
      <c r="G123" s="619"/>
      <c r="H123" s="619"/>
      <c r="I123" s="619"/>
      <c r="J123" s="619"/>
    </row>
    <row r="124" spans="1:10" ht="39" thickBot="1">
      <c r="A124" s="19" t="s">
        <v>431</v>
      </c>
      <c r="B124" s="314" t="s">
        <v>393</v>
      </c>
      <c r="C124" s="314" t="s">
        <v>383</v>
      </c>
      <c r="D124" s="314" t="s">
        <v>394</v>
      </c>
      <c r="E124" s="314" t="s">
        <v>395</v>
      </c>
      <c r="F124" s="314" t="s">
        <v>396</v>
      </c>
      <c r="G124" s="314" t="s">
        <v>437</v>
      </c>
      <c r="H124" s="314" t="s">
        <v>373</v>
      </c>
      <c r="I124" s="314" t="s">
        <v>390</v>
      </c>
      <c r="J124" s="314" t="s">
        <v>438</v>
      </c>
    </row>
    <row r="125" spans="1:10" ht="15.75" customHeight="1">
      <c r="A125" s="162">
        <v>2006</v>
      </c>
      <c r="B125" s="390">
        <v>7.1</v>
      </c>
      <c r="C125" s="390">
        <v>5.9</v>
      </c>
      <c r="D125" s="390">
        <v>53.6</v>
      </c>
      <c r="E125" s="390">
        <v>19.5</v>
      </c>
      <c r="F125" s="390">
        <v>480</v>
      </c>
      <c r="G125" s="389">
        <f>F125-E125</f>
        <v>460.5</v>
      </c>
      <c r="H125" s="390">
        <v>60.4</v>
      </c>
      <c r="I125" s="390">
        <v>1.8</v>
      </c>
      <c r="J125" s="389">
        <f>I125-H125</f>
        <v>-58.6</v>
      </c>
    </row>
    <row r="126" spans="1:10" ht="15.75" customHeight="1" thickBot="1">
      <c r="A126" s="156">
        <v>2007</v>
      </c>
      <c r="B126" s="339">
        <v>7.2</v>
      </c>
      <c r="C126" s="339">
        <v>5.7</v>
      </c>
      <c r="D126" s="339">
        <v>61.1</v>
      </c>
      <c r="E126" s="339">
        <v>22.6</v>
      </c>
      <c r="F126" s="339">
        <v>680</v>
      </c>
      <c r="G126" s="388">
        <f>F126-E126</f>
        <v>657.4</v>
      </c>
      <c r="H126" s="339">
        <v>75.3</v>
      </c>
      <c r="I126" s="339">
        <v>3.1</v>
      </c>
      <c r="J126" s="388">
        <f>I126-H126</f>
        <v>-72.2</v>
      </c>
    </row>
    <row r="127" spans="1:7" ht="12.75">
      <c r="A127" s="4" t="s">
        <v>19</v>
      </c>
      <c r="G127" s="11" t="s">
        <v>265</v>
      </c>
    </row>
    <row r="128" spans="1:7" ht="12.75">
      <c r="A128" s="4"/>
      <c r="G128" s="11"/>
    </row>
    <row r="129" spans="1:10" ht="19.5" customHeight="1">
      <c r="A129" s="620" t="s">
        <v>406</v>
      </c>
      <c r="B129" s="620"/>
      <c r="C129" s="620"/>
      <c r="D129" s="620"/>
      <c r="E129" s="620"/>
      <c r="F129" s="620"/>
      <c r="G129" s="620"/>
      <c r="H129" s="620"/>
      <c r="I129" s="620"/>
      <c r="J129" s="620"/>
    </row>
    <row r="130" ht="6.75" customHeight="1" thickBot="1"/>
    <row r="131" spans="1:10" ht="15" customHeight="1" thickBot="1">
      <c r="A131" s="619" t="s">
        <v>173</v>
      </c>
      <c r="B131" s="619"/>
      <c r="C131" s="619"/>
      <c r="D131" s="619"/>
      <c r="E131" s="619"/>
      <c r="F131" s="619"/>
      <c r="G131" s="619"/>
      <c r="H131" s="619"/>
      <c r="I131" s="619"/>
      <c r="J131" s="619"/>
    </row>
    <row r="132" spans="1:10" ht="39" thickBot="1">
      <c r="A132" s="19" t="s">
        <v>431</v>
      </c>
      <c r="B132" s="314" t="s">
        <v>393</v>
      </c>
      <c r="C132" s="314" t="s">
        <v>383</v>
      </c>
      <c r="D132" s="314" t="s">
        <v>394</v>
      </c>
      <c r="E132" s="314" t="s">
        <v>395</v>
      </c>
      <c r="F132" s="314" t="s">
        <v>396</v>
      </c>
      <c r="G132" s="314" t="s">
        <v>437</v>
      </c>
      <c r="H132" s="314" t="s">
        <v>373</v>
      </c>
      <c r="I132" s="314" t="s">
        <v>390</v>
      </c>
      <c r="J132" s="314" t="s">
        <v>438</v>
      </c>
    </row>
    <row r="133" spans="1:10" ht="15.75" customHeight="1">
      <c r="A133" s="162">
        <v>1998</v>
      </c>
      <c r="B133" s="390">
        <v>13.7</v>
      </c>
      <c r="C133" s="390">
        <v>51.6</v>
      </c>
      <c r="D133" s="390">
        <v>58</v>
      </c>
      <c r="E133" s="390">
        <v>22.9</v>
      </c>
      <c r="F133" s="390">
        <v>0.3</v>
      </c>
      <c r="G133" s="389">
        <f>F133-E133</f>
        <v>-22.599999999999998</v>
      </c>
      <c r="H133" s="390">
        <v>86.1</v>
      </c>
      <c r="I133" s="390">
        <v>1</v>
      </c>
      <c r="J133" s="389">
        <f>I133-H133</f>
        <v>-85.1</v>
      </c>
    </row>
    <row r="134" spans="1:10" ht="15.75" customHeight="1">
      <c r="A134" s="158">
        <v>1999</v>
      </c>
      <c r="B134" s="338">
        <v>13.4</v>
      </c>
      <c r="C134" s="338">
        <v>48.2</v>
      </c>
      <c r="D134" s="338">
        <v>48.3</v>
      </c>
      <c r="E134" s="338">
        <v>21.7</v>
      </c>
      <c r="F134" s="338">
        <v>0.3</v>
      </c>
      <c r="G134" s="387">
        <f aca="true" t="shared" si="14" ref="G134:G140">F134-E134</f>
        <v>-21.4</v>
      </c>
      <c r="H134" s="338">
        <v>81.1</v>
      </c>
      <c r="I134" s="338">
        <v>0.9</v>
      </c>
      <c r="J134" s="387">
        <f aca="true" t="shared" si="15" ref="J134:J140">I134-H134</f>
        <v>-80.19999999999999</v>
      </c>
    </row>
    <row r="135" spans="1:10" ht="15.75" customHeight="1">
      <c r="A135" s="158">
        <v>2000</v>
      </c>
      <c r="B135" s="338">
        <v>14</v>
      </c>
      <c r="C135" s="338">
        <v>28.8</v>
      </c>
      <c r="D135" s="338">
        <v>28.3</v>
      </c>
      <c r="E135" s="338">
        <v>21.4</v>
      </c>
      <c r="F135" s="338">
        <v>0.3</v>
      </c>
      <c r="G135" s="387">
        <f t="shared" si="14"/>
        <v>-21.099999999999998</v>
      </c>
      <c r="H135" s="338">
        <v>76.8</v>
      </c>
      <c r="I135" s="338">
        <v>0.6</v>
      </c>
      <c r="J135" s="387">
        <f t="shared" si="15"/>
        <v>-76.2</v>
      </c>
    </row>
    <row r="136" spans="1:10" ht="15.75" customHeight="1">
      <c r="A136" s="158">
        <v>2001</v>
      </c>
      <c r="B136" s="338">
        <v>14.1</v>
      </c>
      <c r="C136" s="338">
        <v>29.9</v>
      </c>
      <c r="D136" s="338">
        <v>30.2</v>
      </c>
      <c r="E136" s="338">
        <v>33.9</v>
      </c>
      <c r="F136" s="338">
        <v>0.3</v>
      </c>
      <c r="G136" s="387">
        <f t="shared" si="14"/>
        <v>-33.6</v>
      </c>
      <c r="H136" s="338">
        <v>99.3</v>
      </c>
      <c r="I136" s="338">
        <v>1</v>
      </c>
      <c r="J136" s="387">
        <f t="shared" si="15"/>
        <v>-98.3</v>
      </c>
    </row>
    <row r="137" spans="1:10" ht="15.75" customHeight="1">
      <c r="A137" s="158">
        <v>2002</v>
      </c>
      <c r="B137" s="338">
        <v>6.2</v>
      </c>
      <c r="C137" s="338">
        <v>4</v>
      </c>
      <c r="D137" s="338">
        <v>33.1</v>
      </c>
      <c r="E137" s="338">
        <v>21.1</v>
      </c>
      <c r="F137" s="338">
        <v>235</v>
      </c>
      <c r="G137" s="387">
        <f t="shared" si="14"/>
        <v>213.9</v>
      </c>
      <c r="H137" s="338">
        <v>66.8</v>
      </c>
      <c r="I137" s="338">
        <v>595</v>
      </c>
      <c r="J137" s="387">
        <f t="shared" si="15"/>
        <v>528.2</v>
      </c>
    </row>
    <row r="138" spans="1:10" ht="15.75" customHeight="1">
      <c r="A138" s="158">
        <v>2003</v>
      </c>
      <c r="B138" s="338">
        <v>6</v>
      </c>
      <c r="C138" s="338">
        <v>5.8</v>
      </c>
      <c r="D138" s="338">
        <v>41.1</v>
      </c>
      <c r="E138" s="338">
        <v>19.7</v>
      </c>
      <c r="F138" s="338">
        <v>322</v>
      </c>
      <c r="G138" s="387">
        <f t="shared" si="14"/>
        <v>302.3</v>
      </c>
      <c r="H138" s="338">
        <v>65.7</v>
      </c>
      <c r="I138" s="338">
        <v>1159</v>
      </c>
      <c r="J138" s="387">
        <f t="shared" si="15"/>
        <v>1093.3</v>
      </c>
    </row>
    <row r="139" spans="1:10" ht="15.75" customHeight="1">
      <c r="A139" s="158">
        <v>2004</v>
      </c>
      <c r="B139" s="338">
        <v>5.8</v>
      </c>
      <c r="C139" s="338">
        <v>5.6</v>
      </c>
      <c r="D139" s="338">
        <v>39.8</v>
      </c>
      <c r="E139" s="338">
        <v>21.2</v>
      </c>
      <c r="F139" s="338">
        <v>216</v>
      </c>
      <c r="G139" s="387">
        <f t="shared" si="14"/>
        <v>194.8</v>
      </c>
      <c r="H139" s="338">
        <v>74.4</v>
      </c>
      <c r="I139" s="338">
        <v>592</v>
      </c>
      <c r="J139" s="387">
        <f t="shared" si="15"/>
        <v>517.6</v>
      </c>
    </row>
    <row r="140" spans="1:10" ht="15.75" customHeight="1" thickBot="1">
      <c r="A140" s="156">
        <v>2005</v>
      </c>
      <c r="B140" s="339">
        <v>6.6</v>
      </c>
      <c r="C140" s="339">
        <v>6</v>
      </c>
      <c r="D140" s="339">
        <v>56.8</v>
      </c>
      <c r="E140" s="339">
        <v>15.8</v>
      </c>
      <c r="F140" s="339">
        <v>417</v>
      </c>
      <c r="G140" s="388">
        <f t="shared" si="14"/>
        <v>401.2</v>
      </c>
      <c r="H140" s="339">
        <v>57.6</v>
      </c>
      <c r="I140" s="339">
        <v>1286</v>
      </c>
      <c r="J140" s="388">
        <f t="shared" si="15"/>
        <v>1228.4</v>
      </c>
    </row>
    <row r="141" spans="1:7" ht="12.75">
      <c r="A141" s="4" t="s">
        <v>19</v>
      </c>
      <c r="G141" s="11" t="s">
        <v>265</v>
      </c>
    </row>
  </sheetData>
  <sheetProtection/>
  <mergeCells count="20">
    <mergeCell ref="A1:J1"/>
    <mergeCell ref="A19:J19"/>
    <mergeCell ref="A35:J35"/>
    <mergeCell ref="A50:J50"/>
    <mergeCell ref="A66:J66"/>
    <mergeCell ref="A84:J84"/>
    <mergeCell ref="A97:J97"/>
    <mergeCell ref="A82:J82"/>
    <mergeCell ref="A5:J5"/>
    <mergeCell ref="A21:J21"/>
    <mergeCell ref="A37:J37"/>
    <mergeCell ref="A52:J52"/>
    <mergeCell ref="A68:J68"/>
    <mergeCell ref="A99:J99"/>
    <mergeCell ref="A107:J107"/>
    <mergeCell ref="A123:J123"/>
    <mergeCell ref="A131:J131"/>
    <mergeCell ref="A129:J129"/>
    <mergeCell ref="A121:J121"/>
    <mergeCell ref="A105:J10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93"/>
  <sheetViews>
    <sheetView zoomScale="110" zoomScaleNormal="110" zoomScalePageLayoutView="0" workbookViewId="0" topLeftCell="A1">
      <selection activeCell="F60" sqref="F60"/>
    </sheetView>
  </sheetViews>
  <sheetFormatPr defaultColWidth="9.140625" defaultRowHeight="12.75"/>
  <cols>
    <col min="1" max="1" width="12.7109375" style="177" customWidth="1"/>
    <col min="2" max="2" width="12.421875" style="177" customWidth="1"/>
    <col min="3" max="3" width="10.28125" style="177" customWidth="1"/>
    <col min="4" max="4" width="10.421875" style="177" customWidth="1"/>
    <col min="5" max="9" width="9.7109375" style="177" customWidth="1"/>
    <col min="10" max="16384" width="9.140625" style="177" customWidth="1"/>
  </cols>
  <sheetData>
    <row r="1" spans="1:10" ht="19.5" customHeight="1">
      <c r="A1" s="588" t="s">
        <v>474</v>
      </c>
      <c r="B1" s="588"/>
      <c r="C1" s="588"/>
      <c r="D1" s="588"/>
      <c r="E1" s="588"/>
      <c r="F1" s="588"/>
      <c r="G1" s="588"/>
      <c r="H1" s="588"/>
      <c r="I1" s="588"/>
      <c r="J1" s="154"/>
    </row>
    <row r="2" ht="6.75" customHeight="1"/>
    <row r="3" spans="1:9" ht="19.5" customHeight="1">
      <c r="A3" s="16" t="s">
        <v>407</v>
      </c>
      <c r="B3" s="16"/>
      <c r="C3" s="16"/>
      <c r="D3" s="16"/>
      <c r="E3" s="16"/>
      <c r="F3" s="16"/>
      <c r="G3" s="16"/>
      <c r="H3" s="16"/>
      <c r="I3" s="16"/>
    </row>
    <row r="4" ht="6.75" customHeight="1" thickBot="1"/>
    <row r="5" spans="1:9" ht="13.5" customHeight="1" thickBot="1">
      <c r="A5" s="623" t="s">
        <v>408</v>
      </c>
      <c r="B5" s="623"/>
      <c r="C5" s="322" t="s">
        <v>181</v>
      </c>
      <c r="D5" s="322" t="s">
        <v>119</v>
      </c>
      <c r="E5" s="322" t="s">
        <v>183</v>
      </c>
      <c r="F5" s="322" t="s">
        <v>160</v>
      </c>
      <c r="G5" s="322" t="s">
        <v>161</v>
      </c>
      <c r="H5" s="322" t="s">
        <v>184</v>
      </c>
      <c r="I5" s="322" t="s">
        <v>5</v>
      </c>
    </row>
    <row r="6" spans="1:9" ht="15.75" customHeight="1">
      <c r="A6" s="596">
        <v>1997</v>
      </c>
      <c r="B6" s="145" t="s">
        <v>164</v>
      </c>
      <c r="C6" s="110">
        <v>135</v>
      </c>
      <c r="D6" s="110">
        <v>72</v>
      </c>
      <c r="E6" s="110">
        <v>183</v>
      </c>
      <c r="F6" s="110">
        <v>45</v>
      </c>
      <c r="G6" s="110">
        <v>20</v>
      </c>
      <c r="H6" s="110">
        <v>45</v>
      </c>
      <c r="I6" s="101">
        <v>500</v>
      </c>
    </row>
    <row r="7" spans="1:9" ht="15.75" customHeight="1" thickBot="1">
      <c r="A7" s="597"/>
      <c r="B7" s="147" t="s">
        <v>1</v>
      </c>
      <c r="C7" s="180">
        <v>27</v>
      </c>
      <c r="D7" s="180">
        <v>14</v>
      </c>
      <c r="E7" s="180">
        <v>37</v>
      </c>
      <c r="F7" s="180">
        <v>9</v>
      </c>
      <c r="G7" s="180">
        <v>4</v>
      </c>
      <c r="H7" s="180">
        <v>9</v>
      </c>
      <c r="I7" s="99">
        <v>100</v>
      </c>
    </row>
    <row r="8" spans="1:9" ht="15.75" customHeight="1">
      <c r="A8" s="596">
        <v>1998</v>
      </c>
      <c r="B8" s="145" t="s">
        <v>164</v>
      </c>
      <c r="C8" s="110">
        <v>129</v>
      </c>
      <c r="D8" s="110">
        <v>71</v>
      </c>
      <c r="E8" s="110">
        <v>196</v>
      </c>
      <c r="F8" s="110">
        <v>48</v>
      </c>
      <c r="G8" s="110">
        <v>31</v>
      </c>
      <c r="H8" s="110">
        <v>39</v>
      </c>
      <c r="I8" s="101">
        <v>514</v>
      </c>
    </row>
    <row r="9" spans="1:9" ht="15.75" customHeight="1" thickBot="1">
      <c r="A9" s="597"/>
      <c r="B9" s="147" t="s">
        <v>1</v>
      </c>
      <c r="C9" s="180">
        <v>25</v>
      </c>
      <c r="D9" s="180">
        <v>14</v>
      </c>
      <c r="E9" s="180">
        <v>38</v>
      </c>
      <c r="F9" s="180">
        <v>9</v>
      </c>
      <c r="G9" s="180">
        <v>6</v>
      </c>
      <c r="H9" s="180">
        <v>8</v>
      </c>
      <c r="I9" s="99">
        <v>100</v>
      </c>
    </row>
    <row r="10" spans="1:9" ht="15.75" customHeight="1">
      <c r="A10" s="596">
        <v>1999</v>
      </c>
      <c r="B10" s="145" t="s">
        <v>164</v>
      </c>
      <c r="C10" s="110">
        <v>135.8</v>
      </c>
      <c r="D10" s="110">
        <v>70.7</v>
      </c>
      <c r="E10" s="110">
        <v>201.9</v>
      </c>
      <c r="F10" s="110">
        <v>49</v>
      </c>
      <c r="G10" s="110">
        <v>30.3</v>
      </c>
      <c r="H10" s="110">
        <v>38</v>
      </c>
      <c r="I10" s="101">
        <v>525.7</v>
      </c>
    </row>
    <row r="11" spans="1:9" ht="15.75" customHeight="1" thickBot="1">
      <c r="A11" s="597"/>
      <c r="B11" s="147" t="s">
        <v>1</v>
      </c>
      <c r="C11" s="180">
        <v>26</v>
      </c>
      <c r="D11" s="180">
        <v>14</v>
      </c>
      <c r="E11" s="180">
        <v>38</v>
      </c>
      <c r="F11" s="180">
        <v>9</v>
      </c>
      <c r="G11" s="180">
        <v>6</v>
      </c>
      <c r="H11" s="180">
        <v>7</v>
      </c>
      <c r="I11" s="99">
        <v>100</v>
      </c>
    </row>
    <row r="12" spans="1:9" ht="15.75" customHeight="1">
      <c r="A12" s="596">
        <v>2000</v>
      </c>
      <c r="B12" s="145" t="s">
        <v>164</v>
      </c>
      <c r="C12" s="110">
        <v>129</v>
      </c>
      <c r="D12" s="110">
        <v>60.2</v>
      </c>
      <c r="E12" s="110">
        <v>211.3</v>
      </c>
      <c r="F12" s="110">
        <v>52</v>
      </c>
      <c r="G12" s="110">
        <v>23.8</v>
      </c>
      <c r="H12" s="110">
        <v>59</v>
      </c>
      <c r="I12" s="101">
        <v>535.3</v>
      </c>
    </row>
    <row r="13" spans="1:9" ht="15.75" customHeight="1" thickBot="1">
      <c r="A13" s="597"/>
      <c r="B13" s="147" t="s">
        <v>1</v>
      </c>
      <c r="C13" s="180">
        <v>24</v>
      </c>
      <c r="D13" s="180">
        <v>11</v>
      </c>
      <c r="E13" s="180">
        <v>40</v>
      </c>
      <c r="F13" s="180">
        <v>10</v>
      </c>
      <c r="G13" s="180">
        <v>4</v>
      </c>
      <c r="H13" s="180">
        <v>11</v>
      </c>
      <c r="I13" s="99">
        <v>100</v>
      </c>
    </row>
    <row r="14" spans="1:9" ht="15.75" customHeight="1">
      <c r="A14" s="596">
        <v>2001</v>
      </c>
      <c r="B14" s="145" t="s">
        <v>164</v>
      </c>
      <c r="C14" s="110">
        <v>124.3</v>
      </c>
      <c r="D14" s="110">
        <v>58.4</v>
      </c>
      <c r="E14" s="110">
        <v>219</v>
      </c>
      <c r="F14" s="110">
        <v>53.3</v>
      </c>
      <c r="G14" s="110">
        <v>19.1</v>
      </c>
      <c r="H14" s="110">
        <v>59</v>
      </c>
      <c r="I14" s="101">
        <v>533.1</v>
      </c>
    </row>
    <row r="15" spans="1:9" ht="15.75" customHeight="1" thickBot="1">
      <c r="A15" s="597"/>
      <c r="B15" s="147" t="s">
        <v>1</v>
      </c>
      <c r="C15" s="180">
        <v>23</v>
      </c>
      <c r="D15" s="180">
        <v>11</v>
      </c>
      <c r="E15" s="180">
        <v>41</v>
      </c>
      <c r="F15" s="180">
        <v>10</v>
      </c>
      <c r="G15" s="180">
        <v>4</v>
      </c>
      <c r="H15" s="180">
        <v>11</v>
      </c>
      <c r="I15" s="99">
        <v>100</v>
      </c>
    </row>
    <row r="16" spans="1:9" ht="15.75" customHeight="1">
      <c r="A16" s="596">
        <v>2002</v>
      </c>
      <c r="B16" s="145" t="s">
        <v>164</v>
      </c>
      <c r="C16" s="110">
        <v>123.3</v>
      </c>
      <c r="D16" s="110">
        <v>68.1</v>
      </c>
      <c r="E16" s="110">
        <v>204.2</v>
      </c>
      <c r="F16" s="110">
        <v>49.3</v>
      </c>
      <c r="G16" s="110">
        <v>16.5</v>
      </c>
      <c r="H16" s="110">
        <v>59.6</v>
      </c>
      <c r="I16" s="101">
        <v>521</v>
      </c>
    </row>
    <row r="17" spans="1:9" ht="15.75" customHeight="1" thickBot="1">
      <c r="A17" s="597"/>
      <c r="B17" s="147" t="s">
        <v>1</v>
      </c>
      <c r="C17" s="180">
        <v>24</v>
      </c>
      <c r="D17" s="180">
        <v>13</v>
      </c>
      <c r="E17" s="180">
        <v>39</v>
      </c>
      <c r="F17" s="180">
        <v>10</v>
      </c>
      <c r="G17" s="180">
        <v>3</v>
      </c>
      <c r="H17" s="180">
        <v>11</v>
      </c>
      <c r="I17" s="99">
        <v>100</v>
      </c>
    </row>
    <row r="18" spans="1:9" ht="15.75" customHeight="1">
      <c r="A18" s="596">
        <v>2003</v>
      </c>
      <c r="B18" s="145" t="s">
        <v>164</v>
      </c>
      <c r="C18" s="110">
        <v>137.7</v>
      </c>
      <c r="D18" s="110">
        <v>77.4</v>
      </c>
      <c r="E18" s="110">
        <v>188.6</v>
      </c>
      <c r="F18" s="110">
        <v>55.8</v>
      </c>
      <c r="G18" s="110">
        <v>20</v>
      </c>
      <c r="H18" s="110">
        <v>54.6</v>
      </c>
      <c r="I18" s="101">
        <v>534.1</v>
      </c>
    </row>
    <row r="19" spans="1:9" ht="15.75" customHeight="1" thickBot="1">
      <c r="A19" s="597"/>
      <c r="B19" s="147" t="s">
        <v>1</v>
      </c>
      <c r="C19" s="119">
        <v>26</v>
      </c>
      <c r="D19" s="119">
        <v>15</v>
      </c>
      <c r="E19" s="119">
        <v>35</v>
      </c>
      <c r="F19" s="119">
        <v>10</v>
      </c>
      <c r="G19" s="119">
        <v>4</v>
      </c>
      <c r="H19" s="119">
        <v>10</v>
      </c>
      <c r="I19" s="99">
        <v>100</v>
      </c>
    </row>
    <row r="20" spans="1:9" ht="15.75" customHeight="1">
      <c r="A20" s="596">
        <v>2004</v>
      </c>
      <c r="B20" s="145" t="s">
        <v>164</v>
      </c>
      <c r="C20" s="110">
        <v>130.3</v>
      </c>
      <c r="D20" s="110">
        <v>85</v>
      </c>
      <c r="E20" s="110">
        <v>204.9</v>
      </c>
      <c r="F20" s="110">
        <v>61.9</v>
      </c>
      <c r="G20" s="110">
        <v>21.9</v>
      </c>
      <c r="H20" s="110">
        <v>53.4</v>
      </c>
      <c r="I20" s="101">
        <v>557.4</v>
      </c>
    </row>
    <row r="21" spans="1:9" ht="15.75" customHeight="1" thickBot="1">
      <c r="A21" s="597"/>
      <c r="B21" s="147" t="s">
        <v>1</v>
      </c>
      <c r="C21" s="119">
        <v>23</v>
      </c>
      <c r="D21" s="119">
        <v>15</v>
      </c>
      <c r="E21" s="119">
        <v>37</v>
      </c>
      <c r="F21" s="119">
        <v>11</v>
      </c>
      <c r="G21" s="119">
        <v>4</v>
      </c>
      <c r="H21" s="119">
        <v>10</v>
      </c>
      <c r="I21" s="99">
        <v>100</v>
      </c>
    </row>
    <row r="22" spans="1:9" ht="15.75" customHeight="1">
      <c r="A22" s="596">
        <v>2005</v>
      </c>
      <c r="B22" s="145" t="s">
        <v>164</v>
      </c>
      <c r="C22" s="110">
        <v>138.6</v>
      </c>
      <c r="D22" s="110">
        <v>87.6</v>
      </c>
      <c r="E22" s="110">
        <v>185.5</v>
      </c>
      <c r="F22" s="110">
        <v>56.9</v>
      </c>
      <c r="G22" s="110">
        <v>25</v>
      </c>
      <c r="H22" s="110">
        <v>57.2</v>
      </c>
      <c r="I22" s="101">
        <f>SUM(C22:H22)</f>
        <v>550.8</v>
      </c>
    </row>
    <row r="23" spans="1:9" ht="15.75" customHeight="1" thickBot="1">
      <c r="A23" s="597"/>
      <c r="B23" s="147" t="s">
        <v>1</v>
      </c>
      <c r="C23" s="119">
        <v>25</v>
      </c>
      <c r="D23" s="119">
        <v>16</v>
      </c>
      <c r="E23" s="119">
        <v>34</v>
      </c>
      <c r="F23" s="119">
        <v>10</v>
      </c>
      <c r="G23" s="119">
        <v>5</v>
      </c>
      <c r="H23" s="119">
        <v>10</v>
      </c>
      <c r="I23" s="99">
        <v>100</v>
      </c>
    </row>
    <row r="24" spans="1:9" ht="15.75" customHeight="1">
      <c r="A24" s="596">
        <v>2006</v>
      </c>
      <c r="B24" s="145" t="s">
        <v>164</v>
      </c>
      <c r="C24" s="110">
        <v>151.1</v>
      </c>
      <c r="D24" s="110">
        <v>84</v>
      </c>
      <c r="E24" s="110">
        <v>230.7</v>
      </c>
      <c r="F24" s="110">
        <v>77.1</v>
      </c>
      <c r="G24" s="110">
        <v>18</v>
      </c>
      <c r="H24" s="110">
        <v>47.3</v>
      </c>
      <c r="I24" s="101">
        <f>SUM(C24:H24)</f>
        <v>608.1999999999999</v>
      </c>
    </row>
    <row r="25" spans="1:9" ht="15.75" customHeight="1" thickBot="1">
      <c r="A25" s="597"/>
      <c r="B25" s="147" t="s">
        <v>1</v>
      </c>
      <c r="C25" s="119">
        <v>25</v>
      </c>
      <c r="D25" s="119">
        <v>14</v>
      </c>
      <c r="E25" s="119">
        <v>38</v>
      </c>
      <c r="F25" s="119">
        <v>13</v>
      </c>
      <c r="G25" s="119">
        <v>3</v>
      </c>
      <c r="H25" s="119">
        <v>7</v>
      </c>
      <c r="I25" s="99">
        <f>SUM(C25:H25)</f>
        <v>100</v>
      </c>
    </row>
    <row r="26" spans="1:9" ht="15.75" customHeight="1">
      <c r="A26" s="596">
        <v>2007</v>
      </c>
      <c r="B26" s="145" t="s">
        <v>164</v>
      </c>
      <c r="C26" s="110">
        <v>192.7</v>
      </c>
      <c r="D26" s="110">
        <v>116.8</v>
      </c>
      <c r="E26" s="110">
        <v>271.8</v>
      </c>
      <c r="F26" s="110">
        <v>125.7</v>
      </c>
      <c r="G26" s="110">
        <v>22</v>
      </c>
      <c r="H26" s="110">
        <v>60</v>
      </c>
      <c r="I26" s="134">
        <f>SUM(C26:H26)</f>
        <v>789</v>
      </c>
    </row>
    <row r="27" spans="1:9" s="309" customFormat="1" ht="15.75" customHeight="1" thickBot="1">
      <c r="A27" s="597"/>
      <c r="B27" s="308" t="s">
        <v>1</v>
      </c>
      <c r="C27" s="119">
        <v>24</v>
      </c>
      <c r="D27" s="119">
        <v>15</v>
      </c>
      <c r="E27" s="119">
        <v>34</v>
      </c>
      <c r="F27" s="119">
        <v>16</v>
      </c>
      <c r="G27" s="119">
        <v>3</v>
      </c>
      <c r="H27" s="119">
        <v>8</v>
      </c>
      <c r="I27" s="99">
        <f>SUM(C27:H27)</f>
        <v>100</v>
      </c>
    </row>
    <row r="28" spans="1:6" ht="13.5" customHeight="1">
      <c r="A28" s="4" t="s">
        <v>19</v>
      </c>
      <c r="F28" s="11" t="s">
        <v>265</v>
      </c>
    </row>
    <row r="29" ht="13.5" customHeight="1"/>
    <row r="56" spans="1:10" ht="19.5" customHeight="1">
      <c r="A56" s="16" t="s">
        <v>409</v>
      </c>
      <c r="B56" s="282"/>
      <c r="C56" s="282"/>
      <c r="D56" s="282"/>
      <c r="E56" s="282"/>
      <c r="F56" s="282"/>
      <c r="G56" s="282"/>
      <c r="H56" s="282"/>
      <c r="I56" s="282"/>
      <c r="J56" s="282"/>
    </row>
    <row r="57" ht="6.75" customHeight="1" thickBot="1"/>
    <row r="58" spans="1:9" ht="31.5" customHeight="1" thickBot="1">
      <c r="A58" s="604" t="s">
        <v>166</v>
      </c>
      <c r="B58" s="604"/>
      <c r="C58" s="321" t="s">
        <v>185</v>
      </c>
      <c r="D58" s="321" t="s">
        <v>371</v>
      </c>
      <c r="E58" s="321" t="s">
        <v>160</v>
      </c>
      <c r="F58" s="321" t="s">
        <v>161</v>
      </c>
      <c r="G58" s="321" t="s">
        <v>186</v>
      </c>
      <c r="H58" s="321" t="s">
        <v>187</v>
      </c>
      <c r="I58" s="321" t="s">
        <v>5</v>
      </c>
    </row>
    <row r="59" spans="1:9" ht="15.75" customHeight="1">
      <c r="A59" s="589" t="s">
        <v>53</v>
      </c>
      <c r="B59" s="145">
        <v>1997</v>
      </c>
      <c r="C59" s="392">
        <v>258</v>
      </c>
      <c r="D59" s="392">
        <v>276.8</v>
      </c>
      <c r="E59" s="392">
        <f>86/1000</f>
        <v>0.086</v>
      </c>
      <c r="F59" s="392">
        <v>2.2</v>
      </c>
      <c r="G59" s="392">
        <v>62.2</v>
      </c>
      <c r="H59" s="255"/>
      <c r="I59" s="380"/>
    </row>
    <row r="60" spans="1:21" ht="15.75" customHeight="1">
      <c r="A60" s="590"/>
      <c r="B60" s="146">
        <v>1998</v>
      </c>
      <c r="C60" s="377">
        <v>240.9</v>
      </c>
      <c r="D60" s="377">
        <v>258.4</v>
      </c>
      <c r="E60" s="381"/>
      <c r="F60" s="377">
        <v>2</v>
      </c>
      <c r="G60" s="377">
        <v>66.7</v>
      </c>
      <c r="H60" s="381"/>
      <c r="I60" s="383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</row>
    <row r="61" spans="1:9" ht="15.75" customHeight="1">
      <c r="A61" s="590"/>
      <c r="B61" s="146">
        <v>1999</v>
      </c>
      <c r="C61" s="377">
        <v>240.8</v>
      </c>
      <c r="D61" s="377">
        <v>231.9</v>
      </c>
      <c r="E61" s="377">
        <f>2/1000</f>
        <v>0.002</v>
      </c>
      <c r="F61" s="377">
        <v>1.9</v>
      </c>
      <c r="G61" s="377">
        <v>66.7</v>
      </c>
      <c r="H61" s="381"/>
      <c r="I61" s="383"/>
    </row>
    <row r="62" spans="1:21" ht="15.75" customHeight="1">
      <c r="A62" s="590"/>
      <c r="B62" s="146">
        <v>2000</v>
      </c>
      <c r="C62" s="377">
        <v>224.5</v>
      </c>
      <c r="D62" s="377">
        <v>231.8</v>
      </c>
      <c r="E62" s="376"/>
      <c r="F62" s="377">
        <v>0.8</v>
      </c>
      <c r="G62" s="377">
        <v>62.2</v>
      </c>
      <c r="H62" s="381"/>
      <c r="I62" s="383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</row>
    <row r="63" spans="1:9" ht="15.75" customHeight="1">
      <c r="A63" s="590"/>
      <c r="B63" s="146">
        <v>2001</v>
      </c>
      <c r="C63" s="377">
        <v>218.5</v>
      </c>
      <c r="D63" s="377">
        <v>257.2</v>
      </c>
      <c r="E63" s="377">
        <v>0.1</v>
      </c>
      <c r="F63" s="377">
        <v>0.7</v>
      </c>
      <c r="G63" s="377">
        <v>78.9</v>
      </c>
      <c r="H63" s="381"/>
      <c r="I63" s="383"/>
    </row>
    <row r="64" spans="1:9" ht="15.75" customHeight="1">
      <c r="A64" s="590"/>
      <c r="B64" s="146">
        <v>2002</v>
      </c>
      <c r="C64" s="377">
        <v>231.9</v>
      </c>
      <c r="D64" s="377">
        <v>291.2</v>
      </c>
      <c r="E64" s="377">
        <v>0.1</v>
      </c>
      <c r="F64" s="377">
        <v>0.7</v>
      </c>
      <c r="G64" s="377">
        <v>66.3</v>
      </c>
      <c r="H64" s="381"/>
      <c r="I64" s="383"/>
    </row>
    <row r="65" spans="1:21" ht="15.75" customHeight="1">
      <c r="A65" s="590"/>
      <c r="B65" s="146">
        <v>2003</v>
      </c>
      <c r="C65" s="377">
        <v>231</v>
      </c>
      <c r="D65" s="377">
        <v>348.2</v>
      </c>
      <c r="E65" s="377">
        <v>0.1</v>
      </c>
      <c r="F65" s="377">
        <v>0.7</v>
      </c>
      <c r="G65" s="377">
        <v>46.3</v>
      </c>
      <c r="H65" s="377">
        <v>20.2</v>
      </c>
      <c r="I65" s="561">
        <f>SUM(C65:H65)</f>
        <v>646.5000000000001</v>
      </c>
      <c r="K65" s="570"/>
      <c r="L65" s="570"/>
      <c r="M65" s="570"/>
      <c r="N65" s="570"/>
      <c r="O65" s="570"/>
      <c r="P65" s="570"/>
      <c r="Q65" s="559"/>
      <c r="R65" s="559"/>
      <c r="S65" s="559"/>
      <c r="T65" s="559"/>
      <c r="U65" s="559"/>
    </row>
    <row r="66" spans="1:11" ht="15.75" customHeight="1">
      <c r="A66" s="590"/>
      <c r="B66" s="146">
        <v>2004</v>
      </c>
      <c r="C66" s="377">
        <v>269.8</v>
      </c>
      <c r="D66" s="377">
        <v>353.2</v>
      </c>
      <c r="E66" s="377">
        <v>0.1</v>
      </c>
      <c r="F66" s="377">
        <v>1</v>
      </c>
      <c r="G66" s="377">
        <v>53.6</v>
      </c>
      <c r="H66" s="377">
        <v>20.6</v>
      </c>
      <c r="I66" s="561">
        <f>SUM(C66:H66)</f>
        <v>698.3000000000001</v>
      </c>
      <c r="K66" s="559"/>
    </row>
    <row r="67" spans="1:11" ht="15.75" customHeight="1">
      <c r="A67" s="590"/>
      <c r="B67" s="146">
        <v>2005</v>
      </c>
      <c r="C67" s="377">
        <v>268.6</v>
      </c>
      <c r="D67" s="377">
        <v>314.1</v>
      </c>
      <c r="E67" s="377">
        <v>0.1</v>
      </c>
      <c r="F67" s="377">
        <v>0.8</v>
      </c>
      <c r="G67" s="377">
        <v>57.5</v>
      </c>
      <c r="H67" s="377">
        <v>25.3</v>
      </c>
      <c r="I67" s="561">
        <f>SUM(C67:H67)</f>
        <v>666.4</v>
      </c>
      <c r="K67" s="559"/>
    </row>
    <row r="68" spans="1:11" ht="15.75" customHeight="1">
      <c r="A68" s="590"/>
      <c r="B68" s="146">
        <v>2006</v>
      </c>
      <c r="C68" s="377">
        <v>261.5</v>
      </c>
      <c r="D68" s="377">
        <v>345.5</v>
      </c>
      <c r="E68" s="377">
        <v>0.9</v>
      </c>
      <c r="F68" s="377">
        <v>0.8</v>
      </c>
      <c r="G68" s="377">
        <v>57.6</v>
      </c>
      <c r="H68" s="377">
        <v>35.8</v>
      </c>
      <c r="I68" s="561">
        <f>SUM(C68:H68)</f>
        <v>702.0999999999999</v>
      </c>
      <c r="K68" s="559"/>
    </row>
    <row r="69" spans="1:11" ht="15.75" customHeight="1" thickBot="1">
      <c r="A69" s="618"/>
      <c r="B69" s="147">
        <v>2007</v>
      </c>
      <c r="C69" s="378">
        <v>319.5</v>
      </c>
      <c r="D69" s="378">
        <v>359.6</v>
      </c>
      <c r="E69" s="378">
        <v>0.9</v>
      </c>
      <c r="F69" s="378">
        <v>1.4</v>
      </c>
      <c r="G69" s="378">
        <v>68.7</v>
      </c>
      <c r="H69" s="378">
        <v>40.4</v>
      </c>
      <c r="I69" s="562">
        <f>SUM(C69:H69)</f>
        <v>790.5</v>
      </c>
      <c r="K69" s="559"/>
    </row>
    <row r="70" spans="1:9" ht="15.75" customHeight="1">
      <c r="A70" s="622" t="s">
        <v>54</v>
      </c>
      <c r="B70" s="167">
        <v>1997</v>
      </c>
      <c r="C70" s="393">
        <v>2.2</v>
      </c>
      <c r="D70" s="393">
        <v>0.8</v>
      </c>
      <c r="E70" s="393">
        <v>1.2</v>
      </c>
      <c r="F70" s="393">
        <f>39/1000</f>
        <v>0.039</v>
      </c>
      <c r="G70" s="393">
        <f>338/1000</f>
        <v>0.338</v>
      </c>
      <c r="H70" s="256"/>
      <c r="I70" s="396"/>
    </row>
    <row r="71" spans="1:9" ht="15.75" customHeight="1">
      <c r="A71" s="590"/>
      <c r="B71" s="146">
        <v>1998</v>
      </c>
      <c r="C71" s="377">
        <v>1.5</v>
      </c>
      <c r="D71" s="377">
        <v>1.1</v>
      </c>
      <c r="E71" s="377">
        <v>0.7</v>
      </c>
      <c r="F71" s="377">
        <f>71/1000</f>
        <v>0.071</v>
      </c>
      <c r="G71" s="377">
        <f>309/1000</f>
        <v>0.309</v>
      </c>
      <c r="H71" s="381"/>
      <c r="I71" s="383"/>
    </row>
    <row r="72" spans="1:9" ht="15.75" customHeight="1">
      <c r="A72" s="590"/>
      <c r="B72" s="146">
        <v>1999</v>
      </c>
      <c r="C72" s="377">
        <v>1.3</v>
      </c>
      <c r="D72" s="377">
        <v>0.9</v>
      </c>
      <c r="E72" s="377">
        <v>0.3</v>
      </c>
      <c r="F72" s="377">
        <f>52/1000</f>
        <v>0.052</v>
      </c>
      <c r="G72" s="377">
        <f>310/1000</f>
        <v>0.31</v>
      </c>
      <c r="H72" s="381"/>
      <c r="I72" s="383"/>
    </row>
    <row r="73" spans="1:9" ht="15.75" customHeight="1">
      <c r="A73" s="590"/>
      <c r="B73" s="146">
        <v>2000</v>
      </c>
      <c r="C73" s="377">
        <v>0.08</v>
      </c>
      <c r="D73" s="377">
        <v>0.3</v>
      </c>
      <c r="E73" s="377">
        <v>0.6</v>
      </c>
      <c r="F73" s="377">
        <f>10/1000</f>
        <v>0.01</v>
      </c>
      <c r="G73" s="377">
        <f>200/1000</f>
        <v>0.2</v>
      </c>
      <c r="H73" s="381"/>
      <c r="I73" s="383"/>
    </row>
    <row r="74" spans="1:9" ht="15.75" customHeight="1">
      <c r="A74" s="590"/>
      <c r="B74" s="146">
        <v>2001</v>
      </c>
      <c r="C74" s="377">
        <v>2.6</v>
      </c>
      <c r="D74" s="377">
        <v>0.3</v>
      </c>
      <c r="E74" s="377">
        <v>0.1</v>
      </c>
      <c r="F74" s="377">
        <f>100/1000</f>
        <v>0.1</v>
      </c>
      <c r="G74" s="377">
        <v>0.1</v>
      </c>
      <c r="H74" s="381"/>
      <c r="I74" s="383"/>
    </row>
    <row r="75" spans="1:9" ht="15.75" customHeight="1">
      <c r="A75" s="590"/>
      <c r="B75" s="146">
        <v>2002</v>
      </c>
      <c r="C75" s="377">
        <v>2.9</v>
      </c>
      <c r="D75" s="377">
        <v>1.7</v>
      </c>
      <c r="E75" s="377">
        <v>1.8</v>
      </c>
      <c r="F75" s="377">
        <v>0.1</v>
      </c>
      <c r="G75" s="377">
        <v>0.4</v>
      </c>
      <c r="H75" s="381"/>
      <c r="I75" s="383"/>
    </row>
    <row r="76" spans="1:11" ht="15.75" customHeight="1">
      <c r="A76" s="590"/>
      <c r="B76" s="146">
        <v>2003</v>
      </c>
      <c r="C76" s="377">
        <v>3.6</v>
      </c>
      <c r="D76" s="377">
        <v>3.5</v>
      </c>
      <c r="E76" s="377">
        <v>1.8</v>
      </c>
      <c r="F76" s="377">
        <v>0.1</v>
      </c>
      <c r="G76" s="377">
        <v>0.7</v>
      </c>
      <c r="H76" s="377">
        <v>0.4</v>
      </c>
      <c r="I76" s="561">
        <f>SUM(C76:H76)</f>
        <v>10.1</v>
      </c>
      <c r="K76" s="559"/>
    </row>
    <row r="77" spans="1:11" ht="15.75" customHeight="1">
      <c r="A77" s="590"/>
      <c r="B77" s="146">
        <v>2004</v>
      </c>
      <c r="C77" s="377">
        <v>3.9</v>
      </c>
      <c r="D77" s="377">
        <v>1.9</v>
      </c>
      <c r="E77" s="377">
        <v>1.7</v>
      </c>
      <c r="F77" s="377">
        <v>0.1</v>
      </c>
      <c r="G77" s="377">
        <v>0.5</v>
      </c>
      <c r="H77" s="377">
        <v>0.4</v>
      </c>
      <c r="I77" s="561">
        <f>SUM(C77:H77)</f>
        <v>8.5</v>
      </c>
      <c r="K77" s="559"/>
    </row>
    <row r="78" spans="1:11" ht="15.75" customHeight="1">
      <c r="A78" s="590"/>
      <c r="B78" s="146">
        <v>2005</v>
      </c>
      <c r="C78" s="377">
        <v>4.8</v>
      </c>
      <c r="D78" s="377">
        <v>2</v>
      </c>
      <c r="E78" s="377">
        <v>2</v>
      </c>
      <c r="F78" s="377">
        <f>10/1000</f>
        <v>0.01</v>
      </c>
      <c r="G78" s="377">
        <f>1070/1000</f>
        <v>1.07</v>
      </c>
      <c r="H78" s="377">
        <v>0.4</v>
      </c>
      <c r="I78" s="561">
        <f>SUM(C78:H78)</f>
        <v>10.280000000000001</v>
      </c>
      <c r="K78" s="559"/>
    </row>
    <row r="79" spans="1:11" ht="15.75" customHeight="1">
      <c r="A79" s="590"/>
      <c r="B79" s="146">
        <v>2006</v>
      </c>
      <c r="C79" s="377">
        <v>5.2</v>
      </c>
      <c r="D79" s="377">
        <v>4.9</v>
      </c>
      <c r="E79" s="377">
        <v>2.2</v>
      </c>
      <c r="F79" s="377">
        <f>50/1000</f>
        <v>0.05</v>
      </c>
      <c r="G79" s="377">
        <v>1.7</v>
      </c>
      <c r="H79" s="377">
        <v>0.7</v>
      </c>
      <c r="I79" s="561">
        <f>SUM(C79:H79)</f>
        <v>14.75</v>
      </c>
      <c r="K79" s="559"/>
    </row>
    <row r="80" spans="1:11" ht="15.75" customHeight="1" thickBot="1">
      <c r="A80" s="618"/>
      <c r="B80" s="147">
        <v>2007</v>
      </c>
      <c r="C80" s="378">
        <v>5.7</v>
      </c>
      <c r="D80" s="378">
        <v>1.3</v>
      </c>
      <c r="E80" s="378">
        <v>7.1</v>
      </c>
      <c r="F80" s="378">
        <f>250/1000</f>
        <v>0.25</v>
      </c>
      <c r="G80" s="378">
        <v>2.1</v>
      </c>
      <c r="H80" s="378">
        <v>2</v>
      </c>
      <c r="I80" s="561">
        <f>SUM(C80:H80)</f>
        <v>18.45</v>
      </c>
      <c r="K80" s="559"/>
    </row>
    <row r="81" spans="1:9" ht="15.75" customHeight="1">
      <c r="A81" s="593" t="s">
        <v>376</v>
      </c>
      <c r="B81" s="145">
        <v>1997</v>
      </c>
      <c r="C81" s="340">
        <f>C70-C59</f>
        <v>-255.8</v>
      </c>
      <c r="D81" s="340">
        <f>D70-D59</f>
        <v>-276</v>
      </c>
      <c r="E81" s="340">
        <f>E70-E59</f>
        <v>1.1139999999999999</v>
      </c>
      <c r="F81" s="340">
        <f>F70-F59</f>
        <v>-2.161</v>
      </c>
      <c r="G81" s="340">
        <f>G70-G59</f>
        <v>-61.862</v>
      </c>
      <c r="H81" s="358"/>
      <c r="I81" s="563"/>
    </row>
    <row r="82" spans="1:9" ht="15.75" customHeight="1">
      <c r="A82" s="594"/>
      <c r="B82" s="146">
        <v>1998</v>
      </c>
      <c r="C82" s="564">
        <f aca="true" t="shared" si="0" ref="C82:H91">C71-C60</f>
        <v>-239.4</v>
      </c>
      <c r="D82" s="564">
        <f t="shared" si="0"/>
        <v>-257.29999999999995</v>
      </c>
      <c r="E82" s="564">
        <f t="shared" si="0"/>
        <v>0.7</v>
      </c>
      <c r="F82" s="564">
        <f t="shared" si="0"/>
        <v>-1.929</v>
      </c>
      <c r="G82" s="564">
        <f t="shared" si="0"/>
        <v>-66.391</v>
      </c>
      <c r="H82" s="565"/>
      <c r="I82" s="566"/>
    </row>
    <row r="83" spans="1:9" ht="15.75" customHeight="1">
      <c r="A83" s="594"/>
      <c r="B83" s="146">
        <v>1999</v>
      </c>
      <c r="C83" s="564">
        <f t="shared" si="0"/>
        <v>-239.5</v>
      </c>
      <c r="D83" s="564">
        <f t="shared" si="0"/>
        <v>-231</v>
      </c>
      <c r="E83" s="564">
        <f t="shared" si="0"/>
        <v>0.298</v>
      </c>
      <c r="F83" s="564">
        <f t="shared" si="0"/>
        <v>-1.8479999999999999</v>
      </c>
      <c r="G83" s="564">
        <f t="shared" si="0"/>
        <v>-66.39</v>
      </c>
      <c r="H83" s="565"/>
      <c r="I83" s="566"/>
    </row>
    <row r="84" spans="1:9" ht="15.75" customHeight="1">
      <c r="A84" s="594"/>
      <c r="B84" s="146">
        <v>2000</v>
      </c>
      <c r="C84" s="564">
        <f t="shared" si="0"/>
        <v>-224.42</v>
      </c>
      <c r="D84" s="564">
        <f t="shared" si="0"/>
        <v>-231.5</v>
      </c>
      <c r="E84" s="564">
        <f t="shared" si="0"/>
        <v>0.6</v>
      </c>
      <c r="F84" s="564">
        <f t="shared" si="0"/>
        <v>-0.79</v>
      </c>
      <c r="G84" s="564">
        <f t="shared" si="0"/>
        <v>-62</v>
      </c>
      <c r="H84" s="565"/>
      <c r="I84" s="566"/>
    </row>
    <row r="85" spans="1:9" ht="15.75" customHeight="1">
      <c r="A85" s="594"/>
      <c r="B85" s="146">
        <v>2001</v>
      </c>
      <c r="C85" s="564">
        <f t="shared" si="0"/>
        <v>-215.9</v>
      </c>
      <c r="D85" s="564">
        <f t="shared" si="0"/>
        <v>-256.9</v>
      </c>
      <c r="E85" s="569">
        <f t="shared" si="0"/>
        <v>0</v>
      </c>
      <c r="F85" s="564">
        <f t="shared" si="0"/>
        <v>-0.6</v>
      </c>
      <c r="G85" s="564">
        <f t="shared" si="0"/>
        <v>-78.80000000000001</v>
      </c>
      <c r="H85" s="565"/>
      <c r="I85" s="566"/>
    </row>
    <row r="86" spans="1:9" ht="15.75" customHeight="1">
      <c r="A86" s="594"/>
      <c r="B86" s="146">
        <v>2002</v>
      </c>
      <c r="C86" s="564">
        <f t="shared" si="0"/>
        <v>-229</v>
      </c>
      <c r="D86" s="564">
        <f t="shared" si="0"/>
        <v>-289.5</v>
      </c>
      <c r="E86" s="564">
        <f t="shared" si="0"/>
        <v>1.7</v>
      </c>
      <c r="F86" s="564">
        <f t="shared" si="0"/>
        <v>-0.6</v>
      </c>
      <c r="G86" s="564">
        <f t="shared" si="0"/>
        <v>-65.89999999999999</v>
      </c>
      <c r="H86" s="565"/>
      <c r="I86" s="566"/>
    </row>
    <row r="87" spans="1:9" ht="15.75" customHeight="1">
      <c r="A87" s="594"/>
      <c r="B87" s="146">
        <v>2003</v>
      </c>
      <c r="C87" s="564">
        <f t="shared" si="0"/>
        <v>-227.4</v>
      </c>
      <c r="D87" s="564">
        <f t="shared" si="0"/>
        <v>-344.7</v>
      </c>
      <c r="E87" s="564">
        <f t="shared" si="0"/>
        <v>1.7</v>
      </c>
      <c r="F87" s="564">
        <f t="shared" si="0"/>
        <v>-0.6</v>
      </c>
      <c r="G87" s="564">
        <f t="shared" si="0"/>
        <v>-45.599999999999994</v>
      </c>
      <c r="H87" s="564">
        <f t="shared" si="0"/>
        <v>-19.8</v>
      </c>
      <c r="I87" s="567">
        <f>SUM(C87:H87)</f>
        <v>-636.4</v>
      </c>
    </row>
    <row r="88" spans="1:9" ht="15.75" customHeight="1">
      <c r="A88" s="594"/>
      <c r="B88" s="146">
        <v>2004</v>
      </c>
      <c r="C88" s="564">
        <f t="shared" si="0"/>
        <v>-265.90000000000003</v>
      </c>
      <c r="D88" s="564">
        <f t="shared" si="0"/>
        <v>-351.3</v>
      </c>
      <c r="E88" s="564">
        <f t="shared" si="0"/>
        <v>1.5999999999999999</v>
      </c>
      <c r="F88" s="564">
        <f t="shared" si="0"/>
        <v>-0.9</v>
      </c>
      <c r="G88" s="564">
        <f t="shared" si="0"/>
        <v>-53.1</v>
      </c>
      <c r="H88" s="564">
        <f t="shared" si="0"/>
        <v>-20.200000000000003</v>
      </c>
      <c r="I88" s="567">
        <f>SUM(C88:H88)</f>
        <v>-689.8000000000001</v>
      </c>
    </row>
    <row r="89" spans="1:9" ht="15.75" customHeight="1">
      <c r="A89" s="594"/>
      <c r="B89" s="146">
        <v>2005</v>
      </c>
      <c r="C89" s="564">
        <f t="shared" si="0"/>
        <v>-263.8</v>
      </c>
      <c r="D89" s="564">
        <f t="shared" si="0"/>
        <v>-312.1</v>
      </c>
      <c r="E89" s="564">
        <f t="shared" si="0"/>
        <v>1.9</v>
      </c>
      <c r="F89" s="564">
        <f t="shared" si="0"/>
        <v>-0.79</v>
      </c>
      <c r="G89" s="564">
        <f t="shared" si="0"/>
        <v>-56.43</v>
      </c>
      <c r="H89" s="564">
        <f t="shared" si="0"/>
        <v>-24.900000000000002</v>
      </c>
      <c r="I89" s="567">
        <f>SUM(C89:H89)</f>
        <v>-656.12</v>
      </c>
    </row>
    <row r="90" spans="1:9" ht="15.75" customHeight="1">
      <c r="A90" s="594"/>
      <c r="B90" s="158">
        <v>2006</v>
      </c>
      <c r="C90" s="564">
        <f t="shared" si="0"/>
        <v>-256.3</v>
      </c>
      <c r="D90" s="564">
        <f t="shared" si="0"/>
        <v>-340.6</v>
      </c>
      <c r="E90" s="564">
        <f t="shared" si="0"/>
        <v>1.3000000000000003</v>
      </c>
      <c r="F90" s="564">
        <f t="shared" si="0"/>
        <v>-0.75</v>
      </c>
      <c r="G90" s="564">
        <f t="shared" si="0"/>
        <v>-55.9</v>
      </c>
      <c r="H90" s="564">
        <f t="shared" si="0"/>
        <v>-35.099999999999994</v>
      </c>
      <c r="I90" s="567">
        <f>SUM(C90:H90)</f>
        <v>-687.3500000000001</v>
      </c>
    </row>
    <row r="91" spans="1:9" ht="15.75" customHeight="1" thickBot="1">
      <c r="A91" s="595"/>
      <c r="B91" s="156">
        <v>2007</v>
      </c>
      <c r="C91" s="341">
        <f t="shared" si="0"/>
        <v>-313.8</v>
      </c>
      <c r="D91" s="341">
        <f t="shared" si="0"/>
        <v>-358.3</v>
      </c>
      <c r="E91" s="341">
        <f t="shared" si="0"/>
        <v>6.199999999999999</v>
      </c>
      <c r="F91" s="341">
        <f t="shared" si="0"/>
        <v>-1.15</v>
      </c>
      <c r="G91" s="341">
        <f t="shared" si="0"/>
        <v>-66.60000000000001</v>
      </c>
      <c r="H91" s="341">
        <f t="shared" si="0"/>
        <v>-38.4</v>
      </c>
      <c r="I91" s="568">
        <f>SUM(C91:H91)</f>
        <v>-772.05</v>
      </c>
    </row>
    <row r="92" spans="1:10" ht="13.5" customHeight="1">
      <c r="A92" s="4" t="s">
        <v>19</v>
      </c>
      <c r="B92" s="12"/>
      <c r="C92" s="5"/>
      <c r="D92" s="3"/>
      <c r="E92" s="3"/>
      <c r="F92" s="11" t="s">
        <v>265</v>
      </c>
      <c r="G92" s="3"/>
      <c r="H92" s="3"/>
      <c r="I92" s="3"/>
      <c r="J92" s="3"/>
    </row>
    <row r="93" spans="1:10" ht="13.5" customHeight="1">
      <c r="A93" s="326"/>
      <c r="B93" s="11" t="s">
        <v>436</v>
      </c>
      <c r="C93" s="5"/>
      <c r="D93" s="3"/>
      <c r="E93" s="3"/>
      <c r="F93" s="3"/>
      <c r="G93" s="3"/>
      <c r="H93" s="3"/>
      <c r="I93" s="3"/>
      <c r="J93" s="3"/>
    </row>
  </sheetData>
  <sheetProtection/>
  <mergeCells count="17">
    <mergeCell ref="A81:A91"/>
    <mergeCell ref="A22:A23"/>
    <mergeCell ref="A24:A25"/>
    <mergeCell ref="A5:B5"/>
    <mergeCell ref="A6:A7"/>
    <mergeCell ref="A8:A9"/>
    <mergeCell ref="A10:A11"/>
    <mergeCell ref="A12:A13"/>
    <mergeCell ref="A1:I1"/>
    <mergeCell ref="A26:A27"/>
    <mergeCell ref="A58:B58"/>
    <mergeCell ref="A59:A69"/>
    <mergeCell ref="A70:A80"/>
    <mergeCell ref="A14:A15"/>
    <mergeCell ref="A16:A17"/>
    <mergeCell ref="A18:A19"/>
    <mergeCell ref="A20:A2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206" customWidth="1"/>
    <col min="2" max="7" width="12.7109375" style="206" customWidth="1"/>
    <col min="8" max="16384" width="9.140625" style="206" customWidth="1"/>
  </cols>
  <sheetData>
    <row r="1" spans="1:7" ht="19.5" customHeight="1">
      <c r="A1" s="16" t="s">
        <v>430</v>
      </c>
      <c r="B1" s="16"/>
      <c r="C1" s="16"/>
      <c r="D1" s="16"/>
      <c r="E1" s="16"/>
      <c r="F1" s="16"/>
      <c r="G1" s="16"/>
    </row>
    <row r="2" spans="1:5" ht="6.75" customHeight="1" thickBot="1">
      <c r="A2" s="177"/>
      <c r="B2" s="177"/>
      <c r="C2" s="177"/>
      <c r="D2" s="177"/>
      <c r="E2" s="177"/>
    </row>
    <row r="3" spans="1:5" ht="13.5" customHeight="1" thickBot="1">
      <c r="A3" s="19" t="s">
        <v>208</v>
      </c>
      <c r="B3" s="19" t="s">
        <v>431</v>
      </c>
      <c r="C3" s="323" t="s">
        <v>188</v>
      </c>
      <c r="D3" s="323" t="s">
        <v>189</v>
      </c>
      <c r="E3" s="323" t="s">
        <v>190</v>
      </c>
    </row>
    <row r="4" spans="1:5" ht="15.75" customHeight="1">
      <c r="A4" s="611" t="s">
        <v>274</v>
      </c>
      <c r="B4" s="167">
        <v>2006</v>
      </c>
      <c r="C4" s="333">
        <v>11.2</v>
      </c>
      <c r="D4" s="333">
        <v>16.5</v>
      </c>
      <c r="E4" s="333">
        <v>46.4</v>
      </c>
    </row>
    <row r="5" spans="1:5" ht="15.75" customHeight="1">
      <c r="A5" s="602"/>
      <c r="B5" s="146">
        <v>2007</v>
      </c>
      <c r="C5" s="129">
        <v>11.4</v>
      </c>
      <c r="D5" s="129">
        <v>15.2</v>
      </c>
      <c r="E5" s="129">
        <v>51.3</v>
      </c>
    </row>
    <row r="6" spans="1:5" ht="15.75" customHeight="1">
      <c r="A6" s="602" t="s">
        <v>9</v>
      </c>
      <c r="B6" s="146">
        <v>2006</v>
      </c>
      <c r="C6" s="129">
        <v>25.4</v>
      </c>
      <c r="D6" s="129">
        <v>26.4</v>
      </c>
      <c r="E6" s="129">
        <v>40.3</v>
      </c>
    </row>
    <row r="7" spans="1:5" ht="15.75" customHeight="1">
      <c r="A7" s="602"/>
      <c r="B7" s="146">
        <v>2007</v>
      </c>
      <c r="C7" s="129">
        <v>24.5</v>
      </c>
      <c r="D7" s="129">
        <v>29.9</v>
      </c>
      <c r="E7" s="129">
        <v>37.1</v>
      </c>
    </row>
    <row r="8" spans="1:5" ht="15.75" customHeight="1">
      <c r="A8" s="602" t="s">
        <v>4</v>
      </c>
      <c r="B8" s="146">
        <v>2006</v>
      </c>
      <c r="C8" s="129">
        <v>29.2</v>
      </c>
      <c r="D8" s="129">
        <v>307.3</v>
      </c>
      <c r="E8" s="129">
        <v>284.7</v>
      </c>
    </row>
    <row r="9" spans="1:5" ht="15.75" customHeight="1">
      <c r="A9" s="602"/>
      <c r="B9" s="146">
        <v>2007</v>
      </c>
      <c r="C9" s="129">
        <v>29.9</v>
      </c>
      <c r="D9" s="129">
        <v>256</v>
      </c>
      <c r="E9" s="129">
        <v>246.9</v>
      </c>
    </row>
    <row r="10" spans="1:5" ht="15.75" customHeight="1">
      <c r="A10" s="602" t="s">
        <v>8</v>
      </c>
      <c r="B10" s="146">
        <v>2006</v>
      </c>
      <c r="C10" s="129">
        <v>5.5</v>
      </c>
      <c r="D10" s="129">
        <v>3.9</v>
      </c>
      <c r="E10" s="129">
        <v>39.3</v>
      </c>
    </row>
    <row r="11" spans="1:5" ht="15.75" customHeight="1">
      <c r="A11" s="602"/>
      <c r="B11" s="146">
        <v>2007</v>
      </c>
      <c r="C11" s="129">
        <v>6.2</v>
      </c>
      <c r="D11" s="129">
        <v>5.8</v>
      </c>
      <c r="E11" s="129">
        <v>45.7</v>
      </c>
    </row>
    <row r="12" spans="1:5" ht="15.75" customHeight="1">
      <c r="A12" s="602" t="s">
        <v>3</v>
      </c>
      <c r="B12" s="146">
        <v>2006</v>
      </c>
      <c r="C12" s="129">
        <v>5.7</v>
      </c>
      <c r="D12" s="129">
        <v>16.3</v>
      </c>
      <c r="E12" s="129">
        <v>73.7</v>
      </c>
    </row>
    <row r="13" spans="1:5" ht="15.75" customHeight="1">
      <c r="A13" s="602"/>
      <c r="B13" s="146">
        <v>2007</v>
      </c>
      <c r="C13" s="129">
        <v>5.4</v>
      </c>
      <c r="D13" s="129">
        <v>17.5</v>
      </c>
      <c r="E13" s="129">
        <v>53.7</v>
      </c>
    </row>
    <row r="14" spans="1:5" ht="15.75" customHeight="1">
      <c r="A14" s="602" t="s">
        <v>5</v>
      </c>
      <c r="B14" s="146">
        <v>2006</v>
      </c>
      <c r="C14" s="129">
        <v>77</v>
      </c>
      <c r="D14" s="129">
        <v>370.4</v>
      </c>
      <c r="E14" s="129">
        <v>484.4</v>
      </c>
    </row>
    <row r="15" spans="1:5" ht="15.75" customHeight="1" thickBot="1">
      <c r="A15" s="587"/>
      <c r="B15" s="147">
        <v>2007</v>
      </c>
      <c r="C15" s="176">
        <v>77.4</v>
      </c>
      <c r="D15" s="176">
        <v>324.4</v>
      </c>
      <c r="E15" s="176">
        <v>434.7</v>
      </c>
    </row>
    <row r="16" spans="1:5" ht="13.5" customHeight="1">
      <c r="A16" s="4" t="s">
        <v>19</v>
      </c>
      <c r="B16" s="177"/>
      <c r="C16" s="177"/>
      <c r="D16" s="11" t="s">
        <v>265</v>
      </c>
      <c r="E16" s="177"/>
    </row>
    <row r="17" spans="2:5" ht="13.5" customHeight="1">
      <c r="B17" s="177"/>
      <c r="C17" s="177"/>
      <c r="D17" s="177"/>
      <c r="E17" s="177"/>
    </row>
    <row r="18" spans="1:7" ht="19.5" customHeight="1">
      <c r="A18" s="16" t="s">
        <v>486</v>
      </c>
      <c r="B18" s="16"/>
      <c r="C18" s="16"/>
      <c r="D18" s="16"/>
      <c r="E18" s="16"/>
      <c r="F18" s="16"/>
      <c r="G18" s="16"/>
    </row>
    <row r="19" ht="6.75" customHeight="1" thickBot="1"/>
    <row r="20" spans="1:6" ht="13.5" customHeight="1" thickBot="1">
      <c r="A20" s="19" t="s">
        <v>273</v>
      </c>
      <c r="B20" s="19" t="s">
        <v>431</v>
      </c>
      <c r="C20" s="323" t="s">
        <v>188</v>
      </c>
      <c r="D20" s="323" t="s">
        <v>189</v>
      </c>
      <c r="E20" s="323" t="s">
        <v>190</v>
      </c>
      <c r="F20" s="321" t="s">
        <v>5</v>
      </c>
    </row>
    <row r="21" spans="1:6" ht="15.75" customHeight="1">
      <c r="A21" s="611" t="s">
        <v>410</v>
      </c>
      <c r="B21" s="167">
        <v>2005</v>
      </c>
      <c r="C21" s="182">
        <v>43.8</v>
      </c>
      <c r="D21" s="182">
        <v>182.7</v>
      </c>
      <c r="E21" s="182">
        <v>246.7</v>
      </c>
      <c r="F21" s="189">
        <f aca="true" t="shared" si="0" ref="F21:F29">SUM(C21:E21)</f>
        <v>473.2</v>
      </c>
    </row>
    <row r="22" spans="1:6" ht="15.75" customHeight="1">
      <c r="A22" s="602"/>
      <c r="B22" s="146">
        <v>2006</v>
      </c>
      <c r="C22" s="135">
        <v>43.9</v>
      </c>
      <c r="D22" s="135">
        <v>202.4</v>
      </c>
      <c r="E22" s="135">
        <v>206.6</v>
      </c>
      <c r="F22" s="189">
        <f t="shared" si="0"/>
        <v>452.9</v>
      </c>
    </row>
    <row r="23" spans="1:6" ht="15.75" customHeight="1">
      <c r="A23" s="602"/>
      <c r="B23" s="146">
        <v>2007</v>
      </c>
      <c r="C23" s="135">
        <v>45.3</v>
      </c>
      <c r="D23" s="135">
        <v>218.6</v>
      </c>
      <c r="E23" s="135">
        <v>234.7</v>
      </c>
      <c r="F23" s="189">
        <f t="shared" si="0"/>
        <v>498.59999999999997</v>
      </c>
    </row>
    <row r="24" spans="1:6" ht="15.75" customHeight="1">
      <c r="A24" s="602" t="s">
        <v>411</v>
      </c>
      <c r="B24" s="146">
        <v>2005</v>
      </c>
      <c r="C24" s="135">
        <v>189.8</v>
      </c>
      <c r="D24" s="135">
        <v>22.8</v>
      </c>
      <c r="E24" s="135">
        <v>39.3</v>
      </c>
      <c r="F24" s="165">
        <f t="shared" si="0"/>
        <v>251.90000000000003</v>
      </c>
    </row>
    <row r="25" spans="1:6" ht="15.75" customHeight="1">
      <c r="A25" s="602"/>
      <c r="B25" s="146">
        <v>2006</v>
      </c>
      <c r="C25" s="136">
        <v>166.8</v>
      </c>
      <c r="D25" s="136">
        <v>19.7</v>
      </c>
      <c r="E25" s="136">
        <v>26</v>
      </c>
      <c r="F25" s="165">
        <f t="shared" si="0"/>
        <v>212.5</v>
      </c>
    </row>
    <row r="26" spans="1:6" ht="15.75" customHeight="1">
      <c r="A26" s="602"/>
      <c r="B26" s="146">
        <v>2007</v>
      </c>
      <c r="C26" s="136">
        <v>183.6</v>
      </c>
      <c r="D26" s="136">
        <v>24.7</v>
      </c>
      <c r="E26" s="136">
        <v>34</v>
      </c>
      <c r="F26" s="165">
        <f t="shared" si="0"/>
        <v>242.29999999999998</v>
      </c>
    </row>
    <row r="27" spans="1:6" ht="15.75" customHeight="1">
      <c r="A27" s="602" t="s">
        <v>412</v>
      </c>
      <c r="B27" s="146">
        <v>2005</v>
      </c>
      <c r="C27" s="137">
        <v>99.1</v>
      </c>
      <c r="D27" s="137">
        <v>13.9</v>
      </c>
      <c r="E27" s="137">
        <v>25.6</v>
      </c>
      <c r="F27" s="165">
        <f t="shared" si="0"/>
        <v>138.6</v>
      </c>
    </row>
    <row r="28" spans="1:6" ht="15.75" customHeight="1">
      <c r="A28" s="602"/>
      <c r="B28" s="146">
        <v>2006</v>
      </c>
      <c r="C28" s="137">
        <v>118.4</v>
      </c>
      <c r="D28" s="137">
        <v>13.4</v>
      </c>
      <c r="E28" s="137">
        <v>19.3</v>
      </c>
      <c r="F28" s="165">
        <f t="shared" si="0"/>
        <v>151.10000000000002</v>
      </c>
    </row>
    <row r="29" spans="1:6" ht="15.75" customHeight="1">
      <c r="A29" s="602"/>
      <c r="B29" s="146">
        <v>2007</v>
      </c>
      <c r="C29" s="137">
        <v>145</v>
      </c>
      <c r="D29" s="137">
        <v>20</v>
      </c>
      <c r="E29" s="137">
        <v>27.7</v>
      </c>
      <c r="F29" s="165">
        <f t="shared" si="0"/>
        <v>192.7</v>
      </c>
    </row>
    <row r="30" spans="1:6" ht="31.5" customHeight="1" thickBot="1">
      <c r="A30" s="147" t="s">
        <v>416</v>
      </c>
      <c r="B30" s="147">
        <v>2007</v>
      </c>
      <c r="C30" s="181">
        <v>790</v>
      </c>
      <c r="D30" s="181">
        <v>809</v>
      </c>
      <c r="E30" s="181">
        <v>815</v>
      </c>
      <c r="F30" s="247"/>
    </row>
    <row r="31" spans="1:4" ht="13.5" customHeight="1">
      <c r="A31" s="4" t="s">
        <v>19</v>
      </c>
      <c r="D31" s="11" t="s">
        <v>265</v>
      </c>
    </row>
    <row r="32" spans="1:2" s="328" customFormat="1" ht="13.5" customHeight="1">
      <c r="A32" s="286"/>
      <c r="B32" s="11"/>
    </row>
    <row r="33" spans="1:8" ht="19.5" customHeight="1">
      <c r="A33" s="16" t="s">
        <v>487</v>
      </c>
      <c r="B33" s="282"/>
      <c r="C33" s="282"/>
      <c r="D33" s="282"/>
      <c r="E33" s="282"/>
      <c r="F33" s="282"/>
      <c r="G33" s="282"/>
      <c r="H33" s="282"/>
    </row>
    <row r="34" ht="6.75" customHeight="1" thickBot="1"/>
    <row r="35" spans="1:6" ht="26.25" thickBot="1">
      <c r="A35" s="19" t="s">
        <v>208</v>
      </c>
      <c r="B35" s="314" t="s">
        <v>275</v>
      </c>
      <c r="C35" s="314" t="s">
        <v>9</v>
      </c>
      <c r="D35" s="314" t="s">
        <v>4</v>
      </c>
      <c r="E35" s="314" t="s">
        <v>276</v>
      </c>
      <c r="F35" s="314" t="s">
        <v>5</v>
      </c>
    </row>
    <row r="36" spans="1:6" ht="15.75" customHeight="1">
      <c r="A36" s="167">
        <v>2006</v>
      </c>
      <c r="B36" s="277">
        <v>1881</v>
      </c>
      <c r="C36" s="277">
        <v>1793</v>
      </c>
      <c r="D36" s="278">
        <v>2827</v>
      </c>
      <c r="E36" s="278">
        <v>615</v>
      </c>
      <c r="F36" s="275">
        <f>SUM(B36:E36)</f>
        <v>7116</v>
      </c>
    </row>
    <row r="37" spans="1:6" ht="15.75" customHeight="1" thickBot="1">
      <c r="A37" s="147">
        <v>2007</v>
      </c>
      <c r="B37" s="279">
        <v>1475</v>
      </c>
      <c r="C37" s="279">
        <v>717</v>
      </c>
      <c r="D37" s="181">
        <v>874</v>
      </c>
      <c r="E37" s="181">
        <v>205</v>
      </c>
      <c r="F37" s="276">
        <f>SUM(B37:E37)</f>
        <v>3271</v>
      </c>
    </row>
    <row r="38" spans="1:4" ht="13.5" customHeight="1">
      <c r="A38" s="4" t="s">
        <v>19</v>
      </c>
      <c r="D38" s="11" t="s">
        <v>265</v>
      </c>
    </row>
    <row r="39" ht="13.5" customHeight="1"/>
    <row r="53" spans="1:7" ht="19.5" customHeight="1">
      <c r="A53" s="16" t="s">
        <v>277</v>
      </c>
      <c r="B53" s="16"/>
      <c r="C53" s="16"/>
      <c r="D53" s="16"/>
      <c r="E53" s="16"/>
      <c r="F53" s="16"/>
      <c r="G53" s="16"/>
    </row>
    <row r="54" ht="6.75" customHeight="1" thickBot="1"/>
    <row r="55" spans="1:7" ht="21.75" thickBot="1">
      <c r="A55" s="623" t="s">
        <v>191</v>
      </c>
      <c r="B55" s="623"/>
      <c r="C55" s="322" t="s">
        <v>192</v>
      </c>
      <c r="D55" s="322" t="s">
        <v>413</v>
      </c>
      <c r="E55" s="322" t="s">
        <v>414</v>
      </c>
      <c r="F55" s="322" t="s">
        <v>415</v>
      </c>
      <c r="G55" s="322" t="s">
        <v>193</v>
      </c>
    </row>
    <row r="56" spans="1:7" ht="15.75" customHeight="1">
      <c r="A56" s="586">
        <v>1998</v>
      </c>
      <c r="B56" s="145" t="s">
        <v>188</v>
      </c>
      <c r="C56" s="105">
        <v>32.8</v>
      </c>
      <c r="D56" s="105">
        <v>12.4</v>
      </c>
      <c r="E56" s="105">
        <v>378</v>
      </c>
      <c r="F56" s="105">
        <v>26.2</v>
      </c>
      <c r="G56" s="106">
        <v>2113</v>
      </c>
    </row>
    <row r="57" spans="1:7" ht="15.75" customHeight="1">
      <c r="A57" s="602"/>
      <c r="B57" s="146" t="s">
        <v>189</v>
      </c>
      <c r="C57" s="82">
        <v>139.6</v>
      </c>
      <c r="D57" s="82">
        <v>6.6</v>
      </c>
      <c r="E57" s="82">
        <v>47</v>
      </c>
      <c r="F57" s="82">
        <v>22.8</v>
      </c>
      <c r="G57" s="92">
        <v>3471</v>
      </c>
    </row>
    <row r="58" spans="1:7" ht="15.75" customHeight="1">
      <c r="A58" s="602"/>
      <c r="B58" s="146" t="s">
        <v>190</v>
      </c>
      <c r="C58" s="82">
        <v>185.8</v>
      </c>
      <c r="D58" s="82">
        <v>7</v>
      </c>
      <c r="E58" s="82">
        <v>37.5</v>
      </c>
      <c r="F58" s="82">
        <v>16.1</v>
      </c>
      <c r="G58" s="92">
        <v>2310</v>
      </c>
    </row>
    <row r="59" spans="1:7" ht="15.75" customHeight="1" thickBot="1">
      <c r="A59" s="587"/>
      <c r="B59" s="147" t="s">
        <v>194</v>
      </c>
      <c r="C59" s="83">
        <v>34</v>
      </c>
      <c r="D59" s="83">
        <v>3</v>
      </c>
      <c r="E59" s="83">
        <v>88</v>
      </c>
      <c r="F59" s="83">
        <v>6.3</v>
      </c>
      <c r="G59" s="93">
        <v>2100</v>
      </c>
    </row>
    <row r="60" spans="1:7" ht="15.75" customHeight="1">
      <c r="A60" s="586">
        <v>1999</v>
      </c>
      <c r="B60" s="145" t="s">
        <v>188</v>
      </c>
      <c r="C60" s="105">
        <v>33.9</v>
      </c>
      <c r="D60" s="105">
        <v>13.1</v>
      </c>
      <c r="E60" s="105">
        <v>386</v>
      </c>
      <c r="F60" s="105">
        <v>31</v>
      </c>
      <c r="G60" s="106">
        <v>2365</v>
      </c>
    </row>
    <row r="61" spans="1:7" ht="15.75" customHeight="1">
      <c r="A61" s="602"/>
      <c r="B61" s="146" t="s">
        <v>189</v>
      </c>
      <c r="C61" s="82">
        <v>144.9</v>
      </c>
      <c r="D61" s="82">
        <v>6.5</v>
      </c>
      <c r="E61" s="82">
        <v>45</v>
      </c>
      <c r="F61" s="82">
        <v>20.2</v>
      </c>
      <c r="G61" s="92">
        <v>3100</v>
      </c>
    </row>
    <row r="62" spans="1:7" ht="15.75" customHeight="1">
      <c r="A62" s="602"/>
      <c r="B62" s="146" t="s">
        <v>190</v>
      </c>
      <c r="C62" s="82">
        <v>169.1</v>
      </c>
      <c r="D62" s="82">
        <v>6.2</v>
      </c>
      <c r="E62" s="82">
        <v>36.5</v>
      </c>
      <c r="F62" s="82">
        <v>14.5</v>
      </c>
      <c r="G62" s="92">
        <v>2355</v>
      </c>
    </row>
    <row r="63" spans="1:7" ht="15.75" customHeight="1" thickBot="1">
      <c r="A63" s="587"/>
      <c r="B63" s="147" t="s">
        <v>194</v>
      </c>
      <c r="C63" s="83">
        <v>28</v>
      </c>
      <c r="D63" s="83">
        <v>2.5</v>
      </c>
      <c r="E63" s="83">
        <v>89</v>
      </c>
      <c r="F63" s="83">
        <v>5</v>
      </c>
      <c r="G63" s="93">
        <v>2000</v>
      </c>
    </row>
    <row r="64" spans="1:7" ht="15.75" customHeight="1">
      <c r="A64" s="586">
        <v>2001</v>
      </c>
      <c r="B64" s="145" t="s">
        <v>188</v>
      </c>
      <c r="C64" s="105">
        <v>37</v>
      </c>
      <c r="D64" s="105">
        <v>13.8</v>
      </c>
      <c r="E64" s="105">
        <v>372</v>
      </c>
      <c r="F64" s="105">
        <v>29.7</v>
      </c>
      <c r="G64" s="106">
        <v>2150</v>
      </c>
    </row>
    <row r="65" spans="1:7" ht="15.75" customHeight="1">
      <c r="A65" s="602"/>
      <c r="B65" s="146" t="s">
        <v>189</v>
      </c>
      <c r="C65" s="82">
        <v>120</v>
      </c>
      <c r="D65" s="82">
        <v>5.2</v>
      </c>
      <c r="E65" s="82">
        <v>43</v>
      </c>
      <c r="F65" s="82">
        <v>14.2</v>
      </c>
      <c r="G65" s="92">
        <v>2730</v>
      </c>
    </row>
    <row r="66" spans="1:7" ht="15.75" customHeight="1">
      <c r="A66" s="602"/>
      <c r="B66" s="146" t="s">
        <v>190</v>
      </c>
      <c r="C66" s="82">
        <v>110</v>
      </c>
      <c r="D66" s="82">
        <v>4</v>
      </c>
      <c r="E66" s="82">
        <v>37</v>
      </c>
      <c r="F66" s="82">
        <v>9.2</v>
      </c>
      <c r="G66" s="92">
        <v>2300</v>
      </c>
    </row>
    <row r="67" spans="1:7" ht="15.75" customHeight="1" thickBot="1">
      <c r="A67" s="587"/>
      <c r="B67" s="147" t="s">
        <v>194</v>
      </c>
      <c r="C67" s="83">
        <v>23</v>
      </c>
      <c r="D67" s="83">
        <v>2.2</v>
      </c>
      <c r="E67" s="83">
        <v>95</v>
      </c>
      <c r="F67" s="83">
        <v>5.3</v>
      </c>
      <c r="G67" s="93">
        <v>2410</v>
      </c>
    </row>
    <row r="68" spans="1:7" ht="15.75" customHeight="1">
      <c r="A68" s="586">
        <v>2002</v>
      </c>
      <c r="B68" s="145" t="s">
        <v>188</v>
      </c>
      <c r="C68" s="105">
        <v>39.5</v>
      </c>
      <c r="D68" s="105">
        <v>14.3</v>
      </c>
      <c r="E68" s="248"/>
      <c r="F68" s="105">
        <v>33.6</v>
      </c>
      <c r="G68" s="106">
        <v>23.5</v>
      </c>
    </row>
    <row r="69" spans="1:7" ht="15.75" customHeight="1">
      <c r="A69" s="602"/>
      <c r="B69" s="146" t="s">
        <v>189</v>
      </c>
      <c r="C69" s="82">
        <v>155</v>
      </c>
      <c r="D69" s="82">
        <v>6.5</v>
      </c>
      <c r="E69" s="249"/>
      <c r="F69" s="82">
        <v>18.3</v>
      </c>
      <c r="G69" s="92">
        <v>2820</v>
      </c>
    </row>
    <row r="70" spans="1:7" ht="15.75" customHeight="1">
      <c r="A70" s="602"/>
      <c r="B70" s="146" t="s">
        <v>190</v>
      </c>
      <c r="C70" s="82">
        <v>135</v>
      </c>
      <c r="D70" s="82">
        <v>4.9</v>
      </c>
      <c r="E70" s="249"/>
      <c r="F70" s="82">
        <v>12</v>
      </c>
      <c r="G70" s="92">
        <v>2450</v>
      </c>
    </row>
    <row r="71" spans="1:7" ht="15.75" customHeight="1" thickBot="1">
      <c r="A71" s="587"/>
      <c r="B71" s="147" t="s">
        <v>194</v>
      </c>
      <c r="C71" s="83">
        <v>21</v>
      </c>
      <c r="D71" s="83">
        <v>1.9</v>
      </c>
      <c r="E71" s="250"/>
      <c r="F71" s="83">
        <v>4.2</v>
      </c>
      <c r="G71" s="93">
        <v>2200</v>
      </c>
    </row>
    <row r="72" spans="1:7" ht="15.75" customHeight="1">
      <c r="A72" s="586">
        <v>2003</v>
      </c>
      <c r="B72" s="145" t="s">
        <v>188</v>
      </c>
      <c r="C72" s="105">
        <v>45</v>
      </c>
      <c r="D72" s="105">
        <v>16.4</v>
      </c>
      <c r="E72" s="248"/>
      <c r="F72" s="105">
        <v>41.7</v>
      </c>
      <c r="G72" s="106">
        <v>2540</v>
      </c>
    </row>
    <row r="73" spans="1:7" ht="15.75" customHeight="1">
      <c r="A73" s="602"/>
      <c r="B73" s="146" t="s">
        <v>189</v>
      </c>
      <c r="C73" s="82">
        <v>140</v>
      </c>
      <c r="D73" s="82">
        <v>5.9</v>
      </c>
      <c r="E73" s="249"/>
      <c r="F73" s="82">
        <v>18.2</v>
      </c>
      <c r="G73" s="92">
        <v>3080</v>
      </c>
    </row>
    <row r="74" spans="1:7" ht="15.75" customHeight="1">
      <c r="A74" s="602"/>
      <c r="B74" s="146" t="s">
        <v>190</v>
      </c>
      <c r="C74" s="82">
        <v>146</v>
      </c>
      <c r="D74" s="82">
        <v>5.3</v>
      </c>
      <c r="E74" s="249"/>
      <c r="F74" s="82">
        <v>14.8</v>
      </c>
      <c r="G74" s="92">
        <v>2800</v>
      </c>
    </row>
    <row r="75" spans="1:7" ht="15.75" customHeight="1" thickBot="1">
      <c r="A75" s="587"/>
      <c r="B75" s="147" t="s">
        <v>194</v>
      </c>
      <c r="C75" s="83">
        <v>14</v>
      </c>
      <c r="D75" s="83">
        <v>1.3</v>
      </c>
      <c r="E75" s="250"/>
      <c r="F75" s="83">
        <v>2.7</v>
      </c>
      <c r="G75" s="93">
        <v>2100</v>
      </c>
    </row>
    <row r="76" spans="1:7" ht="15.75" customHeight="1">
      <c r="A76" s="586">
        <v>2004</v>
      </c>
      <c r="B76" s="145" t="s">
        <v>188</v>
      </c>
      <c r="C76" s="105">
        <v>43.5</v>
      </c>
      <c r="D76" s="105">
        <v>16.2</v>
      </c>
      <c r="E76" s="248"/>
      <c r="F76" s="105">
        <v>44.3</v>
      </c>
      <c r="G76" s="106">
        <v>2735</v>
      </c>
    </row>
    <row r="77" spans="1:7" ht="15.75" customHeight="1">
      <c r="A77" s="602"/>
      <c r="B77" s="146" t="s">
        <v>189</v>
      </c>
      <c r="C77" s="82">
        <v>138</v>
      </c>
      <c r="D77" s="82">
        <v>5.8</v>
      </c>
      <c r="E77" s="249"/>
      <c r="F77" s="82">
        <v>20.7</v>
      </c>
      <c r="G77" s="92">
        <v>3575</v>
      </c>
    </row>
    <row r="78" spans="1:7" ht="15.75" customHeight="1">
      <c r="A78" s="602"/>
      <c r="B78" s="146" t="s">
        <v>190</v>
      </c>
      <c r="C78" s="82">
        <v>174.5</v>
      </c>
      <c r="D78" s="82">
        <v>5.9</v>
      </c>
      <c r="E78" s="249"/>
      <c r="F78" s="82">
        <v>17.4</v>
      </c>
      <c r="G78" s="92">
        <v>2950</v>
      </c>
    </row>
    <row r="79" spans="1:7" ht="15.75" customHeight="1" thickBot="1">
      <c r="A79" s="587"/>
      <c r="B79" s="147" t="s">
        <v>194</v>
      </c>
      <c r="C79" s="83">
        <v>12.5</v>
      </c>
      <c r="D79" s="83">
        <v>12</v>
      </c>
      <c r="E79" s="250"/>
      <c r="F79" s="83">
        <v>2.6</v>
      </c>
      <c r="G79" s="93">
        <v>2200</v>
      </c>
    </row>
    <row r="80" spans="1:7" ht="15.75" customHeight="1">
      <c r="A80" s="586">
        <v>2005</v>
      </c>
      <c r="B80" s="145" t="s">
        <v>188</v>
      </c>
      <c r="C80" s="105">
        <v>44.4</v>
      </c>
      <c r="D80" s="105">
        <v>16.5</v>
      </c>
      <c r="E80" s="248"/>
      <c r="F80" s="105">
        <v>48.3</v>
      </c>
      <c r="G80" s="106">
        <v>2925</v>
      </c>
    </row>
    <row r="81" spans="1:7" ht="15.75" customHeight="1">
      <c r="A81" s="602"/>
      <c r="B81" s="146" t="s">
        <v>189</v>
      </c>
      <c r="C81" s="82">
        <v>128.6</v>
      </c>
      <c r="D81" s="82">
        <v>5.4</v>
      </c>
      <c r="E81" s="249"/>
      <c r="F81" s="82">
        <v>18.6</v>
      </c>
      <c r="G81" s="92">
        <v>3450</v>
      </c>
    </row>
    <row r="82" spans="1:7" ht="15.75" customHeight="1">
      <c r="A82" s="602"/>
      <c r="B82" s="146" t="s">
        <v>190</v>
      </c>
      <c r="C82" s="82">
        <v>181.1</v>
      </c>
      <c r="D82" s="82">
        <v>6.6</v>
      </c>
      <c r="E82" s="249"/>
      <c r="F82" s="82">
        <v>18.3</v>
      </c>
      <c r="G82" s="92">
        <v>2765</v>
      </c>
    </row>
    <row r="83" spans="1:7" ht="15.75" customHeight="1" thickBot="1">
      <c r="A83" s="587"/>
      <c r="B83" s="147" t="s">
        <v>194</v>
      </c>
      <c r="C83" s="83">
        <v>11</v>
      </c>
      <c r="D83" s="83">
        <v>1.1</v>
      </c>
      <c r="E83" s="250"/>
      <c r="F83" s="83">
        <v>2.4</v>
      </c>
      <c r="G83" s="93">
        <v>2200</v>
      </c>
    </row>
    <row r="84" spans="1:7" ht="15.75" customHeight="1">
      <c r="A84" s="586">
        <v>2006</v>
      </c>
      <c r="B84" s="145" t="s">
        <v>188</v>
      </c>
      <c r="C84" s="105">
        <v>40.6</v>
      </c>
      <c r="D84" s="105">
        <v>15.1</v>
      </c>
      <c r="E84" s="248"/>
      <c r="F84" s="105">
        <v>49.4</v>
      </c>
      <c r="G84" s="106">
        <v>3272</v>
      </c>
    </row>
    <row r="85" spans="1:7" ht="15.75" customHeight="1">
      <c r="A85" s="602"/>
      <c r="B85" s="146" t="s">
        <v>189</v>
      </c>
      <c r="C85" s="82">
        <v>81.4</v>
      </c>
      <c r="D85" s="82">
        <v>3.5</v>
      </c>
      <c r="E85" s="249"/>
      <c r="F85" s="82">
        <v>13.02</v>
      </c>
      <c r="G85" s="92">
        <v>3720</v>
      </c>
    </row>
    <row r="86" spans="1:7" ht="15.75" customHeight="1">
      <c r="A86" s="602"/>
      <c r="B86" s="146" t="s">
        <v>190</v>
      </c>
      <c r="C86" s="82">
        <v>144.4</v>
      </c>
      <c r="D86" s="82">
        <v>5.2</v>
      </c>
      <c r="E86" s="249"/>
      <c r="F86" s="82">
        <v>19.1</v>
      </c>
      <c r="G86" s="92">
        <v>3675</v>
      </c>
    </row>
    <row r="87" spans="1:7" ht="15.75" customHeight="1" thickBot="1">
      <c r="A87" s="587"/>
      <c r="B87" s="147" t="s">
        <v>194</v>
      </c>
      <c r="C87" s="83">
        <v>10</v>
      </c>
      <c r="D87" s="83">
        <v>1</v>
      </c>
      <c r="E87" s="250"/>
      <c r="F87" s="83">
        <v>2.5</v>
      </c>
      <c r="G87" s="93">
        <v>2500</v>
      </c>
    </row>
    <row r="88" spans="1:7" ht="15.75" customHeight="1">
      <c r="A88" s="586">
        <v>2007</v>
      </c>
      <c r="B88" s="145" t="s">
        <v>188</v>
      </c>
      <c r="C88" s="105">
        <v>40.1</v>
      </c>
      <c r="D88" s="105">
        <v>14.9</v>
      </c>
      <c r="E88" s="248"/>
      <c r="F88" s="105">
        <v>52.5</v>
      </c>
      <c r="G88" s="106">
        <v>3525</v>
      </c>
    </row>
    <row r="89" spans="1:7" ht="15.75" customHeight="1">
      <c r="A89" s="602"/>
      <c r="B89" s="146" t="s">
        <v>189</v>
      </c>
      <c r="C89" s="82">
        <v>153.5</v>
      </c>
      <c r="D89" s="82">
        <v>6.6</v>
      </c>
      <c r="E89" s="249"/>
      <c r="F89" s="82">
        <v>28.9</v>
      </c>
      <c r="G89" s="92">
        <v>4380</v>
      </c>
    </row>
    <row r="90" spans="1:7" ht="15.75" customHeight="1">
      <c r="A90" s="602"/>
      <c r="B90" s="146" t="s">
        <v>190</v>
      </c>
      <c r="C90" s="82">
        <v>227.7</v>
      </c>
      <c r="D90" s="82">
        <v>8.2</v>
      </c>
      <c r="E90" s="249"/>
      <c r="F90" s="82">
        <v>32.8</v>
      </c>
      <c r="G90" s="92">
        <v>4000</v>
      </c>
    </row>
    <row r="91" spans="1:7" ht="15.75" customHeight="1" thickBot="1">
      <c r="A91" s="587"/>
      <c r="B91" s="147" t="s">
        <v>194</v>
      </c>
      <c r="C91" s="83">
        <v>9</v>
      </c>
      <c r="D91" s="83">
        <v>0.9</v>
      </c>
      <c r="E91" s="250"/>
      <c r="F91" s="83">
        <v>2.6</v>
      </c>
      <c r="G91" s="93">
        <v>2890</v>
      </c>
    </row>
    <row r="92" spans="1:4" ht="13.5" customHeight="1">
      <c r="A92" s="4" t="s">
        <v>19</v>
      </c>
      <c r="D92" s="11" t="s">
        <v>265</v>
      </c>
    </row>
    <row r="93" spans="1:2" ht="13.5" customHeight="1">
      <c r="A93" s="326"/>
      <c r="B93" s="11" t="s">
        <v>436</v>
      </c>
    </row>
    <row r="107" ht="6.75" customHeight="1"/>
  </sheetData>
  <sheetProtection/>
  <mergeCells count="19">
    <mergeCell ref="A4:A5"/>
    <mergeCell ref="A21:A23"/>
    <mergeCell ref="A24:A26"/>
    <mergeCell ref="A27:A29"/>
    <mergeCell ref="A55:B55"/>
    <mergeCell ref="A6:A7"/>
    <mergeCell ref="A8:A9"/>
    <mergeCell ref="A10:A11"/>
    <mergeCell ref="A12:A13"/>
    <mergeCell ref="A14:A15"/>
    <mergeCell ref="A80:A83"/>
    <mergeCell ref="A84:A87"/>
    <mergeCell ref="A88:A91"/>
    <mergeCell ref="A56:A59"/>
    <mergeCell ref="A60:A63"/>
    <mergeCell ref="A64:A67"/>
    <mergeCell ref="A68:A71"/>
    <mergeCell ref="A72:A75"/>
    <mergeCell ref="A76:A7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206" customWidth="1"/>
    <col min="2" max="2" width="15.00390625" style="206" customWidth="1"/>
    <col min="3" max="3" width="20.421875" style="206" customWidth="1"/>
    <col min="4" max="7" width="13.57421875" style="206" customWidth="1"/>
    <col min="8" max="16384" width="9.140625" style="206" customWidth="1"/>
  </cols>
  <sheetData>
    <row r="1" spans="1:8" ht="19.5" customHeight="1">
      <c r="A1" s="16" t="s">
        <v>309</v>
      </c>
      <c r="B1" s="16"/>
      <c r="C1" s="16"/>
      <c r="D1" s="16"/>
      <c r="E1" s="16"/>
      <c r="F1" s="16"/>
      <c r="G1" s="16"/>
      <c r="H1" s="16"/>
    </row>
    <row r="2" spans="1:7" ht="6.75" customHeight="1" thickBot="1">
      <c r="A2" s="177"/>
      <c r="B2" s="177"/>
      <c r="C2" s="177"/>
      <c r="D2" s="177"/>
      <c r="E2" s="177"/>
      <c r="F2" s="177"/>
      <c r="G2" s="177"/>
    </row>
    <row r="3" spans="1:7" ht="13.5" customHeight="1" thickBot="1">
      <c r="A3" s="623" t="s">
        <v>191</v>
      </c>
      <c r="B3" s="623"/>
      <c r="C3" s="623"/>
      <c r="D3" s="316" t="s">
        <v>188</v>
      </c>
      <c r="E3" s="316" t="s">
        <v>189</v>
      </c>
      <c r="F3" s="316" t="s">
        <v>190</v>
      </c>
      <c r="G3" s="316" t="s">
        <v>194</v>
      </c>
    </row>
    <row r="4" spans="1:7" ht="12.75">
      <c r="A4" s="586">
        <v>1998</v>
      </c>
      <c r="B4" s="596" t="s">
        <v>191</v>
      </c>
      <c r="C4" s="145" t="s">
        <v>192</v>
      </c>
      <c r="D4" s="105">
        <v>192.4</v>
      </c>
      <c r="E4" s="105">
        <v>162.5</v>
      </c>
      <c r="F4" s="248"/>
      <c r="G4" s="248"/>
    </row>
    <row r="5" spans="1:7" ht="12.75">
      <c r="A5" s="602"/>
      <c r="B5" s="600"/>
      <c r="C5" s="146" t="s">
        <v>395</v>
      </c>
      <c r="D5" s="82">
        <v>99.6</v>
      </c>
      <c r="E5" s="82">
        <v>9.1</v>
      </c>
      <c r="F5" s="249"/>
      <c r="G5" s="249"/>
    </row>
    <row r="6" spans="1:7" ht="12.75">
      <c r="A6" s="602"/>
      <c r="B6" s="600"/>
      <c r="C6" s="146" t="s">
        <v>373</v>
      </c>
      <c r="D6" s="82">
        <v>193</v>
      </c>
      <c r="E6" s="82">
        <v>15.7</v>
      </c>
      <c r="F6" s="249"/>
      <c r="G6" s="249"/>
    </row>
    <row r="7" spans="1:7" ht="25.5">
      <c r="A7" s="602"/>
      <c r="B7" s="600"/>
      <c r="C7" s="146" t="s">
        <v>195</v>
      </c>
      <c r="D7" s="92">
        <v>1937</v>
      </c>
      <c r="E7" s="92">
        <v>1725</v>
      </c>
      <c r="F7" s="253"/>
      <c r="G7" s="253"/>
    </row>
    <row r="8" spans="1:7" ht="12.75">
      <c r="A8" s="602"/>
      <c r="B8" s="611" t="s">
        <v>196</v>
      </c>
      <c r="C8" s="146" t="s">
        <v>395</v>
      </c>
      <c r="D8" s="184">
        <v>12.3</v>
      </c>
      <c r="E8" s="184">
        <v>0.3</v>
      </c>
      <c r="F8" s="252"/>
      <c r="G8" s="184">
        <v>0.1</v>
      </c>
    </row>
    <row r="9" spans="1:7" ht="12.75">
      <c r="A9" s="602"/>
      <c r="B9" s="602"/>
      <c r="C9" s="146" t="s">
        <v>373</v>
      </c>
      <c r="D9" s="82">
        <v>46.5</v>
      </c>
      <c r="E9" s="82">
        <v>1</v>
      </c>
      <c r="F9" s="249"/>
      <c r="G9" s="82">
        <v>1</v>
      </c>
    </row>
    <row r="10" spans="1:7" ht="26.25" thickBot="1">
      <c r="A10" s="587"/>
      <c r="B10" s="587"/>
      <c r="C10" s="146" t="s">
        <v>195</v>
      </c>
      <c r="D10" s="93">
        <v>3780</v>
      </c>
      <c r="E10" s="93">
        <v>4000</v>
      </c>
      <c r="F10" s="251"/>
      <c r="G10" s="93">
        <v>10000</v>
      </c>
    </row>
    <row r="11" spans="1:7" ht="12.75">
      <c r="A11" s="586">
        <v>1999</v>
      </c>
      <c r="B11" s="596" t="s">
        <v>191</v>
      </c>
      <c r="C11" s="145" t="s">
        <v>192</v>
      </c>
      <c r="D11" s="105">
        <v>218.5</v>
      </c>
      <c r="E11" s="105">
        <v>126.7</v>
      </c>
      <c r="F11" s="248"/>
      <c r="G11" s="248"/>
    </row>
    <row r="12" spans="1:7" ht="12.75">
      <c r="A12" s="602"/>
      <c r="B12" s="600"/>
      <c r="C12" s="146" t="s">
        <v>395</v>
      </c>
      <c r="D12" s="82">
        <v>114.1</v>
      </c>
      <c r="E12" s="82">
        <v>7.1</v>
      </c>
      <c r="F12" s="249"/>
      <c r="G12" s="249"/>
    </row>
    <row r="13" spans="1:7" ht="12.75">
      <c r="A13" s="602"/>
      <c r="B13" s="600"/>
      <c r="C13" s="146" t="s">
        <v>373</v>
      </c>
      <c r="D13" s="82">
        <v>180</v>
      </c>
      <c r="E13" s="82">
        <v>9.7</v>
      </c>
      <c r="F13" s="249"/>
      <c r="G13" s="249"/>
    </row>
    <row r="14" spans="1:7" ht="25.5">
      <c r="A14" s="602"/>
      <c r="B14" s="600"/>
      <c r="C14" s="146" t="s">
        <v>195</v>
      </c>
      <c r="D14" s="92">
        <v>1579</v>
      </c>
      <c r="E14" s="92">
        <v>1367</v>
      </c>
      <c r="F14" s="253"/>
      <c r="G14" s="253"/>
    </row>
    <row r="15" spans="1:7" ht="12.75">
      <c r="A15" s="602"/>
      <c r="B15" s="611" t="s">
        <v>196</v>
      </c>
      <c r="C15" s="146" t="s">
        <v>395</v>
      </c>
      <c r="D15" s="184">
        <v>10.4</v>
      </c>
      <c r="E15" s="184">
        <v>0.3</v>
      </c>
      <c r="F15" s="252"/>
      <c r="G15" s="184">
        <v>0.1</v>
      </c>
    </row>
    <row r="16" spans="1:7" ht="12.75">
      <c r="A16" s="602"/>
      <c r="B16" s="602"/>
      <c r="C16" s="146" t="s">
        <v>373</v>
      </c>
      <c r="D16" s="82">
        <v>38.7</v>
      </c>
      <c r="E16" s="82">
        <v>1.1</v>
      </c>
      <c r="F16" s="249"/>
      <c r="G16" s="82">
        <v>1.1</v>
      </c>
    </row>
    <row r="17" spans="1:7" ht="26.25" thickBot="1">
      <c r="A17" s="587"/>
      <c r="B17" s="587"/>
      <c r="C17" s="146" t="s">
        <v>195</v>
      </c>
      <c r="D17" s="93">
        <v>3721</v>
      </c>
      <c r="E17" s="93">
        <v>3666</v>
      </c>
      <c r="F17" s="251"/>
      <c r="G17" s="93">
        <v>11000</v>
      </c>
    </row>
    <row r="18" spans="1:7" ht="12.75">
      <c r="A18" s="586">
        <v>2000</v>
      </c>
      <c r="B18" s="596" t="s">
        <v>191</v>
      </c>
      <c r="C18" s="145" t="s">
        <v>192</v>
      </c>
      <c r="D18" s="105">
        <v>199.4</v>
      </c>
      <c r="E18" s="105">
        <v>129.3</v>
      </c>
      <c r="F18" s="248"/>
      <c r="G18" s="248"/>
    </row>
    <row r="19" spans="1:7" ht="12.75">
      <c r="A19" s="602"/>
      <c r="B19" s="600"/>
      <c r="C19" s="146" t="s">
        <v>395</v>
      </c>
      <c r="D19" s="82">
        <v>111</v>
      </c>
      <c r="E19" s="82">
        <v>7.5</v>
      </c>
      <c r="F19" s="82">
        <v>0.002</v>
      </c>
      <c r="G19" s="249"/>
    </row>
    <row r="20" spans="1:7" ht="12.75">
      <c r="A20" s="602"/>
      <c r="B20" s="600"/>
      <c r="C20" s="146" t="s">
        <v>373</v>
      </c>
      <c r="D20" s="82">
        <v>175.5</v>
      </c>
      <c r="E20" s="82">
        <v>10.5</v>
      </c>
      <c r="F20" s="82">
        <v>0.006</v>
      </c>
      <c r="G20" s="249"/>
    </row>
    <row r="21" spans="1:7" ht="25.5">
      <c r="A21" s="602"/>
      <c r="B21" s="600"/>
      <c r="C21" s="146" t="s">
        <v>195</v>
      </c>
      <c r="D21" s="92">
        <v>1581</v>
      </c>
      <c r="E21" s="92">
        <v>1400</v>
      </c>
      <c r="F21" s="92">
        <v>3000</v>
      </c>
      <c r="G21" s="253"/>
    </row>
    <row r="22" spans="1:7" ht="12.75">
      <c r="A22" s="602"/>
      <c r="B22" s="602" t="s">
        <v>196</v>
      </c>
      <c r="C22" s="146" t="s">
        <v>395</v>
      </c>
      <c r="D22" s="82">
        <v>11.8</v>
      </c>
      <c r="E22" s="82">
        <v>0.62</v>
      </c>
      <c r="F22" s="249"/>
      <c r="G22" s="82">
        <v>0.172</v>
      </c>
    </row>
    <row r="23" spans="1:7" ht="12.75">
      <c r="A23" s="602"/>
      <c r="B23" s="602"/>
      <c r="C23" s="146" t="s">
        <v>373</v>
      </c>
      <c r="D23" s="82">
        <v>42</v>
      </c>
      <c r="E23" s="82">
        <v>1.79</v>
      </c>
      <c r="F23" s="249"/>
      <c r="G23" s="82">
        <v>0.998</v>
      </c>
    </row>
    <row r="24" spans="1:7" ht="26.25" thickBot="1">
      <c r="A24" s="587"/>
      <c r="B24" s="587"/>
      <c r="C24" s="146" t="s">
        <v>195</v>
      </c>
      <c r="D24" s="93">
        <v>3560</v>
      </c>
      <c r="E24" s="93">
        <v>2887</v>
      </c>
      <c r="F24" s="251"/>
      <c r="G24" s="93">
        <v>5802</v>
      </c>
    </row>
    <row r="25" spans="1:7" ht="12.75">
      <c r="A25" s="586">
        <v>2001</v>
      </c>
      <c r="B25" s="596" t="s">
        <v>191</v>
      </c>
      <c r="C25" s="145" t="s">
        <v>192</v>
      </c>
      <c r="D25" s="105">
        <v>173</v>
      </c>
      <c r="E25" s="105">
        <v>653</v>
      </c>
      <c r="F25" s="105">
        <v>58</v>
      </c>
      <c r="G25" s="248"/>
    </row>
    <row r="26" spans="1:7" ht="12.75">
      <c r="A26" s="602"/>
      <c r="B26" s="600"/>
      <c r="C26" s="146" t="s">
        <v>395</v>
      </c>
      <c r="D26" s="82">
        <v>98</v>
      </c>
      <c r="E26" s="82">
        <v>34.1</v>
      </c>
      <c r="F26" s="82">
        <v>2.4</v>
      </c>
      <c r="G26" s="249"/>
    </row>
    <row r="27" spans="1:7" ht="12.75">
      <c r="A27" s="602"/>
      <c r="B27" s="600"/>
      <c r="C27" s="146" t="s">
        <v>373</v>
      </c>
      <c r="D27" s="82">
        <v>153.8</v>
      </c>
      <c r="E27" s="82">
        <v>71.1</v>
      </c>
      <c r="F27" s="82">
        <v>4.1</v>
      </c>
      <c r="G27" s="249"/>
    </row>
    <row r="28" spans="1:7" ht="25.5">
      <c r="A28" s="602"/>
      <c r="B28" s="600"/>
      <c r="C28" s="146" t="s">
        <v>195</v>
      </c>
      <c r="D28" s="92">
        <v>1569</v>
      </c>
      <c r="E28" s="92">
        <v>2085</v>
      </c>
      <c r="F28" s="92">
        <v>1708.3</v>
      </c>
      <c r="G28" s="253"/>
    </row>
    <row r="29" spans="1:7" ht="12.75">
      <c r="A29" s="602"/>
      <c r="B29" s="611" t="s">
        <v>196</v>
      </c>
      <c r="C29" s="146" t="s">
        <v>395</v>
      </c>
      <c r="D29" s="184">
        <v>7.8</v>
      </c>
      <c r="E29" s="184">
        <v>0.51</v>
      </c>
      <c r="F29" s="252"/>
      <c r="G29" s="184">
        <v>0.07</v>
      </c>
    </row>
    <row r="30" spans="1:7" ht="12.75">
      <c r="A30" s="602"/>
      <c r="B30" s="602"/>
      <c r="C30" s="146" t="s">
        <v>373</v>
      </c>
      <c r="D30" s="82">
        <v>24.9</v>
      </c>
      <c r="E30" s="82">
        <v>1.9</v>
      </c>
      <c r="F30" s="249"/>
      <c r="G30" s="82">
        <v>0.6</v>
      </c>
    </row>
    <row r="31" spans="1:7" ht="26.25" thickBot="1">
      <c r="A31" s="587"/>
      <c r="B31" s="587"/>
      <c r="C31" s="146" t="s">
        <v>195</v>
      </c>
      <c r="D31" s="93">
        <v>3192</v>
      </c>
      <c r="E31" s="93">
        <v>3725</v>
      </c>
      <c r="F31" s="251"/>
      <c r="G31" s="93">
        <v>8571</v>
      </c>
    </row>
    <row r="32" spans="1:7" ht="12.75">
      <c r="A32" s="586">
        <v>2002</v>
      </c>
      <c r="B32" s="596" t="s">
        <v>191</v>
      </c>
      <c r="C32" s="145" t="s">
        <v>192</v>
      </c>
      <c r="D32" s="105">
        <v>220</v>
      </c>
      <c r="E32" s="105">
        <v>381</v>
      </c>
      <c r="F32" s="105">
        <v>18</v>
      </c>
      <c r="G32" s="248"/>
    </row>
    <row r="33" spans="1:7" ht="12.75">
      <c r="A33" s="602"/>
      <c r="B33" s="600"/>
      <c r="C33" s="146" t="s">
        <v>395</v>
      </c>
      <c r="D33" s="82">
        <v>121.8</v>
      </c>
      <c r="E33" s="82">
        <v>24.6</v>
      </c>
      <c r="F33" s="82">
        <v>1.2</v>
      </c>
      <c r="G33" s="249"/>
    </row>
    <row r="34" spans="1:7" ht="12.75">
      <c r="A34" s="602"/>
      <c r="B34" s="600"/>
      <c r="C34" s="146" t="s">
        <v>373</v>
      </c>
      <c r="D34" s="82">
        <v>185.3</v>
      </c>
      <c r="E34" s="82">
        <v>60.7</v>
      </c>
      <c r="F34" s="82">
        <v>2.2</v>
      </c>
      <c r="G34" s="249"/>
    </row>
    <row r="35" spans="1:7" ht="25.5">
      <c r="A35" s="602"/>
      <c r="B35" s="600"/>
      <c r="C35" s="146" t="s">
        <v>195</v>
      </c>
      <c r="D35" s="92">
        <v>1521</v>
      </c>
      <c r="E35" s="92">
        <v>2467</v>
      </c>
      <c r="F35" s="92">
        <v>1833</v>
      </c>
      <c r="G35" s="253"/>
    </row>
    <row r="36" spans="1:7" ht="12.75">
      <c r="A36" s="602"/>
      <c r="B36" s="611" t="s">
        <v>196</v>
      </c>
      <c r="C36" s="146" t="s">
        <v>395</v>
      </c>
      <c r="D36" s="184">
        <v>12.7</v>
      </c>
      <c r="E36" s="184">
        <v>0.65</v>
      </c>
      <c r="F36" s="252"/>
      <c r="G36" s="184">
        <v>0.13</v>
      </c>
    </row>
    <row r="37" spans="1:7" ht="12.75">
      <c r="A37" s="602"/>
      <c r="B37" s="602"/>
      <c r="C37" s="146" t="s">
        <v>373</v>
      </c>
      <c r="D37" s="82">
        <v>38.7</v>
      </c>
      <c r="E37" s="82">
        <v>2.5</v>
      </c>
      <c r="F37" s="249"/>
      <c r="G37" s="82">
        <v>0.8</v>
      </c>
    </row>
    <row r="38" spans="1:7" ht="26.25" thickBot="1">
      <c r="A38" s="587"/>
      <c r="B38" s="587"/>
      <c r="C38" s="146" t="s">
        <v>195</v>
      </c>
      <c r="D38" s="93">
        <v>3047</v>
      </c>
      <c r="E38" s="93">
        <v>3846</v>
      </c>
      <c r="F38" s="251"/>
      <c r="G38" s="93">
        <v>6154</v>
      </c>
    </row>
    <row r="39" spans="1:7" ht="12.75">
      <c r="A39" s="586">
        <v>2003</v>
      </c>
      <c r="B39" s="596" t="s">
        <v>191</v>
      </c>
      <c r="C39" s="145" t="s">
        <v>192</v>
      </c>
      <c r="D39" s="105">
        <v>237</v>
      </c>
      <c r="E39" s="105">
        <v>574</v>
      </c>
      <c r="F39" s="105">
        <v>15</v>
      </c>
      <c r="G39" s="248"/>
    </row>
    <row r="40" spans="1:7" ht="12.75">
      <c r="A40" s="602"/>
      <c r="B40" s="600"/>
      <c r="C40" s="146" t="s">
        <v>395</v>
      </c>
      <c r="D40" s="82">
        <v>114.3</v>
      </c>
      <c r="E40" s="82">
        <v>24.6</v>
      </c>
      <c r="F40" s="82">
        <v>0.08</v>
      </c>
      <c r="G40" s="249"/>
    </row>
    <row r="41" spans="1:7" ht="12.75">
      <c r="A41" s="602"/>
      <c r="B41" s="600"/>
      <c r="C41" s="146" t="s">
        <v>373</v>
      </c>
      <c r="D41" s="82">
        <v>195.5</v>
      </c>
      <c r="E41" s="82">
        <v>92.2</v>
      </c>
      <c r="F41" s="82">
        <v>0.16</v>
      </c>
      <c r="G41" s="249"/>
    </row>
    <row r="42" spans="1:7" ht="25.5">
      <c r="A42" s="602"/>
      <c r="B42" s="600"/>
      <c r="C42" s="146" t="s">
        <v>195</v>
      </c>
      <c r="D42" s="92">
        <v>1710</v>
      </c>
      <c r="E42" s="92">
        <v>3748</v>
      </c>
      <c r="F42" s="92">
        <v>2133</v>
      </c>
      <c r="G42" s="253"/>
    </row>
    <row r="43" spans="1:7" ht="12.75">
      <c r="A43" s="602"/>
      <c r="B43" s="611" t="s">
        <v>196</v>
      </c>
      <c r="C43" s="146" t="s">
        <v>395</v>
      </c>
      <c r="D43" s="184">
        <v>18.7</v>
      </c>
      <c r="E43" s="184">
        <v>0.43</v>
      </c>
      <c r="F43" s="252"/>
      <c r="G43" s="184">
        <v>0.08</v>
      </c>
    </row>
    <row r="44" spans="1:7" ht="12.75">
      <c r="A44" s="602"/>
      <c r="B44" s="602"/>
      <c r="C44" s="146" t="s">
        <v>373</v>
      </c>
      <c r="D44" s="82">
        <v>53.6</v>
      </c>
      <c r="E44" s="82">
        <v>1.6</v>
      </c>
      <c r="F44" s="249"/>
      <c r="G44" s="82">
        <v>0.75</v>
      </c>
    </row>
    <row r="45" spans="1:7" ht="26.25" thickBot="1">
      <c r="A45" s="587"/>
      <c r="B45" s="587"/>
      <c r="C45" s="147" t="s">
        <v>195</v>
      </c>
      <c r="D45" s="93">
        <v>2866</v>
      </c>
      <c r="E45" s="93">
        <v>3720</v>
      </c>
      <c r="F45" s="251"/>
      <c r="G45" s="93">
        <v>9375</v>
      </c>
    </row>
    <row r="46" spans="1:7" ht="13.5" customHeight="1">
      <c r="A46" s="4" t="s">
        <v>19</v>
      </c>
      <c r="B46" s="177"/>
      <c r="C46" s="177"/>
      <c r="D46" s="177"/>
      <c r="F46" s="11" t="s">
        <v>265</v>
      </c>
      <c r="G46" s="177"/>
    </row>
    <row r="47" spans="1:7" ht="13.5" customHeight="1">
      <c r="A47" s="326"/>
      <c r="B47" s="11" t="s">
        <v>436</v>
      </c>
      <c r="C47" s="177"/>
      <c r="D47" s="177"/>
      <c r="E47" s="177"/>
      <c r="F47" s="177"/>
      <c r="G47" s="177"/>
    </row>
    <row r="48" spans="1:7" ht="13.5" customHeight="1">
      <c r="A48" s="326"/>
      <c r="B48" s="11"/>
      <c r="C48" s="177"/>
      <c r="D48" s="177"/>
      <c r="E48" s="177"/>
      <c r="F48" s="177"/>
      <c r="G48" s="177"/>
    </row>
    <row r="49" spans="1:7" s="573" customFormat="1" ht="19.5" customHeight="1">
      <c r="A49" s="112" t="s">
        <v>310</v>
      </c>
      <c r="B49" s="112"/>
      <c r="C49" s="112"/>
      <c r="D49" s="112"/>
      <c r="E49" s="112"/>
      <c r="F49" s="112"/>
      <c r="G49" s="112"/>
    </row>
    <row r="50" spans="1:7" ht="6.75" customHeight="1" thickBot="1">
      <c r="A50" s="11"/>
      <c r="B50" s="177"/>
      <c r="C50" s="177"/>
      <c r="D50" s="177"/>
      <c r="E50" s="177"/>
      <c r="F50" s="177"/>
      <c r="G50" s="177"/>
    </row>
    <row r="51" spans="1:7" ht="13.5" customHeight="1" thickBot="1">
      <c r="A51" s="623" t="s">
        <v>191</v>
      </c>
      <c r="B51" s="623"/>
      <c r="C51" s="623"/>
      <c r="D51" s="29" t="s">
        <v>188</v>
      </c>
      <c r="E51" s="29" t="s">
        <v>189</v>
      </c>
      <c r="F51" s="29" t="s">
        <v>190</v>
      </c>
      <c r="G51" s="29" t="s">
        <v>194</v>
      </c>
    </row>
    <row r="52" spans="1:7" ht="12.75">
      <c r="A52" s="586">
        <v>2004</v>
      </c>
      <c r="B52" s="596" t="s">
        <v>191</v>
      </c>
      <c r="C52" s="145" t="s">
        <v>192</v>
      </c>
      <c r="D52" s="105">
        <v>202</v>
      </c>
      <c r="E52" s="105">
        <v>400</v>
      </c>
      <c r="F52" s="105">
        <v>3.4</v>
      </c>
      <c r="G52" s="248"/>
    </row>
    <row r="53" spans="1:7" ht="12.75">
      <c r="A53" s="602"/>
      <c r="B53" s="600"/>
      <c r="C53" s="146" t="s">
        <v>395</v>
      </c>
      <c r="D53" s="82">
        <v>106.6</v>
      </c>
      <c r="E53" s="82">
        <v>21.2</v>
      </c>
      <c r="F53" s="82">
        <v>0.18</v>
      </c>
      <c r="G53" s="249"/>
    </row>
    <row r="54" spans="1:7" ht="12.75">
      <c r="A54" s="602"/>
      <c r="B54" s="600"/>
      <c r="C54" s="146" t="s">
        <v>373</v>
      </c>
      <c r="D54" s="82">
        <v>208.9</v>
      </c>
      <c r="E54" s="82">
        <v>68.5</v>
      </c>
      <c r="F54" s="82">
        <v>0.29</v>
      </c>
      <c r="G54" s="249"/>
    </row>
    <row r="55" spans="1:7" ht="25.5">
      <c r="A55" s="602"/>
      <c r="B55" s="600"/>
      <c r="C55" s="146" t="s">
        <v>195</v>
      </c>
      <c r="D55" s="92">
        <v>1960</v>
      </c>
      <c r="E55" s="92">
        <v>3231</v>
      </c>
      <c r="F55" s="92">
        <v>1611</v>
      </c>
      <c r="G55" s="253"/>
    </row>
    <row r="56" spans="1:7" ht="12.75">
      <c r="A56" s="602"/>
      <c r="B56" s="611" t="s">
        <v>196</v>
      </c>
      <c r="C56" s="146" t="s">
        <v>395</v>
      </c>
      <c r="D56" s="184">
        <v>18.9</v>
      </c>
      <c r="E56" s="184">
        <v>0.64</v>
      </c>
      <c r="F56" s="252"/>
      <c r="G56" s="184">
        <v>0.12</v>
      </c>
    </row>
    <row r="57" spans="1:7" ht="12.75">
      <c r="A57" s="602"/>
      <c r="B57" s="602"/>
      <c r="C57" s="146" t="s">
        <v>373</v>
      </c>
      <c r="D57" s="82">
        <v>67.2</v>
      </c>
      <c r="E57" s="82">
        <v>2.3</v>
      </c>
      <c r="F57" s="249"/>
      <c r="G57" s="82">
        <v>1.06</v>
      </c>
    </row>
    <row r="58" spans="1:7" ht="26.25" thickBot="1">
      <c r="A58" s="587"/>
      <c r="B58" s="587"/>
      <c r="C58" s="147" t="s">
        <v>195</v>
      </c>
      <c r="D58" s="93">
        <v>3555</v>
      </c>
      <c r="E58" s="93">
        <v>3594</v>
      </c>
      <c r="F58" s="251"/>
      <c r="G58" s="93">
        <v>9080</v>
      </c>
    </row>
    <row r="59" spans="1:7" ht="13.5" thickBot="1">
      <c r="A59" s="624">
        <v>2005</v>
      </c>
      <c r="B59" s="596" t="s">
        <v>191</v>
      </c>
      <c r="C59" s="145" t="s">
        <v>192</v>
      </c>
      <c r="D59" s="105">
        <v>165</v>
      </c>
      <c r="E59" s="105">
        <v>166</v>
      </c>
      <c r="F59" s="105">
        <v>3.4</v>
      </c>
      <c r="G59" s="248"/>
    </row>
    <row r="60" spans="1:7" ht="13.5" thickBot="1">
      <c r="A60" s="604"/>
      <c r="B60" s="600"/>
      <c r="C60" s="146" t="s">
        <v>395</v>
      </c>
      <c r="D60" s="82">
        <v>86.9</v>
      </c>
      <c r="E60" s="82">
        <v>8.8</v>
      </c>
      <c r="F60" s="82">
        <v>0.18</v>
      </c>
      <c r="G60" s="249"/>
    </row>
    <row r="61" spans="1:7" ht="13.5" thickBot="1">
      <c r="A61" s="604"/>
      <c r="B61" s="600"/>
      <c r="C61" s="146" t="s">
        <v>373</v>
      </c>
      <c r="D61" s="82">
        <v>195.1</v>
      </c>
      <c r="E61" s="82">
        <v>23.8</v>
      </c>
      <c r="F61" s="82">
        <v>0.3</v>
      </c>
      <c r="G61" s="249"/>
    </row>
    <row r="62" spans="1:7" ht="26.25" thickBot="1">
      <c r="A62" s="604"/>
      <c r="B62" s="600"/>
      <c r="C62" s="146" t="s">
        <v>195</v>
      </c>
      <c r="D62" s="92">
        <v>2245</v>
      </c>
      <c r="E62" s="92">
        <v>2705</v>
      </c>
      <c r="F62" s="92">
        <v>1667</v>
      </c>
      <c r="G62" s="253"/>
    </row>
    <row r="63" spans="1:7" ht="13.5" thickBot="1">
      <c r="A63" s="604"/>
      <c r="B63" s="624" t="s">
        <v>196</v>
      </c>
      <c r="C63" s="146" t="s">
        <v>395</v>
      </c>
      <c r="D63" s="184">
        <v>21.7</v>
      </c>
      <c r="E63" s="184">
        <v>0.9</v>
      </c>
      <c r="F63" s="252"/>
      <c r="G63" s="184">
        <v>0.08</v>
      </c>
    </row>
    <row r="64" spans="1:7" ht="13.5" thickBot="1">
      <c r="A64" s="604"/>
      <c r="B64" s="604"/>
      <c r="C64" s="146" t="s">
        <v>373</v>
      </c>
      <c r="D64" s="82">
        <v>86.4</v>
      </c>
      <c r="E64" s="82">
        <v>2.9</v>
      </c>
      <c r="F64" s="249"/>
      <c r="G64" s="82">
        <v>0.8</v>
      </c>
    </row>
    <row r="65" spans="1:7" ht="26.25" thickBot="1">
      <c r="A65" s="623"/>
      <c r="B65" s="604"/>
      <c r="C65" s="147" t="s">
        <v>195</v>
      </c>
      <c r="D65" s="93">
        <v>3982</v>
      </c>
      <c r="E65" s="93">
        <v>3222</v>
      </c>
      <c r="F65" s="251"/>
      <c r="G65" s="93">
        <v>10746</v>
      </c>
    </row>
    <row r="66" spans="1:7" ht="12.75">
      <c r="A66" s="586">
        <v>2006</v>
      </c>
      <c r="B66" s="596" t="s">
        <v>191</v>
      </c>
      <c r="C66" s="145" t="s">
        <v>192</v>
      </c>
      <c r="D66" s="175">
        <v>176.8</v>
      </c>
      <c r="E66" s="122">
        <v>188.7</v>
      </c>
      <c r="F66" s="122">
        <v>2.08</v>
      </c>
      <c r="G66" s="329"/>
    </row>
    <row r="67" spans="1:7" ht="12.75">
      <c r="A67" s="602"/>
      <c r="B67" s="600"/>
      <c r="C67" s="146" t="s">
        <v>395</v>
      </c>
      <c r="D67" s="159">
        <v>93</v>
      </c>
      <c r="E67" s="123">
        <v>10</v>
      </c>
      <c r="F67" s="159">
        <v>0.11</v>
      </c>
      <c r="G67" s="249"/>
    </row>
    <row r="68" spans="1:7" ht="12.75">
      <c r="A68" s="602"/>
      <c r="B68" s="600"/>
      <c r="C68" s="146" t="s">
        <v>373</v>
      </c>
      <c r="D68" s="159">
        <v>206.6</v>
      </c>
      <c r="E68" s="123">
        <v>26.3</v>
      </c>
      <c r="F68" s="159">
        <v>0.22</v>
      </c>
      <c r="G68" s="249"/>
    </row>
    <row r="69" spans="1:7" ht="25.5">
      <c r="A69" s="602"/>
      <c r="B69" s="600"/>
      <c r="C69" s="146" t="s">
        <v>195</v>
      </c>
      <c r="D69" s="96">
        <v>2222</v>
      </c>
      <c r="E69" s="302">
        <v>2630</v>
      </c>
      <c r="F69" s="96">
        <v>2091</v>
      </c>
      <c r="G69" s="253"/>
    </row>
    <row r="70" spans="1:7" ht="12.75">
      <c r="A70" s="602"/>
      <c r="B70" s="611" t="s">
        <v>196</v>
      </c>
      <c r="C70" s="146" t="s">
        <v>395</v>
      </c>
      <c r="D70" s="184">
        <v>25.6</v>
      </c>
      <c r="E70" s="184">
        <v>0.4</v>
      </c>
      <c r="F70" s="252"/>
      <c r="G70" s="184">
        <v>0.12</v>
      </c>
    </row>
    <row r="71" spans="1:7" ht="12.75">
      <c r="A71" s="602"/>
      <c r="B71" s="602"/>
      <c r="C71" s="146" t="s">
        <v>373</v>
      </c>
      <c r="D71" s="82">
        <v>105.9</v>
      </c>
      <c r="E71" s="82">
        <v>1.6</v>
      </c>
      <c r="F71" s="249"/>
      <c r="G71" s="82">
        <v>1.19</v>
      </c>
    </row>
    <row r="72" spans="1:7" ht="26.25" thickBot="1">
      <c r="A72" s="587"/>
      <c r="B72" s="587"/>
      <c r="C72" s="147" t="s">
        <v>195</v>
      </c>
      <c r="D72" s="93">
        <v>4137</v>
      </c>
      <c r="E72" s="93">
        <v>4000</v>
      </c>
      <c r="F72" s="251"/>
      <c r="G72" s="93">
        <v>9917</v>
      </c>
    </row>
    <row r="73" spans="1:7" ht="12.75">
      <c r="A73" s="586">
        <v>2007</v>
      </c>
      <c r="B73" s="596" t="s">
        <v>191</v>
      </c>
      <c r="C73" s="145" t="s">
        <v>192</v>
      </c>
      <c r="D73" s="175">
        <v>202.4</v>
      </c>
      <c r="E73" s="122">
        <v>400</v>
      </c>
      <c r="F73" s="122">
        <v>3.4</v>
      </c>
      <c r="G73" s="329"/>
    </row>
    <row r="74" spans="1:7" ht="12.75">
      <c r="A74" s="602"/>
      <c r="B74" s="600"/>
      <c r="C74" s="146" t="s">
        <v>395</v>
      </c>
      <c r="D74" s="159">
        <v>106.6</v>
      </c>
      <c r="E74" s="123">
        <v>21.2</v>
      </c>
      <c r="F74" s="159">
        <v>0.18</v>
      </c>
      <c r="G74" s="249"/>
    </row>
    <row r="75" spans="1:7" ht="12.75">
      <c r="A75" s="602"/>
      <c r="B75" s="600"/>
      <c r="C75" s="146" t="s">
        <v>373</v>
      </c>
      <c r="D75" s="159">
        <v>208.9</v>
      </c>
      <c r="E75" s="123">
        <v>68.5</v>
      </c>
      <c r="F75" s="159">
        <v>0.29</v>
      </c>
      <c r="G75" s="249"/>
    </row>
    <row r="76" spans="1:7" ht="25.5">
      <c r="A76" s="602"/>
      <c r="B76" s="600"/>
      <c r="C76" s="146" t="s">
        <v>195</v>
      </c>
      <c r="D76" s="96">
        <v>1960</v>
      </c>
      <c r="E76" s="302">
        <v>3231</v>
      </c>
      <c r="F76" s="96">
        <v>1611</v>
      </c>
      <c r="G76" s="253"/>
    </row>
    <row r="77" spans="1:7" ht="12.75">
      <c r="A77" s="602"/>
      <c r="B77" s="611" t="s">
        <v>196</v>
      </c>
      <c r="C77" s="146" t="s">
        <v>395</v>
      </c>
      <c r="D77" s="184">
        <v>18.9</v>
      </c>
      <c r="E77" s="184">
        <v>0.64</v>
      </c>
      <c r="F77" s="252"/>
      <c r="G77" s="184">
        <v>0.12</v>
      </c>
    </row>
    <row r="78" spans="1:7" ht="12.75">
      <c r="A78" s="602"/>
      <c r="B78" s="602"/>
      <c r="C78" s="146" t="s">
        <v>373</v>
      </c>
      <c r="D78" s="82">
        <v>67.2</v>
      </c>
      <c r="E78" s="82">
        <v>2.3</v>
      </c>
      <c r="F78" s="249"/>
      <c r="G78" s="82">
        <v>1.06</v>
      </c>
    </row>
    <row r="79" spans="1:7" ht="26.25" thickBot="1">
      <c r="A79" s="587"/>
      <c r="B79" s="587"/>
      <c r="C79" s="147" t="s">
        <v>195</v>
      </c>
      <c r="D79" s="93">
        <v>3555</v>
      </c>
      <c r="E79" s="93">
        <v>3594</v>
      </c>
      <c r="F79" s="251"/>
      <c r="G79" s="251"/>
    </row>
    <row r="80" spans="1:7" ht="13.5" customHeight="1">
      <c r="A80" s="4" t="s">
        <v>19</v>
      </c>
      <c r="B80" s="177"/>
      <c r="C80" s="177"/>
      <c r="D80" s="177"/>
      <c r="E80" s="177"/>
      <c r="F80" s="11" t="s">
        <v>265</v>
      </c>
      <c r="G80" s="177"/>
    </row>
    <row r="81" spans="1:7" ht="13.5" customHeight="1">
      <c r="A81" s="326"/>
      <c r="B81" s="11" t="s">
        <v>436</v>
      </c>
      <c r="C81" s="177"/>
      <c r="D81" s="177"/>
      <c r="E81" s="177"/>
      <c r="F81" s="177"/>
      <c r="G81" s="177"/>
    </row>
    <row r="82" spans="1:7" ht="12.75">
      <c r="A82" s="177"/>
      <c r="B82" s="177"/>
      <c r="C82" s="177"/>
      <c r="D82" s="177"/>
      <c r="E82" s="177"/>
      <c r="F82" s="177"/>
      <c r="G82" s="177"/>
    </row>
    <row r="83" ht="12.75">
      <c r="G83" s="177"/>
    </row>
    <row r="84" ht="12.75">
      <c r="G84" s="177"/>
    </row>
    <row r="85" ht="12.75">
      <c r="G85" s="177"/>
    </row>
    <row r="86" ht="12.75">
      <c r="G86" s="177"/>
    </row>
    <row r="87" ht="12.75">
      <c r="G87" s="177"/>
    </row>
    <row r="88" ht="12.75">
      <c r="G88" s="177"/>
    </row>
    <row r="89" ht="12.75">
      <c r="G89" s="177"/>
    </row>
    <row r="90" ht="12.75">
      <c r="G90" s="177"/>
    </row>
    <row r="91" spans="1:7" ht="12.75">
      <c r="A91" s="177"/>
      <c r="B91" s="177"/>
      <c r="C91" s="177"/>
      <c r="D91" s="177"/>
      <c r="E91" s="177"/>
      <c r="F91" s="177"/>
      <c r="G91" s="177"/>
    </row>
    <row r="92" spans="1:7" ht="12.75">
      <c r="A92" s="177"/>
      <c r="B92" s="177"/>
      <c r="C92" s="177"/>
      <c r="D92" s="177"/>
      <c r="E92" s="177"/>
      <c r="F92" s="177"/>
      <c r="G92" s="177"/>
    </row>
    <row r="93" spans="1:7" ht="12.75">
      <c r="A93" s="177"/>
      <c r="B93" s="177"/>
      <c r="C93" s="177"/>
      <c r="D93" s="177"/>
      <c r="E93" s="177"/>
      <c r="F93" s="177"/>
      <c r="G93" s="177"/>
    </row>
    <row r="94" spans="1:7" ht="12.75">
      <c r="A94" s="177"/>
      <c r="B94" s="177"/>
      <c r="C94" s="177"/>
      <c r="D94" s="177"/>
      <c r="E94" s="177"/>
      <c r="F94" s="177"/>
      <c r="G94" s="177"/>
    </row>
    <row r="95" spans="1:7" ht="12.75">
      <c r="A95" s="177"/>
      <c r="B95" s="177"/>
      <c r="C95" s="177"/>
      <c r="D95" s="177"/>
      <c r="E95" s="177"/>
      <c r="F95" s="177"/>
      <c r="G95" s="177"/>
    </row>
    <row r="96" spans="1:7" ht="12.75">
      <c r="A96" s="177"/>
      <c r="B96" s="177"/>
      <c r="C96" s="177"/>
      <c r="D96" s="177"/>
      <c r="E96" s="177"/>
      <c r="F96" s="177"/>
      <c r="G96" s="177"/>
    </row>
    <row r="97" spans="1:7" ht="12.75">
      <c r="A97" s="177"/>
      <c r="B97" s="177"/>
      <c r="C97" s="177"/>
      <c r="D97" s="177"/>
      <c r="E97" s="177"/>
      <c r="F97" s="177"/>
      <c r="G97" s="177"/>
    </row>
    <row r="98" spans="1:7" ht="12.75">
      <c r="A98" s="177"/>
      <c r="B98" s="177"/>
      <c r="C98" s="177"/>
      <c r="D98" s="177"/>
      <c r="E98" s="177"/>
      <c r="F98" s="177"/>
      <c r="G98" s="177"/>
    </row>
    <row r="99" spans="1:7" ht="12.75">
      <c r="A99" s="177"/>
      <c r="B99" s="177"/>
      <c r="C99" s="177"/>
      <c r="D99" s="177"/>
      <c r="E99" s="177"/>
      <c r="F99" s="177"/>
      <c r="G99" s="177"/>
    </row>
    <row r="100" spans="1:7" ht="12.75">
      <c r="A100" s="177"/>
      <c r="B100" s="177"/>
      <c r="C100" s="177"/>
      <c r="D100" s="177"/>
      <c r="E100" s="177"/>
      <c r="F100" s="177"/>
      <c r="G100" s="177"/>
    </row>
    <row r="101" spans="1:7" ht="12.75">
      <c r="A101" s="177"/>
      <c r="B101" s="177"/>
      <c r="C101" s="177"/>
      <c r="D101" s="177"/>
      <c r="E101" s="177"/>
      <c r="F101" s="177"/>
      <c r="G101" s="177"/>
    </row>
  </sheetData>
  <sheetProtection/>
  <mergeCells count="32">
    <mergeCell ref="A73:A79"/>
    <mergeCell ref="B73:B76"/>
    <mergeCell ref="B77:B79"/>
    <mergeCell ref="A59:A65"/>
    <mergeCell ref="B59:B62"/>
    <mergeCell ref="B63:B65"/>
    <mergeCell ref="A66:A72"/>
    <mergeCell ref="B66:B69"/>
    <mergeCell ref="B25:B28"/>
    <mergeCell ref="B29:B31"/>
    <mergeCell ref="B70:B72"/>
    <mergeCell ref="B36:B38"/>
    <mergeCell ref="A39:A45"/>
    <mergeCell ref="B39:B42"/>
    <mergeCell ref="B43:B45"/>
    <mergeCell ref="A3:C3"/>
    <mergeCell ref="A4:A10"/>
    <mergeCell ref="B4:B7"/>
    <mergeCell ref="B8:B10"/>
    <mergeCell ref="A11:A17"/>
    <mergeCell ref="B11:B14"/>
    <mergeCell ref="B15:B17"/>
    <mergeCell ref="B22:B24"/>
    <mergeCell ref="A52:A58"/>
    <mergeCell ref="B52:B55"/>
    <mergeCell ref="A18:A24"/>
    <mergeCell ref="B18:B21"/>
    <mergeCell ref="B56:B58"/>
    <mergeCell ref="A32:A38"/>
    <mergeCell ref="B32:B35"/>
    <mergeCell ref="A51:C51"/>
    <mergeCell ref="A25:A3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87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7.8515625" style="177" customWidth="1"/>
    <col min="2" max="7" width="12.7109375" style="177" customWidth="1"/>
    <col min="8" max="16384" width="9.140625" style="177" customWidth="1"/>
  </cols>
  <sheetData>
    <row r="1" spans="1:7" ht="19.5" customHeight="1">
      <c r="A1" s="16" t="s">
        <v>278</v>
      </c>
      <c r="B1" s="16"/>
      <c r="C1" s="16"/>
      <c r="D1" s="16"/>
      <c r="E1" s="16"/>
      <c r="F1" s="16"/>
      <c r="G1" s="16"/>
    </row>
    <row r="2" ht="6.75" customHeight="1" thickBot="1"/>
    <row r="3" spans="1:5" ht="13.5" customHeight="1" thickBot="1">
      <c r="A3" s="19" t="s">
        <v>417</v>
      </c>
      <c r="B3" s="314" t="s">
        <v>197</v>
      </c>
      <c r="C3" s="314" t="s">
        <v>189</v>
      </c>
      <c r="D3" s="314" t="s">
        <v>190</v>
      </c>
      <c r="E3" s="314" t="s">
        <v>188</v>
      </c>
    </row>
    <row r="4" spans="1:5" ht="15.75" customHeight="1">
      <c r="A4" s="145">
        <v>1998</v>
      </c>
      <c r="B4" s="173">
        <v>1968</v>
      </c>
      <c r="C4" s="173">
        <v>162390</v>
      </c>
      <c r="D4" s="173">
        <v>733</v>
      </c>
      <c r="E4" s="173">
        <v>183541</v>
      </c>
    </row>
    <row r="5" spans="1:5" ht="15.75" customHeight="1">
      <c r="A5" s="146">
        <v>1999</v>
      </c>
      <c r="B5" s="190"/>
      <c r="C5" s="94">
        <v>151882</v>
      </c>
      <c r="D5" s="190"/>
      <c r="E5" s="94">
        <v>210948</v>
      </c>
    </row>
    <row r="6" spans="1:5" ht="15.75" customHeight="1">
      <c r="A6" s="146">
        <v>2000</v>
      </c>
      <c r="B6" s="94">
        <v>4756</v>
      </c>
      <c r="C6" s="94">
        <v>129261</v>
      </c>
      <c r="D6" s="94">
        <v>155</v>
      </c>
      <c r="E6" s="94">
        <v>199389</v>
      </c>
    </row>
    <row r="7" spans="1:5" ht="15.75" customHeight="1">
      <c r="A7" s="146">
        <v>2001</v>
      </c>
      <c r="B7" s="94">
        <v>3139</v>
      </c>
      <c r="C7" s="94">
        <v>653000</v>
      </c>
      <c r="D7" s="94">
        <v>58000</v>
      </c>
      <c r="E7" s="94">
        <v>173000</v>
      </c>
    </row>
    <row r="8" spans="1:5" ht="15.75" customHeight="1">
      <c r="A8" s="146">
        <v>2002</v>
      </c>
      <c r="B8" s="94">
        <v>5312</v>
      </c>
      <c r="C8" s="94">
        <v>381765</v>
      </c>
      <c r="D8" s="94">
        <v>18185</v>
      </c>
      <c r="E8" s="94">
        <v>220425</v>
      </c>
    </row>
    <row r="9" spans="1:5" ht="15.75" customHeight="1">
      <c r="A9" s="146">
        <v>2003</v>
      </c>
      <c r="B9" s="94">
        <v>6500</v>
      </c>
      <c r="C9" s="190"/>
      <c r="D9" s="190"/>
      <c r="E9" s="190"/>
    </row>
    <row r="10" spans="1:5" ht="15.75" customHeight="1">
      <c r="A10" s="146">
        <v>2004</v>
      </c>
      <c r="B10" s="94">
        <v>2460</v>
      </c>
      <c r="C10" s="190"/>
      <c r="D10" s="190"/>
      <c r="E10" s="190"/>
    </row>
    <row r="11" spans="1:5" ht="15.75" customHeight="1" thickBot="1">
      <c r="A11" s="147">
        <v>2005</v>
      </c>
      <c r="B11" s="95">
        <v>2530</v>
      </c>
      <c r="C11" s="191"/>
      <c r="D11" s="191"/>
      <c r="E11" s="191"/>
    </row>
    <row r="12" spans="1:4" ht="13.5" customHeight="1">
      <c r="A12" s="4" t="s">
        <v>19</v>
      </c>
      <c r="D12" s="11" t="s">
        <v>265</v>
      </c>
    </row>
    <row r="13" spans="1:2" ht="12.75">
      <c r="A13" s="326"/>
      <c r="B13" s="11" t="s">
        <v>436</v>
      </c>
    </row>
    <row r="14" spans="1:2" ht="12.75">
      <c r="A14" s="286"/>
      <c r="B14" s="11"/>
    </row>
    <row r="15" spans="1:7" ht="19.5" customHeight="1">
      <c r="A15" s="620" t="s">
        <v>311</v>
      </c>
      <c r="B15" s="620"/>
      <c r="C15" s="620"/>
      <c r="D15" s="620"/>
      <c r="E15" s="620"/>
      <c r="F15" s="620"/>
      <c r="G15" s="620"/>
    </row>
    <row r="16" ht="6.75" customHeight="1" thickBot="1"/>
    <row r="17" spans="1:7" ht="13.5" customHeight="1" thickBot="1">
      <c r="A17" s="604" t="s">
        <v>418</v>
      </c>
      <c r="B17" s="604"/>
      <c r="C17" s="435" t="s">
        <v>2</v>
      </c>
      <c r="D17" s="435" t="s">
        <v>7</v>
      </c>
      <c r="E17" s="435" t="s">
        <v>198</v>
      </c>
      <c r="F17" s="435" t="s">
        <v>199</v>
      </c>
      <c r="G17" s="314" t="s">
        <v>5</v>
      </c>
    </row>
    <row r="18" spans="1:7" ht="15.75" customHeight="1">
      <c r="A18" s="586" t="s">
        <v>188</v>
      </c>
      <c r="B18" s="145">
        <v>1998</v>
      </c>
      <c r="C18" s="107">
        <v>21658</v>
      </c>
      <c r="D18" s="107">
        <v>13511</v>
      </c>
      <c r="E18" s="107">
        <v>11302</v>
      </c>
      <c r="F18" s="107">
        <v>10000</v>
      </c>
      <c r="G18" s="33">
        <f>SUM(C18:F18)</f>
        <v>56471</v>
      </c>
    </row>
    <row r="19" spans="1:7" ht="15.75" customHeight="1" thickBot="1">
      <c r="A19" s="587"/>
      <c r="B19" s="147">
        <v>1999</v>
      </c>
      <c r="C19" s="188">
        <v>27687</v>
      </c>
      <c r="D19" s="188">
        <v>15592</v>
      </c>
      <c r="E19" s="188">
        <v>14888</v>
      </c>
      <c r="F19" s="188">
        <v>11000</v>
      </c>
      <c r="G19" s="35">
        <f>SUM(C19:F19)</f>
        <v>69167</v>
      </c>
    </row>
    <row r="20" spans="1:7" ht="15.75" customHeight="1">
      <c r="A20" s="611" t="s">
        <v>189</v>
      </c>
      <c r="B20" s="167">
        <v>1998</v>
      </c>
      <c r="C20" s="97">
        <v>90881</v>
      </c>
      <c r="D20" s="97">
        <v>26170</v>
      </c>
      <c r="E20" s="97">
        <v>11747</v>
      </c>
      <c r="F20" s="97">
        <v>9000</v>
      </c>
      <c r="G20" s="33">
        <f>SUM(C20:F20)</f>
        <v>137798</v>
      </c>
    </row>
    <row r="21" spans="1:7" ht="15.75" customHeight="1" thickBot="1">
      <c r="A21" s="587"/>
      <c r="B21" s="147">
        <v>1999</v>
      </c>
      <c r="C21" s="188">
        <v>111418</v>
      </c>
      <c r="D21" s="188">
        <v>27211</v>
      </c>
      <c r="E21" s="188">
        <v>14013</v>
      </c>
      <c r="F21" s="188">
        <v>10500</v>
      </c>
      <c r="G21" s="35">
        <f>SUM(C21:F21)</f>
        <v>163142</v>
      </c>
    </row>
    <row r="22" spans="1:4" ht="13.5" customHeight="1">
      <c r="A22" s="4" t="s">
        <v>19</v>
      </c>
      <c r="D22" s="11" t="s">
        <v>265</v>
      </c>
    </row>
    <row r="23" ht="13.5" customHeight="1"/>
    <row r="24" spans="1:7" ht="19.5" customHeight="1">
      <c r="A24" s="620" t="s">
        <v>279</v>
      </c>
      <c r="B24" s="620"/>
      <c r="C24" s="620"/>
      <c r="D24" s="620"/>
      <c r="E24" s="620"/>
      <c r="F24" s="620"/>
      <c r="G24" s="620"/>
    </row>
    <row r="25" ht="6.75" customHeight="1" thickBot="1"/>
    <row r="26" spans="1:6" ht="50.25" customHeight="1" thickBot="1">
      <c r="A26" s="604" t="s">
        <v>182</v>
      </c>
      <c r="B26" s="604"/>
      <c r="C26" s="321" t="s">
        <v>492</v>
      </c>
      <c r="D26" s="321" t="s">
        <v>488</v>
      </c>
      <c r="E26" s="321" t="s">
        <v>489</v>
      </c>
      <c r="F26" s="321" t="s">
        <v>280</v>
      </c>
    </row>
    <row r="27" spans="1:6" ht="15.75" customHeight="1">
      <c r="A27" s="596">
        <v>2006</v>
      </c>
      <c r="B27" s="145" t="s">
        <v>188</v>
      </c>
      <c r="C27" s="110">
        <v>7.6</v>
      </c>
      <c r="D27" s="110">
        <v>72.1</v>
      </c>
      <c r="E27" s="138">
        <f aca="true" t="shared" si="0" ref="E27:E36">SUM(C27:D27)</f>
        <v>79.69999999999999</v>
      </c>
      <c r="F27" s="260">
        <f aca="true" t="shared" si="1" ref="F27:F36">C27*100/E27</f>
        <v>9.535759096612297</v>
      </c>
    </row>
    <row r="28" spans="1:6" ht="15.75" customHeight="1">
      <c r="A28" s="600"/>
      <c r="B28" s="146" t="s">
        <v>189</v>
      </c>
      <c r="C28" s="87">
        <v>1.8</v>
      </c>
      <c r="D28" s="87">
        <v>5.4</v>
      </c>
      <c r="E28" s="192">
        <f t="shared" si="0"/>
        <v>7.2</v>
      </c>
      <c r="F28" s="193">
        <f t="shared" si="1"/>
        <v>25</v>
      </c>
    </row>
    <row r="29" spans="1:6" ht="15.75" customHeight="1">
      <c r="A29" s="600"/>
      <c r="B29" s="146" t="s">
        <v>190</v>
      </c>
      <c r="C29" s="87">
        <v>2.6</v>
      </c>
      <c r="D29" s="87">
        <v>0.05</v>
      </c>
      <c r="E29" s="192">
        <f t="shared" si="0"/>
        <v>2.65</v>
      </c>
      <c r="F29" s="193">
        <f t="shared" si="1"/>
        <v>98.11320754716982</v>
      </c>
    </row>
    <row r="30" spans="1:6" ht="15.75" customHeight="1">
      <c r="A30" s="600"/>
      <c r="B30" s="146" t="s">
        <v>194</v>
      </c>
      <c r="C30" s="87">
        <v>0.5</v>
      </c>
      <c r="D30" s="87">
        <v>0.12</v>
      </c>
      <c r="E30" s="192">
        <f t="shared" si="0"/>
        <v>0.62</v>
      </c>
      <c r="F30" s="193">
        <f t="shared" si="1"/>
        <v>80.64516129032258</v>
      </c>
    </row>
    <row r="31" spans="1:6" ht="15.75" customHeight="1" thickBot="1">
      <c r="A31" s="597"/>
      <c r="B31" s="147" t="s">
        <v>5</v>
      </c>
      <c r="C31" s="194">
        <f>SUM(C27:C30)</f>
        <v>12.5</v>
      </c>
      <c r="D31" s="194">
        <f>SUM(D27:D30)</f>
        <v>77.67</v>
      </c>
      <c r="E31" s="194">
        <f t="shared" si="0"/>
        <v>90.17</v>
      </c>
      <c r="F31" s="195">
        <f t="shared" si="1"/>
        <v>13.86270378174559</v>
      </c>
    </row>
    <row r="32" spans="1:6" ht="15.75" customHeight="1">
      <c r="A32" s="610">
        <v>2007</v>
      </c>
      <c r="B32" s="167" t="s">
        <v>188</v>
      </c>
      <c r="C32" s="86">
        <v>7.5</v>
      </c>
      <c r="D32" s="86">
        <v>72.2</v>
      </c>
      <c r="E32" s="196">
        <f t="shared" si="0"/>
        <v>79.7</v>
      </c>
      <c r="F32" s="197">
        <f t="shared" si="1"/>
        <v>9.410288582183187</v>
      </c>
    </row>
    <row r="33" spans="1:6" ht="15.75" customHeight="1">
      <c r="A33" s="600"/>
      <c r="B33" s="146" t="s">
        <v>189</v>
      </c>
      <c r="C33" s="87">
        <v>3.3</v>
      </c>
      <c r="D33" s="87">
        <v>11.2</v>
      </c>
      <c r="E33" s="192">
        <f t="shared" si="0"/>
        <v>14.5</v>
      </c>
      <c r="F33" s="193">
        <f t="shared" si="1"/>
        <v>22.75862068965517</v>
      </c>
    </row>
    <row r="34" spans="1:6" ht="15.75" customHeight="1">
      <c r="A34" s="600"/>
      <c r="B34" s="146" t="s">
        <v>190</v>
      </c>
      <c r="C34" s="87">
        <v>4.1</v>
      </c>
      <c r="D34" s="87">
        <v>0.1</v>
      </c>
      <c r="E34" s="192">
        <f t="shared" si="0"/>
        <v>4.199999999999999</v>
      </c>
      <c r="F34" s="193">
        <f t="shared" si="1"/>
        <v>97.61904761904762</v>
      </c>
    </row>
    <row r="35" spans="1:6" ht="15.75" customHeight="1">
      <c r="A35" s="600"/>
      <c r="B35" s="146" t="s">
        <v>194</v>
      </c>
      <c r="C35" s="87">
        <v>0.9</v>
      </c>
      <c r="D35" s="87">
        <v>0.1</v>
      </c>
      <c r="E35" s="193">
        <f t="shared" si="0"/>
        <v>1</v>
      </c>
      <c r="F35" s="193">
        <f t="shared" si="1"/>
        <v>90</v>
      </c>
    </row>
    <row r="36" spans="1:6" ht="15.75" customHeight="1" thickBot="1">
      <c r="A36" s="597"/>
      <c r="B36" s="147" t="s">
        <v>5</v>
      </c>
      <c r="C36" s="194">
        <f>SUM(C32:C35)</f>
        <v>15.8</v>
      </c>
      <c r="D36" s="194">
        <f>SUM(D32:D35)</f>
        <v>83.6</v>
      </c>
      <c r="E36" s="194">
        <f t="shared" si="0"/>
        <v>99.39999999999999</v>
      </c>
      <c r="F36" s="195">
        <f t="shared" si="1"/>
        <v>15.895372233400403</v>
      </c>
    </row>
    <row r="37" spans="1:4" ht="13.5" customHeight="1">
      <c r="A37" s="4" t="s">
        <v>19</v>
      </c>
      <c r="D37" s="11" t="s">
        <v>265</v>
      </c>
    </row>
    <row r="53" spans="1:7" ht="18.75">
      <c r="A53" s="620" t="s">
        <v>281</v>
      </c>
      <c r="B53" s="620"/>
      <c r="C53" s="620"/>
      <c r="D53" s="620"/>
      <c r="E53" s="620"/>
      <c r="F53" s="620"/>
      <c r="G53" s="620"/>
    </row>
    <row r="54" ht="6.75" customHeight="1" thickBot="1"/>
    <row r="55" spans="1:7" ht="39.75" customHeight="1" thickBot="1">
      <c r="A55" s="604" t="s">
        <v>273</v>
      </c>
      <c r="B55" s="604"/>
      <c r="C55" s="321" t="s">
        <v>200</v>
      </c>
      <c r="D55" s="321" t="s">
        <v>202</v>
      </c>
      <c r="E55" s="321" t="s">
        <v>201</v>
      </c>
      <c r="F55" s="321" t="s">
        <v>6</v>
      </c>
      <c r="G55" s="321" t="s">
        <v>160</v>
      </c>
    </row>
    <row r="56" spans="1:7" s="272" customFormat="1" ht="15.75" customHeight="1">
      <c r="A56" s="586" t="s">
        <v>419</v>
      </c>
      <c r="B56" s="145">
        <v>1998</v>
      </c>
      <c r="C56" s="100">
        <v>59</v>
      </c>
      <c r="D56" s="100">
        <v>0.9</v>
      </c>
      <c r="E56" s="100">
        <v>0.4</v>
      </c>
      <c r="F56" s="207"/>
      <c r="G56" s="100">
        <v>670</v>
      </c>
    </row>
    <row r="57" spans="1:7" s="273" customFormat="1" ht="15.75" customHeight="1">
      <c r="A57" s="602"/>
      <c r="B57" s="146">
        <v>1999</v>
      </c>
      <c r="C57" s="89">
        <v>60.7</v>
      </c>
      <c r="D57" s="89">
        <v>0.9</v>
      </c>
      <c r="E57" s="89">
        <v>0.5</v>
      </c>
      <c r="F57" s="254"/>
      <c r="G57" s="89">
        <v>720</v>
      </c>
    </row>
    <row r="58" spans="1:7" s="273" customFormat="1" ht="15.75" customHeight="1">
      <c r="A58" s="602"/>
      <c r="B58" s="146">
        <v>2000</v>
      </c>
      <c r="C58" s="89">
        <v>62</v>
      </c>
      <c r="D58" s="89">
        <v>1.1</v>
      </c>
      <c r="E58" s="89">
        <v>3.2</v>
      </c>
      <c r="F58" s="89">
        <v>0.019</v>
      </c>
      <c r="G58" s="89">
        <v>720</v>
      </c>
    </row>
    <row r="59" spans="1:7" s="273" customFormat="1" ht="15.75" customHeight="1">
      <c r="A59" s="602"/>
      <c r="B59" s="146">
        <v>2001</v>
      </c>
      <c r="C59" s="89">
        <v>64</v>
      </c>
      <c r="D59" s="89">
        <v>1.2</v>
      </c>
      <c r="E59" s="89">
        <v>3.3</v>
      </c>
      <c r="F59" s="89">
        <v>0.029</v>
      </c>
      <c r="G59" s="89">
        <v>740</v>
      </c>
    </row>
    <row r="60" spans="1:7" s="273" customFormat="1" ht="15.75" customHeight="1">
      <c r="A60" s="602"/>
      <c r="B60" s="146">
        <v>2002</v>
      </c>
      <c r="C60" s="89">
        <v>67</v>
      </c>
      <c r="D60" s="89">
        <v>1</v>
      </c>
      <c r="E60" s="89">
        <v>3.4</v>
      </c>
      <c r="F60" s="89">
        <v>0.018</v>
      </c>
      <c r="G60" s="89">
        <v>770</v>
      </c>
    </row>
    <row r="61" spans="1:7" s="273" customFormat="1" ht="15.75" customHeight="1">
      <c r="A61" s="602"/>
      <c r="B61" s="146">
        <v>2003</v>
      </c>
      <c r="C61" s="89">
        <v>69</v>
      </c>
      <c r="D61" s="89">
        <v>0.7</v>
      </c>
      <c r="E61" s="89">
        <v>3.5</v>
      </c>
      <c r="F61" s="89">
        <v>0.017</v>
      </c>
      <c r="G61" s="89">
        <v>775</v>
      </c>
    </row>
    <row r="62" spans="1:7" s="273" customFormat="1" ht="15.75" customHeight="1">
      <c r="A62" s="602"/>
      <c r="B62" s="146">
        <v>2004</v>
      </c>
      <c r="C62" s="89">
        <v>76</v>
      </c>
      <c r="D62" s="89">
        <v>0.7</v>
      </c>
      <c r="E62" s="89">
        <v>3.6</v>
      </c>
      <c r="F62" s="89">
        <v>0.02</v>
      </c>
      <c r="G62" s="89">
        <v>755</v>
      </c>
    </row>
    <row r="63" spans="1:7" s="273" customFormat="1" ht="15.75" customHeight="1">
      <c r="A63" s="602"/>
      <c r="B63" s="146">
        <v>2005</v>
      </c>
      <c r="C63" s="89">
        <v>72</v>
      </c>
      <c r="D63" s="89">
        <v>0.7</v>
      </c>
      <c r="E63" s="89">
        <v>3.7</v>
      </c>
      <c r="F63" s="89">
        <v>0.03</v>
      </c>
      <c r="G63" s="89">
        <v>758</v>
      </c>
    </row>
    <row r="64" spans="1:7" s="273" customFormat="1" ht="15.75" customHeight="1">
      <c r="A64" s="602"/>
      <c r="B64" s="146">
        <v>2006</v>
      </c>
      <c r="C64" s="89">
        <v>77.7</v>
      </c>
      <c r="D64" s="89">
        <v>0.6</v>
      </c>
      <c r="E64" s="89">
        <v>3.6</v>
      </c>
      <c r="F64" s="89">
        <v>0.03</v>
      </c>
      <c r="G64" s="89">
        <v>670</v>
      </c>
    </row>
    <row r="65" spans="1:7" s="273" customFormat="1" ht="15.75" customHeight="1" thickBot="1">
      <c r="A65" s="587"/>
      <c r="B65" s="147">
        <v>2007</v>
      </c>
      <c r="C65" s="90">
        <v>79.5</v>
      </c>
      <c r="D65" s="90">
        <v>0.7</v>
      </c>
      <c r="E65" s="90">
        <v>3.7</v>
      </c>
      <c r="F65" s="90">
        <v>0.04</v>
      </c>
      <c r="G65" s="90">
        <v>762</v>
      </c>
    </row>
    <row r="66" spans="1:7" s="273" customFormat="1" ht="15.75" customHeight="1">
      <c r="A66" s="586" t="s">
        <v>413</v>
      </c>
      <c r="B66" s="145">
        <v>1998</v>
      </c>
      <c r="C66" s="100">
        <v>85.6</v>
      </c>
      <c r="D66" s="100">
        <v>1.3</v>
      </c>
      <c r="E66" s="100">
        <v>0.6</v>
      </c>
      <c r="F66" s="207"/>
      <c r="G66" s="207"/>
    </row>
    <row r="67" spans="1:7" s="273" customFormat="1" ht="15.75" customHeight="1">
      <c r="A67" s="602"/>
      <c r="B67" s="146">
        <v>1999</v>
      </c>
      <c r="C67" s="89">
        <v>88</v>
      </c>
      <c r="D67" s="89">
        <v>1.3</v>
      </c>
      <c r="E67" s="89">
        <v>0.8</v>
      </c>
      <c r="F67" s="254"/>
      <c r="G67" s="254"/>
    </row>
    <row r="68" spans="1:7" s="273" customFormat="1" ht="15.75" customHeight="1">
      <c r="A68" s="602"/>
      <c r="B68" s="146">
        <v>2000</v>
      </c>
      <c r="C68" s="89">
        <v>105</v>
      </c>
      <c r="D68" s="89">
        <v>1.7</v>
      </c>
      <c r="E68" s="89">
        <v>6.4</v>
      </c>
      <c r="F68" s="89">
        <v>0.14</v>
      </c>
      <c r="G68" s="254"/>
    </row>
    <row r="69" spans="1:7" s="273" customFormat="1" ht="15.75" customHeight="1">
      <c r="A69" s="602"/>
      <c r="B69" s="146">
        <v>2001</v>
      </c>
      <c r="C69" s="89">
        <v>109</v>
      </c>
      <c r="D69" s="89">
        <v>1.8</v>
      </c>
      <c r="E69" s="89">
        <v>6.6</v>
      </c>
      <c r="F69" s="89">
        <v>0.22</v>
      </c>
      <c r="G69" s="254"/>
    </row>
    <row r="70" spans="1:7" s="273" customFormat="1" ht="15.75" customHeight="1">
      <c r="A70" s="602"/>
      <c r="B70" s="146">
        <v>2002</v>
      </c>
      <c r="C70" s="89">
        <v>116.2</v>
      </c>
      <c r="D70" s="89">
        <v>1.5</v>
      </c>
      <c r="E70" s="89">
        <v>6.8</v>
      </c>
      <c r="F70" s="89">
        <v>0.14</v>
      </c>
      <c r="G70" s="254"/>
    </row>
    <row r="71" spans="1:7" s="273" customFormat="1" ht="15.75" customHeight="1">
      <c r="A71" s="602"/>
      <c r="B71" s="146">
        <v>2003</v>
      </c>
      <c r="C71" s="89">
        <v>119.4</v>
      </c>
      <c r="D71" s="89">
        <v>1.1</v>
      </c>
      <c r="E71" s="89">
        <v>6.7</v>
      </c>
      <c r="F71" s="89">
        <v>0.13</v>
      </c>
      <c r="G71" s="254"/>
    </row>
    <row r="72" spans="1:7" s="273" customFormat="1" ht="15.75" customHeight="1">
      <c r="A72" s="602"/>
      <c r="B72" s="146">
        <v>2004</v>
      </c>
      <c r="C72" s="89">
        <v>129.2</v>
      </c>
      <c r="D72" s="89">
        <v>1.1</v>
      </c>
      <c r="E72" s="89">
        <v>6.8</v>
      </c>
      <c r="F72" s="89">
        <v>0.15</v>
      </c>
      <c r="G72" s="254"/>
    </row>
    <row r="73" spans="1:7" s="273" customFormat="1" ht="15.75" customHeight="1">
      <c r="A73" s="602"/>
      <c r="B73" s="146">
        <v>2005</v>
      </c>
      <c r="C73" s="89">
        <v>122.4</v>
      </c>
      <c r="D73" s="89">
        <v>1.1</v>
      </c>
      <c r="E73" s="89">
        <v>6.9</v>
      </c>
      <c r="F73" s="89">
        <v>0.23</v>
      </c>
      <c r="G73" s="254"/>
    </row>
    <row r="74" spans="1:7" s="273" customFormat="1" ht="15.75" customHeight="1">
      <c r="A74" s="602"/>
      <c r="B74" s="146">
        <v>2006</v>
      </c>
      <c r="C74" s="89">
        <v>132.1</v>
      </c>
      <c r="D74" s="89">
        <v>0.9</v>
      </c>
      <c r="E74" s="89">
        <v>7</v>
      </c>
      <c r="F74" s="89">
        <v>2.23</v>
      </c>
      <c r="G74" s="254"/>
    </row>
    <row r="75" spans="1:7" s="273" customFormat="1" ht="15.75" customHeight="1" thickBot="1">
      <c r="A75" s="587"/>
      <c r="B75" s="147">
        <v>2007</v>
      </c>
      <c r="C75" s="90">
        <v>135.2</v>
      </c>
      <c r="D75" s="90">
        <v>1.1</v>
      </c>
      <c r="E75" s="90">
        <v>7.1</v>
      </c>
      <c r="F75" s="90">
        <v>0.3</v>
      </c>
      <c r="G75" s="208"/>
    </row>
    <row r="76" spans="1:7" s="273" customFormat="1" ht="15.75" customHeight="1">
      <c r="A76" s="611" t="s">
        <v>420</v>
      </c>
      <c r="B76" s="167">
        <v>1998</v>
      </c>
      <c r="C76" s="88">
        <v>192.6</v>
      </c>
      <c r="D76" s="88">
        <v>3.4</v>
      </c>
      <c r="E76" s="88">
        <v>0.3</v>
      </c>
      <c r="F76" s="209"/>
      <c r="G76" s="88">
        <v>48.3</v>
      </c>
    </row>
    <row r="77" spans="1:7" s="273" customFormat="1" ht="15.75" customHeight="1">
      <c r="A77" s="602"/>
      <c r="B77" s="146">
        <v>1999</v>
      </c>
      <c r="C77" s="89">
        <v>198</v>
      </c>
      <c r="D77" s="89">
        <v>3.5</v>
      </c>
      <c r="E77" s="89">
        <v>0.4</v>
      </c>
      <c r="F77" s="254"/>
      <c r="G77" s="89">
        <v>49</v>
      </c>
    </row>
    <row r="78" spans="1:7" s="273" customFormat="1" ht="15.75" customHeight="1">
      <c r="A78" s="602"/>
      <c r="B78" s="146">
        <v>2000</v>
      </c>
      <c r="C78" s="89">
        <v>200</v>
      </c>
      <c r="D78" s="89">
        <v>4.6</v>
      </c>
      <c r="E78" s="89">
        <v>6.4</v>
      </c>
      <c r="F78" s="89">
        <v>0.3</v>
      </c>
      <c r="G78" s="89">
        <v>52</v>
      </c>
    </row>
    <row r="79" spans="1:7" s="273" customFormat="1" ht="15.75" customHeight="1">
      <c r="A79" s="602"/>
      <c r="B79" s="146">
        <v>2001</v>
      </c>
      <c r="C79" s="89">
        <v>207</v>
      </c>
      <c r="D79" s="89">
        <v>4.9</v>
      </c>
      <c r="E79" s="89">
        <v>6.6</v>
      </c>
      <c r="F79" s="89">
        <v>0.48</v>
      </c>
      <c r="G79" s="89">
        <v>53.3</v>
      </c>
    </row>
    <row r="80" spans="1:7" s="273" customFormat="1" ht="15.75" customHeight="1">
      <c r="A80" s="602"/>
      <c r="B80" s="146">
        <v>2002</v>
      </c>
      <c r="C80" s="89">
        <v>194.1</v>
      </c>
      <c r="D80" s="89">
        <v>4.1</v>
      </c>
      <c r="E80" s="89">
        <v>5.7</v>
      </c>
      <c r="F80" s="89">
        <v>0.33</v>
      </c>
      <c r="G80" s="89">
        <v>49.3</v>
      </c>
    </row>
    <row r="81" spans="1:7" s="273" customFormat="1" ht="15.75" customHeight="1">
      <c r="A81" s="602"/>
      <c r="B81" s="146">
        <v>2003</v>
      </c>
      <c r="C81" s="89">
        <v>180.3</v>
      </c>
      <c r="D81" s="89">
        <v>5.2</v>
      </c>
      <c r="E81" s="89">
        <v>2.8</v>
      </c>
      <c r="F81" s="89">
        <v>0.29</v>
      </c>
      <c r="G81" s="89">
        <v>55.8</v>
      </c>
    </row>
    <row r="82" spans="1:7" s="273" customFormat="1" ht="15.75" customHeight="1">
      <c r="A82" s="602"/>
      <c r="B82" s="146">
        <v>2004</v>
      </c>
      <c r="C82" s="89">
        <v>196.4</v>
      </c>
      <c r="D82" s="89">
        <v>5.3</v>
      </c>
      <c r="E82" s="89">
        <v>2.8</v>
      </c>
      <c r="F82" s="89">
        <v>0.4</v>
      </c>
      <c r="G82" s="89">
        <v>61.9</v>
      </c>
    </row>
    <row r="83" spans="1:7" s="273" customFormat="1" ht="15.75" customHeight="1">
      <c r="A83" s="602"/>
      <c r="B83" s="146">
        <v>2005</v>
      </c>
      <c r="C83" s="89">
        <v>177.5</v>
      </c>
      <c r="D83" s="89">
        <v>2.5</v>
      </c>
      <c r="E83" s="89">
        <v>4.9</v>
      </c>
      <c r="F83" s="89">
        <v>0.6</v>
      </c>
      <c r="G83" s="89">
        <v>56.9</v>
      </c>
    </row>
    <row r="84" spans="1:7" s="273" customFormat="1" ht="15.75" customHeight="1">
      <c r="A84" s="602"/>
      <c r="B84" s="146">
        <v>2006</v>
      </c>
      <c r="C84" s="89">
        <v>219.9</v>
      </c>
      <c r="D84" s="89">
        <v>2.4</v>
      </c>
      <c r="E84" s="89">
        <v>7.7</v>
      </c>
      <c r="F84" s="89">
        <v>0.7</v>
      </c>
      <c r="G84" s="89">
        <v>77.1</v>
      </c>
    </row>
    <row r="85" spans="1:7" s="274" customFormat="1" ht="15.75" customHeight="1" thickBot="1">
      <c r="A85" s="587"/>
      <c r="B85" s="147">
        <v>2007</v>
      </c>
      <c r="C85" s="90">
        <v>259.3</v>
      </c>
      <c r="D85" s="90">
        <v>3</v>
      </c>
      <c r="E85" s="90">
        <v>8.5</v>
      </c>
      <c r="F85" s="98">
        <v>1</v>
      </c>
      <c r="G85" s="90">
        <v>125.7</v>
      </c>
    </row>
    <row r="86" spans="1:4" ht="13.5" customHeight="1">
      <c r="A86" s="4" t="s">
        <v>19</v>
      </c>
      <c r="D86" s="11" t="s">
        <v>265</v>
      </c>
    </row>
    <row r="87" spans="1:2" ht="12.75">
      <c r="A87" s="326"/>
      <c r="B87" s="11" t="s">
        <v>436</v>
      </c>
    </row>
  </sheetData>
  <sheetProtection/>
  <mergeCells count="13">
    <mergeCell ref="A15:G15"/>
    <mergeCell ref="A24:G24"/>
    <mergeCell ref="A53:G53"/>
    <mergeCell ref="A55:B55"/>
    <mergeCell ref="A56:A65"/>
    <mergeCell ref="A66:A75"/>
    <mergeCell ref="A76:A85"/>
    <mergeCell ref="A17:B17"/>
    <mergeCell ref="A18:A19"/>
    <mergeCell ref="A20:A21"/>
    <mergeCell ref="A26:B26"/>
    <mergeCell ref="A27:A31"/>
    <mergeCell ref="A32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57421875" style="206" customWidth="1"/>
    <col min="2" max="8" width="11.7109375" style="206" customWidth="1"/>
    <col min="9" max="9" width="11.7109375" style="258" customWidth="1"/>
    <col min="10" max="11" width="11.7109375" style="206" customWidth="1"/>
    <col min="12" max="12" width="11.7109375" style="258" customWidth="1"/>
    <col min="13" max="16384" width="9.140625" style="206" customWidth="1"/>
  </cols>
  <sheetData>
    <row r="1" spans="1:12" s="2" customFormat="1" ht="19.5" customHeight="1">
      <c r="A1" s="16" t="s">
        <v>282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6.75" customHeight="1" thickBot="1">
      <c r="A2" s="15"/>
      <c r="I2" s="139"/>
      <c r="L2" s="139"/>
    </row>
    <row r="3" spans="1:4" ht="15" customHeight="1" thickBot="1">
      <c r="A3" s="438" t="s">
        <v>203</v>
      </c>
      <c r="B3" s="314">
        <v>2005</v>
      </c>
      <c r="C3" s="314">
        <v>2006</v>
      </c>
      <c r="D3" s="314">
        <v>2007</v>
      </c>
    </row>
    <row r="4" spans="1:4" ht="15" customHeight="1">
      <c r="A4" s="439" t="s">
        <v>204</v>
      </c>
      <c r="B4" s="107">
        <v>132</v>
      </c>
      <c r="C4" s="107">
        <v>118.8</v>
      </c>
      <c r="D4" s="107">
        <v>115</v>
      </c>
    </row>
    <row r="5" spans="1:4" ht="15" customHeight="1">
      <c r="A5" s="440" t="s">
        <v>490</v>
      </c>
      <c r="B5" s="96">
        <v>1095</v>
      </c>
      <c r="C5" s="96">
        <v>810</v>
      </c>
      <c r="D5" s="96">
        <v>965</v>
      </c>
    </row>
    <row r="6" spans="1:4" ht="15" customHeight="1">
      <c r="A6" s="440" t="s">
        <v>491</v>
      </c>
      <c r="B6" s="96">
        <v>8.3</v>
      </c>
      <c r="C6" s="96">
        <v>6.8</v>
      </c>
      <c r="D6" s="96">
        <v>8.4</v>
      </c>
    </row>
    <row r="7" spans="1:4" ht="15" customHeight="1">
      <c r="A7" s="440" t="s">
        <v>177</v>
      </c>
      <c r="B7" s="96">
        <v>25</v>
      </c>
      <c r="C7" s="96">
        <v>18</v>
      </c>
      <c r="D7" s="96">
        <v>22</v>
      </c>
    </row>
    <row r="8" spans="1:4" ht="15" customHeight="1" thickBot="1">
      <c r="A8" s="441" t="s">
        <v>205</v>
      </c>
      <c r="B8" s="310">
        <v>22870</v>
      </c>
      <c r="C8" s="310">
        <v>22222</v>
      </c>
      <c r="D8" s="310">
        <v>22800</v>
      </c>
    </row>
    <row r="9" spans="1:4" ht="15" customHeight="1">
      <c r="A9" s="439" t="s">
        <v>363</v>
      </c>
      <c r="B9" s="107">
        <v>99</v>
      </c>
      <c r="C9" s="107">
        <v>99</v>
      </c>
      <c r="D9" s="107">
        <v>161</v>
      </c>
    </row>
    <row r="10" spans="1:4" ht="15" customHeight="1" thickBot="1">
      <c r="A10" s="442" t="s">
        <v>364</v>
      </c>
      <c r="B10" s="188">
        <v>8</v>
      </c>
      <c r="C10" s="188">
        <v>5</v>
      </c>
      <c r="D10" s="188">
        <v>17</v>
      </c>
    </row>
    <row r="11" spans="1:4" ht="15" customHeight="1" thickBot="1">
      <c r="A11" s="91" t="s">
        <v>365</v>
      </c>
      <c r="B11" s="36">
        <f>B10-B9</f>
        <v>-91</v>
      </c>
      <c r="C11" s="36">
        <f>C10-C9</f>
        <v>-94</v>
      </c>
      <c r="D11" s="36">
        <f>D10-D9</f>
        <v>-144</v>
      </c>
    </row>
    <row r="12" spans="1:4" ht="15" customHeight="1">
      <c r="A12" s="443" t="s">
        <v>178</v>
      </c>
      <c r="B12" s="311">
        <v>0.8</v>
      </c>
      <c r="C12" s="311">
        <v>0.8</v>
      </c>
      <c r="D12" s="311">
        <v>1.4</v>
      </c>
    </row>
    <row r="13" spans="1:4" ht="15" customHeight="1" thickBot="1">
      <c r="A13" s="441" t="s">
        <v>179</v>
      </c>
      <c r="B13" s="312">
        <v>0.07</v>
      </c>
      <c r="C13" s="312">
        <v>0.05</v>
      </c>
      <c r="D13" s="312">
        <v>0.25</v>
      </c>
    </row>
    <row r="14" spans="1:4" ht="30" customHeight="1" thickBot="1">
      <c r="A14" s="91" t="s">
        <v>351</v>
      </c>
      <c r="B14" s="397">
        <f>B13-B12</f>
        <v>-0.73</v>
      </c>
      <c r="C14" s="397">
        <f>C13-C12</f>
        <v>-0.75</v>
      </c>
      <c r="D14" s="397">
        <f>D13-D12</f>
        <v>-1.15</v>
      </c>
    </row>
    <row r="15" spans="1:12" s="2" customFormat="1" ht="13.5" customHeight="1">
      <c r="A15" s="4" t="s">
        <v>19</v>
      </c>
      <c r="C15" s="11" t="s">
        <v>265</v>
      </c>
      <c r="I15" s="139"/>
      <c r="L15" s="139"/>
    </row>
    <row r="16" spans="9:12" s="2" customFormat="1" ht="13.5" customHeight="1">
      <c r="I16" s="139"/>
      <c r="L16" s="139"/>
    </row>
    <row r="17" spans="1:12" ht="19.5" customHeight="1">
      <c r="A17" s="16" t="s">
        <v>350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ht="6.75" customHeight="1" thickBot="1"/>
    <row r="19" spans="1:5" ht="25.5" customHeight="1" thickBot="1">
      <c r="A19" s="19" t="s">
        <v>431</v>
      </c>
      <c r="B19" s="434" t="s">
        <v>206</v>
      </c>
      <c r="C19" s="321" t="s">
        <v>207</v>
      </c>
      <c r="D19" s="321" t="s">
        <v>187</v>
      </c>
      <c r="E19" s="321" t="s">
        <v>5</v>
      </c>
    </row>
    <row r="20" spans="1:5" ht="15.75" customHeight="1">
      <c r="A20" s="586">
        <v>2005</v>
      </c>
      <c r="B20" s="145" t="s">
        <v>366</v>
      </c>
      <c r="C20" s="125">
        <v>14.07</v>
      </c>
      <c r="D20" s="125">
        <v>5.71</v>
      </c>
      <c r="E20" s="164">
        <f aca="true" t="shared" si="0" ref="E20:E25">SUM(C20:D20)</f>
        <v>19.78</v>
      </c>
    </row>
    <row r="21" spans="1:5" ht="15.75" customHeight="1">
      <c r="A21" s="602"/>
      <c r="B21" s="146" t="s">
        <v>164</v>
      </c>
      <c r="C21" s="70">
        <v>57.5</v>
      </c>
      <c r="D21" s="70">
        <v>25.3</v>
      </c>
      <c r="E21" s="165">
        <f t="shared" si="0"/>
        <v>82.8</v>
      </c>
    </row>
    <row r="22" spans="1:5" ht="15.75" customHeight="1">
      <c r="A22" s="602">
        <v>2006</v>
      </c>
      <c r="B22" s="146" t="s">
        <v>366</v>
      </c>
      <c r="C22" s="70">
        <v>14.35</v>
      </c>
      <c r="D22" s="70">
        <v>7.59</v>
      </c>
      <c r="E22" s="165">
        <f t="shared" si="0"/>
        <v>21.939999999999998</v>
      </c>
    </row>
    <row r="23" spans="1:5" ht="15.75" customHeight="1">
      <c r="A23" s="602"/>
      <c r="B23" s="146" t="s">
        <v>164</v>
      </c>
      <c r="C23" s="70">
        <v>57.65</v>
      </c>
      <c r="D23" s="70">
        <v>35.84</v>
      </c>
      <c r="E23" s="165">
        <f t="shared" si="0"/>
        <v>93.49000000000001</v>
      </c>
    </row>
    <row r="24" spans="1:5" ht="15.75" customHeight="1">
      <c r="A24" s="602">
        <v>2007</v>
      </c>
      <c r="B24" s="146" t="s">
        <v>366</v>
      </c>
      <c r="C24" s="70">
        <v>14.32</v>
      </c>
      <c r="D24" s="70">
        <v>7.54</v>
      </c>
      <c r="E24" s="165">
        <f t="shared" si="0"/>
        <v>21.86</v>
      </c>
    </row>
    <row r="25" spans="1:5" ht="15.75" customHeight="1" thickBot="1">
      <c r="A25" s="587"/>
      <c r="B25" s="147" t="s">
        <v>164</v>
      </c>
      <c r="C25" s="126">
        <v>68.71</v>
      </c>
      <c r="D25" s="126">
        <v>40.4</v>
      </c>
      <c r="E25" s="166">
        <f t="shared" si="0"/>
        <v>109.10999999999999</v>
      </c>
    </row>
    <row r="26" spans="1:12" s="2" customFormat="1" ht="13.5" customHeight="1">
      <c r="A26" s="4" t="s">
        <v>19</v>
      </c>
      <c r="D26" s="11" t="s">
        <v>265</v>
      </c>
      <c r="I26" s="139"/>
      <c r="L26" s="139"/>
    </row>
  </sheetData>
  <sheetProtection/>
  <mergeCells count="3">
    <mergeCell ref="A20:A21"/>
    <mergeCell ref="A22:A23"/>
    <mergeCell ref="A24:A2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206" customWidth="1"/>
    <col min="2" max="8" width="12.421875" style="206" customWidth="1"/>
    <col min="9" max="16384" width="9.140625" style="206" customWidth="1"/>
  </cols>
  <sheetData>
    <row r="1" spans="1:23" s="3" customFormat="1" ht="19.5" customHeight="1">
      <c r="A1" s="16" t="s">
        <v>421</v>
      </c>
      <c r="B1" s="16"/>
      <c r="C1" s="16"/>
      <c r="D1" s="16"/>
      <c r="E1" s="16"/>
      <c r="F1" s="16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8" ht="13.5" customHeight="1" thickBot="1">
      <c r="A3" s="19" t="s">
        <v>431</v>
      </c>
      <c r="B3" s="19" t="s">
        <v>169</v>
      </c>
      <c r="C3" s="321" t="s">
        <v>55</v>
      </c>
      <c r="D3" s="321" t="s">
        <v>162</v>
      </c>
      <c r="E3" s="321" t="s">
        <v>56</v>
      </c>
      <c r="F3" s="321" t="s">
        <v>235</v>
      </c>
      <c r="G3" s="321" t="s">
        <v>212</v>
      </c>
      <c r="H3" s="321" t="s">
        <v>52</v>
      </c>
    </row>
    <row r="4" spans="1:8" ht="15.75" customHeight="1">
      <c r="A4" s="596">
        <v>1998</v>
      </c>
      <c r="B4" s="145" t="s">
        <v>210</v>
      </c>
      <c r="C4" s="392">
        <v>39</v>
      </c>
      <c r="D4" s="392">
        <v>1</v>
      </c>
      <c r="E4" s="392">
        <v>11.5</v>
      </c>
      <c r="F4" s="375"/>
      <c r="G4" s="392">
        <v>0.4</v>
      </c>
      <c r="H4" s="386">
        <f aca="true" t="shared" si="0" ref="H4:H23">SUM(C4:G4)</f>
        <v>51.9</v>
      </c>
    </row>
    <row r="5" spans="1:8" ht="15.75" customHeight="1" thickBot="1">
      <c r="A5" s="597"/>
      <c r="B5" s="147" t="s">
        <v>366</v>
      </c>
      <c r="C5" s="378">
        <v>80.6</v>
      </c>
      <c r="D5" s="378">
        <v>5</v>
      </c>
      <c r="E5" s="378">
        <v>15</v>
      </c>
      <c r="F5" s="379"/>
      <c r="G5" s="378">
        <v>4.9</v>
      </c>
      <c r="H5" s="388">
        <f t="shared" si="0"/>
        <v>105.5</v>
      </c>
    </row>
    <row r="6" spans="1:8" ht="15.75" customHeight="1">
      <c r="A6" s="610">
        <v>1999</v>
      </c>
      <c r="B6" s="167" t="s">
        <v>210</v>
      </c>
      <c r="C6" s="393">
        <v>38.8</v>
      </c>
      <c r="D6" s="393">
        <v>0.7</v>
      </c>
      <c r="E6" s="393">
        <v>12.6</v>
      </c>
      <c r="F6" s="394"/>
      <c r="G6" s="393">
        <v>0.1</v>
      </c>
      <c r="H6" s="389">
        <f t="shared" si="0"/>
        <v>52.2</v>
      </c>
    </row>
    <row r="7" spans="1:8" ht="15.75" customHeight="1" thickBot="1">
      <c r="A7" s="625"/>
      <c r="B7" s="185" t="s">
        <v>366</v>
      </c>
      <c r="C7" s="406">
        <v>73</v>
      </c>
      <c r="D7" s="406">
        <v>4</v>
      </c>
      <c r="E7" s="406">
        <v>13.9</v>
      </c>
      <c r="F7" s="407"/>
      <c r="G7" s="406">
        <v>2.9</v>
      </c>
      <c r="H7" s="398">
        <f t="shared" si="0"/>
        <v>93.80000000000001</v>
      </c>
    </row>
    <row r="8" spans="1:8" ht="15.75" customHeight="1">
      <c r="A8" s="596">
        <v>2000</v>
      </c>
      <c r="B8" s="145" t="s">
        <v>210</v>
      </c>
      <c r="C8" s="392">
        <v>40.045</v>
      </c>
      <c r="D8" s="392">
        <v>0.876</v>
      </c>
      <c r="E8" s="392">
        <v>8.689</v>
      </c>
      <c r="F8" s="375"/>
      <c r="G8" s="392">
        <v>0.648</v>
      </c>
      <c r="H8" s="386">
        <f t="shared" si="0"/>
        <v>50.258</v>
      </c>
    </row>
    <row r="9" spans="1:8" ht="15.75" customHeight="1" thickBot="1">
      <c r="A9" s="597"/>
      <c r="B9" s="147" t="s">
        <v>366</v>
      </c>
      <c r="C9" s="378">
        <v>129.6</v>
      </c>
      <c r="D9" s="378">
        <v>3.5</v>
      </c>
      <c r="E9" s="378">
        <v>9.4</v>
      </c>
      <c r="F9" s="379"/>
      <c r="G9" s="378">
        <v>7.6</v>
      </c>
      <c r="H9" s="388">
        <f t="shared" si="0"/>
        <v>150.1</v>
      </c>
    </row>
    <row r="10" spans="1:8" ht="15.75" customHeight="1">
      <c r="A10" s="610">
        <v>2001</v>
      </c>
      <c r="B10" s="167" t="s">
        <v>210</v>
      </c>
      <c r="C10" s="393">
        <v>43.606</v>
      </c>
      <c r="D10" s="393">
        <v>0.879</v>
      </c>
      <c r="E10" s="393">
        <v>7.04</v>
      </c>
      <c r="F10" s="394"/>
      <c r="G10" s="393">
        <v>0.529</v>
      </c>
      <c r="H10" s="389">
        <f t="shared" si="0"/>
        <v>52.054</v>
      </c>
    </row>
    <row r="11" spans="1:8" ht="15.75" customHeight="1" thickBot="1">
      <c r="A11" s="625"/>
      <c r="B11" s="185" t="s">
        <v>366</v>
      </c>
      <c r="C11" s="406">
        <v>156</v>
      </c>
      <c r="D11" s="406">
        <v>3.8</v>
      </c>
      <c r="E11" s="406">
        <v>8.1</v>
      </c>
      <c r="F11" s="407"/>
      <c r="G11" s="406">
        <v>4.1</v>
      </c>
      <c r="H11" s="398">
        <f t="shared" si="0"/>
        <v>172</v>
      </c>
    </row>
    <row r="12" spans="1:8" ht="15.75" customHeight="1">
      <c r="A12" s="596">
        <v>2002</v>
      </c>
      <c r="B12" s="145" t="s">
        <v>210</v>
      </c>
      <c r="C12" s="392">
        <v>43.507</v>
      </c>
      <c r="D12" s="392">
        <v>0.845</v>
      </c>
      <c r="E12" s="392">
        <v>11.502</v>
      </c>
      <c r="F12" s="375"/>
      <c r="G12" s="392">
        <v>0.171</v>
      </c>
      <c r="H12" s="386">
        <f t="shared" si="0"/>
        <v>56.025</v>
      </c>
    </row>
    <row r="13" spans="1:8" ht="15.75" customHeight="1" thickBot="1">
      <c r="A13" s="597"/>
      <c r="B13" s="147" t="s">
        <v>366</v>
      </c>
      <c r="C13" s="378">
        <v>119</v>
      </c>
      <c r="D13" s="378">
        <v>2.7</v>
      </c>
      <c r="E13" s="378">
        <v>17.1</v>
      </c>
      <c r="F13" s="378">
        <v>125.5</v>
      </c>
      <c r="G13" s="378">
        <v>126.1</v>
      </c>
      <c r="H13" s="388">
        <f t="shared" si="0"/>
        <v>390.4</v>
      </c>
    </row>
    <row r="14" spans="1:8" ht="15.75" customHeight="1">
      <c r="A14" s="610">
        <v>2003</v>
      </c>
      <c r="B14" s="167" t="s">
        <v>210</v>
      </c>
      <c r="C14" s="393">
        <v>45.808</v>
      </c>
      <c r="D14" s="393">
        <v>0.93</v>
      </c>
      <c r="E14" s="393">
        <v>13.911</v>
      </c>
      <c r="F14" s="394"/>
      <c r="G14" s="393">
        <v>0.061</v>
      </c>
      <c r="H14" s="389">
        <f t="shared" si="0"/>
        <v>60.71</v>
      </c>
    </row>
    <row r="15" spans="1:8" ht="15.75" customHeight="1" thickBot="1">
      <c r="A15" s="625"/>
      <c r="B15" s="185" t="s">
        <v>366</v>
      </c>
      <c r="C15" s="406">
        <v>116.3</v>
      </c>
      <c r="D15" s="406">
        <v>3.3</v>
      </c>
      <c r="E15" s="406">
        <v>25</v>
      </c>
      <c r="F15" s="406">
        <v>182</v>
      </c>
      <c r="G15" s="406">
        <v>0.2</v>
      </c>
      <c r="H15" s="398">
        <f t="shared" si="0"/>
        <v>326.8</v>
      </c>
    </row>
    <row r="16" spans="1:8" ht="15.75" customHeight="1">
      <c r="A16" s="596">
        <v>2004</v>
      </c>
      <c r="B16" s="145" t="s">
        <v>210</v>
      </c>
      <c r="C16" s="392">
        <v>46.615</v>
      </c>
      <c r="D16" s="392">
        <v>0.551</v>
      </c>
      <c r="E16" s="392">
        <v>12.586</v>
      </c>
      <c r="F16" s="375"/>
      <c r="G16" s="392">
        <v>0.208</v>
      </c>
      <c r="H16" s="386">
        <f t="shared" si="0"/>
        <v>59.96</v>
      </c>
    </row>
    <row r="17" spans="1:8" ht="15.75" customHeight="1" thickBot="1">
      <c r="A17" s="597"/>
      <c r="B17" s="147" t="s">
        <v>366</v>
      </c>
      <c r="C17" s="378">
        <v>136.8</v>
      </c>
      <c r="D17" s="378">
        <v>3.3</v>
      </c>
      <c r="E17" s="378">
        <v>23.8</v>
      </c>
      <c r="F17" s="378">
        <v>231.2</v>
      </c>
      <c r="G17" s="378">
        <v>1.2</v>
      </c>
      <c r="H17" s="388">
        <f t="shared" si="0"/>
        <v>396.3</v>
      </c>
    </row>
    <row r="18" spans="1:8" ht="15.75" customHeight="1">
      <c r="A18" s="610">
        <v>2005</v>
      </c>
      <c r="B18" s="167" t="s">
        <v>210</v>
      </c>
      <c r="C18" s="393">
        <v>49.543</v>
      </c>
      <c r="D18" s="393">
        <v>0.95</v>
      </c>
      <c r="E18" s="393">
        <v>14.524</v>
      </c>
      <c r="F18" s="394"/>
      <c r="G18" s="393">
        <v>0.152</v>
      </c>
      <c r="H18" s="389">
        <f t="shared" si="0"/>
        <v>65.169</v>
      </c>
    </row>
    <row r="19" spans="1:8" ht="15.75" customHeight="1" thickBot="1">
      <c r="A19" s="625"/>
      <c r="B19" s="185" t="s">
        <v>366</v>
      </c>
      <c r="C19" s="406">
        <v>143.7</v>
      </c>
      <c r="D19" s="406">
        <v>0.9</v>
      </c>
      <c r="E19" s="406">
        <v>29</v>
      </c>
      <c r="F19" s="406">
        <v>220</v>
      </c>
      <c r="G19" s="406">
        <v>0.7</v>
      </c>
      <c r="H19" s="398">
        <f t="shared" si="0"/>
        <v>394.3</v>
      </c>
    </row>
    <row r="20" spans="1:8" ht="15.75" customHeight="1">
      <c r="A20" s="596">
        <v>2006</v>
      </c>
      <c r="B20" s="145" t="s">
        <v>493</v>
      </c>
      <c r="C20" s="392">
        <v>52900</v>
      </c>
      <c r="D20" s="392">
        <v>1050</v>
      </c>
      <c r="E20" s="392">
        <v>15900</v>
      </c>
      <c r="F20" s="375"/>
      <c r="G20" s="392">
        <v>218</v>
      </c>
      <c r="H20" s="386">
        <f t="shared" si="0"/>
        <v>70068</v>
      </c>
    </row>
    <row r="21" spans="1:8" ht="15.75" customHeight="1" thickBot="1">
      <c r="A21" s="597"/>
      <c r="B21" s="147" t="s">
        <v>366</v>
      </c>
      <c r="C21" s="378">
        <v>153.4</v>
      </c>
      <c r="D21" s="378">
        <v>3.1</v>
      </c>
      <c r="E21" s="378">
        <v>31.8</v>
      </c>
      <c r="F21" s="378">
        <v>240</v>
      </c>
      <c r="G21" s="378">
        <v>1.2</v>
      </c>
      <c r="H21" s="388">
        <f t="shared" si="0"/>
        <v>429.5</v>
      </c>
    </row>
    <row r="22" spans="1:8" ht="15.75" customHeight="1">
      <c r="A22" s="610">
        <v>2007</v>
      </c>
      <c r="B22" s="145" t="s">
        <v>493</v>
      </c>
      <c r="C22" s="393">
        <v>52800</v>
      </c>
      <c r="D22" s="393">
        <v>900</v>
      </c>
      <c r="E22" s="393">
        <v>15750</v>
      </c>
      <c r="F22" s="394"/>
      <c r="G22" s="393">
        <v>184</v>
      </c>
      <c r="H22" s="394"/>
    </row>
    <row r="23" spans="1:8" ht="15.75" customHeight="1" thickBot="1">
      <c r="A23" s="597"/>
      <c r="B23" s="147" t="s">
        <v>366</v>
      </c>
      <c r="C23" s="378">
        <v>116.2</v>
      </c>
      <c r="D23" s="378">
        <v>3.1</v>
      </c>
      <c r="E23" s="378">
        <v>33.1</v>
      </c>
      <c r="F23" s="378">
        <v>238</v>
      </c>
      <c r="G23" s="378">
        <v>1.1</v>
      </c>
      <c r="H23" s="388">
        <f t="shared" si="0"/>
        <v>391.5</v>
      </c>
    </row>
    <row r="24" spans="1:12" s="2" customFormat="1" ht="13.5" customHeight="1">
      <c r="A24" s="4" t="s">
        <v>19</v>
      </c>
      <c r="G24" s="11" t="s">
        <v>265</v>
      </c>
      <c r="I24" s="139"/>
      <c r="L24" s="139"/>
    </row>
    <row r="25" spans="1:2" ht="12.75">
      <c r="A25" s="326"/>
      <c r="B25" s="11" t="s">
        <v>436</v>
      </c>
    </row>
  </sheetData>
  <sheetProtection/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8.7109375" style="206" customWidth="1"/>
    <col min="12" max="16384" width="9.140625" style="206" customWidth="1"/>
  </cols>
  <sheetData>
    <row r="1" spans="1:23" s="3" customFormat="1" ht="19.5" customHeight="1">
      <c r="A1" s="16" t="s">
        <v>422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s="177" customFormat="1" ht="30" customHeight="1" thickBot="1">
      <c r="A3" s="19" t="s">
        <v>431</v>
      </c>
      <c r="B3" s="19" t="s">
        <v>169</v>
      </c>
      <c r="C3" s="314" t="s">
        <v>213</v>
      </c>
      <c r="D3" s="314" t="s">
        <v>213</v>
      </c>
      <c r="E3" s="314" t="s">
        <v>63</v>
      </c>
      <c r="F3" s="314" t="s">
        <v>214</v>
      </c>
      <c r="G3" s="314" t="s">
        <v>215</v>
      </c>
      <c r="H3" s="314" t="s">
        <v>216</v>
      </c>
      <c r="I3" s="314" t="s">
        <v>217</v>
      </c>
      <c r="J3" s="314" t="s">
        <v>212</v>
      </c>
      <c r="K3" s="314" t="s">
        <v>60</v>
      </c>
    </row>
    <row r="4" spans="1:11" s="177" customFormat="1" ht="15.75" customHeight="1">
      <c r="A4" s="596">
        <v>1998</v>
      </c>
      <c r="B4" s="145" t="s">
        <v>210</v>
      </c>
      <c r="C4" s="340">
        <v>0.2</v>
      </c>
      <c r="D4" s="340">
        <v>0.4</v>
      </c>
      <c r="E4" s="340">
        <v>1.6</v>
      </c>
      <c r="F4" s="340">
        <v>2.4</v>
      </c>
      <c r="G4" s="340">
        <v>0.6</v>
      </c>
      <c r="H4" s="340">
        <v>2.5</v>
      </c>
      <c r="I4" s="340">
        <v>1.6</v>
      </c>
      <c r="J4" s="340">
        <v>0.4</v>
      </c>
      <c r="K4" s="334">
        <f aca="true" t="shared" si="0" ref="K4:K23">SUM(C4:J4)</f>
        <v>9.7</v>
      </c>
    </row>
    <row r="5" spans="1:11" s="177" customFormat="1" ht="26.25" thickBot="1">
      <c r="A5" s="597"/>
      <c r="B5" s="147" t="s">
        <v>366</v>
      </c>
      <c r="C5" s="341">
        <v>0.4</v>
      </c>
      <c r="D5" s="341">
        <v>1</v>
      </c>
      <c r="E5" s="341">
        <v>1.6</v>
      </c>
      <c r="F5" s="341">
        <v>4.1</v>
      </c>
      <c r="G5" s="341">
        <v>8.5</v>
      </c>
      <c r="H5" s="341">
        <v>27.4</v>
      </c>
      <c r="I5" s="341">
        <v>16.6</v>
      </c>
      <c r="J5" s="341">
        <v>0.8</v>
      </c>
      <c r="K5" s="335">
        <f t="shared" si="0"/>
        <v>60.4</v>
      </c>
    </row>
    <row r="6" spans="1:11" s="177" customFormat="1" ht="15.75" customHeight="1">
      <c r="A6" s="610">
        <v>1999</v>
      </c>
      <c r="B6" s="167" t="s">
        <v>210</v>
      </c>
      <c r="C6" s="357">
        <v>0.2</v>
      </c>
      <c r="D6" s="357">
        <v>0.2</v>
      </c>
      <c r="E6" s="357">
        <v>1.4</v>
      </c>
      <c r="F6" s="357">
        <v>2.3</v>
      </c>
      <c r="G6" s="357">
        <v>0.6</v>
      </c>
      <c r="H6" s="357">
        <v>2.2</v>
      </c>
      <c r="I6" s="357">
        <v>1.1</v>
      </c>
      <c r="J6" s="357">
        <v>0.5</v>
      </c>
      <c r="K6" s="399">
        <f t="shared" si="0"/>
        <v>8.5</v>
      </c>
    </row>
    <row r="7" spans="1:11" s="177" customFormat="1" ht="26.25" thickBot="1">
      <c r="A7" s="625"/>
      <c r="B7" s="185" t="s">
        <v>366</v>
      </c>
      <c r="C7" s="400">
        <v>0.5</v>
      </c>
      <c r="D7" s="400">
        <v>0.3</v>
      </c>
      <c r="E7" s="400">
        <v>1.4</v>
      </c>
      <c r="F7" s="400">
        <v>3.2</v>
      </c>
      <c r="G7" s="400">
        <v>8.7</v>
      </c>
      <c r="H7" s="400">
        <v>26.6</v>
      </c>
      <c r="I7" s="400">
        <v>13.2</v>
      </c>
      <c r="J7" s="400">
        <v>0.9</v>
      </c>
      <c r="K7" s="401">
        <f t="shared" si="0"/>
        <v>54.800000000000004</v>
      </c>
    </row>
    <row r="8" spans="1:11" s="177" customFormat="1" ht="15.75" customHeight="1">
      <c r="A8" s="596">
        <v>2000</v>
      </c>
      <c r="B8" s="145" t="s">
        <v>210</v>
      </c>
      <c r="C8" s="340">
        <v>0.063</v>
      </c>
      <c r="D8" s="340">
        <v>0.139</v>
      </c>
      <c r="E8" s="340">
        <v>0.685</v>
      </c>
      <c r="F8" s="340">
        <v>2.573</v>
      </c>
      <c r="G8" s="340">
        <v>0.338</v>
      </c>
      <c r="H8" s="340">
        <v>2.759</v>
      </c>
      <c r="I8" s="340">
        <v>1.068</v>
      </c>
      <c r="J8" s="340">
        <v>0.089</v>
      </c>
      <c r="K8" s="334">
        <f t="shared" si="0"/>
        <v>7.714</v>
      </c>
    </row>
    <row r="9" spans="1:11" s="177" customFormat="1" ht="26.25" thickBot="1">
      <c r="A9" s="597"/>
      <c r="B9" s="147" t="s">
        <v>366</v>
      </c>
      <c r="C9" s="341">
        <v>0.1</v>
      </c>
      <c r="D9" s="341">
        <v>1.5</v>
      </c>
      <c r="E9" s="341">
        <v>0.8</v>
      </c>
      <c r="F9" s="341">
        <v>2.2</v>
      </c>
      <c r="G9" s="341">
        <v>4.4</v>
      </c>
      <c r="H9" s="341">
        <v>45.9</v>
      </c>
      <c r="I9" s="341">
        <v>9</v>
      </c>
      <c r="J9" s="341">
        <v>1.1</v>
      </c>
      <c r="K9" s="335">
        <f t="shared" si="0"/>
        <v>65</v>
      </c>
    </row>
    <row r="10" spans="1:11" s="177" customFormat="1" ht="15.75" customHeight="1">
      <c r="A10" s="610">
        <v>2001</v>
      </c>
      <c r="B10" s="167" t="s">
        <v>210</v>
      </c>
      <c r="C10" s="357">
        <v>0.06</v>
      </c>
      <c r="D10" s="357">
        <v>0.138</v>
      </c>
      <c r="E10" s="357">
        <v>0.45</v>
      </c>
      <c r="F10" s="357">
        <v>1.95</v>
      </c>
      <c r="G10" s="357">
        <v>0.31</v>
      </c>
      <c r="H10" s="357">
        <v>2.468</v>
      </c>
      <c r="I10" s="357">
        <v>1.19</v>
      </c>
      <c r="J10" s="357">
        <v>0.089</v>
      </c>
      <c r="K10" s="399">
        <f t="shared" si="0"/>
        <v>6.654999999999999</v>
      </c>
    </row>
    <row r="11" spans="1:11" s="177" customFormat="1" ht="26.25" thickBot="1">
      <c r="A11" s="625"/>
      <c r="B11" s="185" t="s">
        <v>366</v>
      </c>
      <c r="C11" s="400">
        <v>0.1</v>
      </c>
      <c r="D11" s="400">
        <v>1</v>
      </c>
      <c r="E11" s="400">
        <v>0.5</v>
      </c>
      <c r="F11" s="400">
        <v>1.9</v>
      </c>
      <c r="G11" s="400">
        <v>4.4</v>
      </c>
      <c r="H11" s="400">
        <v>41.6</v>
      </c>
      <c r="I11" s="400">
        <v>10.6</v>
      </c>
      <c r="J11" s="400">
        <v>1.2</v>
      </c>
      <c r="K11" s="401">
        <f t="shared" si="0"/>
        <v>61.300000000000004</v>
      </c>
    </row>
    <row r="12" spans="1:11" s="177" customFormat="1" ht="15.75" customHeight="1">
      <c r="A12" s="596">
        <v>2002</v>
      </c>
      <c r="B12" s="145" t="s">
        <v>210</v>
      </c>
      <c r="C12" s="340">
        <v>0.413</v>
      </c>
      <c r="D12" s="358"/>
      <c r="E12" s="340">
        <v>1.6</v>
      </c>
      <c r="F12" s="340">
        <v>2.921</v>
      </c>
      <c r="G12" s="340">
        <v>0.566</v>
      </c>
      <c r="H12" s="340">
        <v>2.548</v>
      </c>
      <c r="I12" s="340">
        <v>1.346</v>
      </c>
      <c r="J12" s="340">
        <v>0.429</v>
      </c>
      <c r="K12" s="402"/>
    </row>
    <row r="13" spans="1:11" s="177" customFormat="1" ht="15.75" customHeight="1" thickBot="1">
      <c r="A13" s="597"/>
      <c r="B13" s="147" t="s">
        <v>366</v>
      </c>
      <c r="C13" s="341">
        <v>1</v>
      </c>
      <c r="D13" s="212"/>
      <c r="E13" s="341">
        <v>1.8</v>
      </c>
      <c r="F13" s="341">
        <v>3.2</v>
      </c>
      <c r="G13" s="341">
        <v>4.5</v>
      </c>
      <c r="H13" s="341">
        <v>29</v>
      </c>
      <c r="I13" s="341">
        <v>13.6</v>
      </c>
      <c r="J13" s="341">
        <v>0.4</v>
      </c>
      <c r="K13" s="213"/>
    </row>
    <row r="14" spans="1:11" s="177" customFormat="1" ht="15.75" customHeight="1">
      <c r="A14" s="610">
        <v>2003</v>
      </c>
      <c r="B14" s="167" t="s">
        <v>210</v>
      </c>
      <c r="C14" s="357">
        <v>0.188</v>
      </c>
      <c r="D14" s="357">
        <v>0.37</v>
      </c>
      <c r="E14" s="357">
        <v>1.117</v>
      </c>
      <c r="F14" s="357">
        <v>1.989</v>
      </c>
      <c r="G14" s="357">
        <v>0.578</v>
      </c>
      <c r="H14" s="357">
        <v>1.861</v>
      </c>
      <c r="I14" s="357">
        <v>1.653</v>
      </c>
      <c r="J14" s="357">
        <v>0.39</v>
      </c>
      <c r="K14" s="399">
        <f t="shared" si="0"/>
        <v>8.146</v>
      </c>
    </row>
    <row r="15" spans="1:11" s="177" customFormat="1" ht="26.25" thickBot="1">
      <c r="A15" s="625"/>
      <c r="B15" s="185" t="s">
        <v>366</v>
      </c>
      <c r="C15" s="400">
        <v>0.3</v>
      </c>
      <c r="D15" s="400">
        <v>0.8</v>
      </c>
      <c r="E15" s="400">
        <v>1.5</v>
      </c>
      <c r="F15" s="400">
        <v>1.9</v>
      </c>
      <c r="G15" s="400">
        <v>5.4</v>
      </c>
      <c r="H15" s="400">
        <v>20.7</v>
      </c>
      <c r="I15" s="400">
        <v>16.1</v>
      </c>
      <c r="J15" s="400">
        <v>3.3</v>
      </c>
      <c r="K15" s="401">
        <f t="shared" si="0"/>
        <v>50</v>
      </c>
    </row>
    <row r="16" spans="1:11" s="177" customFormat="1" ht="15.75" customHeight="1">
      <c r="A16" s="596">
        <v>2004</v>
      </c>
      <c r="B16" s="145" t="s">
        <v>210</v>
      </c>
      <c r="C16" s="340">
        <v>0.204</v>
      </c>
      <c r="D16" s="340">
        <v>0.275</v>
      </c>
      <c r="E16" s="340">
        <v>0.712</v>
      </c>
      <c r="F16" s="340">
        <v>1.81</v>
      </c>
      <c r="G16" s="340">
        <v>0.828</v>
      </c>
      <c r="H16" s="340">
        <v>1.762</v>
      </c>
      <c r="I16" s="340">
        <v>1.874</v>
      </c>
      <c r="J16" s="340">
        <v>0.051</v>
      </c>
      <c r="K16" s="334">
        <f t="shared" si="0"/>
        <v>7.516</v>
      </c>
    </row>
    <row r="17" spans="1:11" s="177" customFormat="1" ht="26.25" thickBot="1">
      <c r="A17" s="597"/>
      <c r="B17" s="147" t="s">
        <v>366</v>
      </c>
      <c r="C17" s="341">
        <v>0.4</v>
      </c>
      <c r="D17" s="341">
        <v>0.3</v>
      </c>
      <c r="E17" s="341">
        <v>0.6</v>
      </c>
      <c r="F17" s="341">
        <v>1.5</v>
      </c>
      <c r="G17" s="341">
        <v>4.6</v>
      </c>
      <c r="H17" s="341">
        <v>18.3</v>
      </c>
      <c r="I17" s="341">
        <v>14.4</v>
      </c>
      <c r="J17" s="341">
        <v>0.1</v>
      </c>
      <c r="K17" s="335">
        <f t="shared" si="0"/>
        <v>40.2</v>
      </c>
    </row>
    <row r="18" spans="1:11" s="177" customFormat="1" ht="15.75" customHeight="1">
      <c r="A18" s="610">
        <v>2005</v>
      </c>
      <c r="B18" s="167" t="s">
        <v>210</v>
      </c>
      <c r="C18" s="357">
        <v>0.17</v>
      </c>
      <c r="D18" s="357">
        <v>0.297</v>
      </c>
      <c r="E18" s="357">
        <v>0.788</v>
      </c>
      <c r="F18" s="357">
        <v>1.9</v>
      </c>
      <c r="G18" s="357">
        <v>0.765</v>
      </c>
      <c r="H18" s="357">
        <v>1.26</v>
      </c>
      <c r="I18" s="357">
        <v>1.95</v>
      </c>
      <c r="J18" s="357">
        <v>0.018</v>
      </c>
      <c r="K18" s="399">
        <f t="shared" si="0"/>
        <v>7.148</v>
      </c>
    </row>
    <row r="19" spans="1:11" s="177" customFormat="1" ht="26.25" thickBot="1">
      <c r="A19" s="625"/>
      <c r="B19" s="185" t="s">
        <v>366</v>
      </c>
      <c r="C19" s="400">
        <v>0.2</v>
      </c>
      <c r="D19" s="400">
        <v>0.4</v>
      </c>
      <c r="E19" s="400">
        <v>0.8</v>
      </c>
      <c r="F19" s="400">
        <v>1.3</v>
      </c>
      <c r="G19" s="400">
        <v>4.6</v>
      </c>
      <c r="H19" s="400">
        <v>12.6</v>
      </c>
      <c r="I19" s="400">
        <v>15.6</v>
      </c>
      <c r="J19" s="403"/>
      <c r="K19" s="493"/>
    </row>
    <row r="20" spans="1:11" s="177" customFormat="1" ht="15.75" customHeight="1">
      <c r="A20" s="596">
        <v>2006</v>
      </c>
      <c r="B20" s="145" t="s">
        <v>493</v>
      </c>
      <c r="C20" s="340">
        <v>173</v>
      </c>
      <c r="D20" s="340">
        <v>180</v>
      </c>
      <c r="E20" s="340">
        <v>764</v>
      </c>
      <c r="F20" s="340">
        <v>2030</v>
      </c>
      <c r="G20" s="340">
        <v>900</v>
      </c>
      <c r="H20" s="340">
        <v>1370</v>
      </c>
      <c r="I20" s="340">
        <v>1700</v>
      </c>
      <c r="J20" s="340">
        <v>45</v>
      </c>
      <c r="K20" s="334">
        <f t="shared" si="0"/>
        <v>7162</v>
      </c>
    </row>
    <row r="21" spans="1:11" s="177" customFormat="1" ht="26.25" thickBot="1">
      <c r="A21" s="597"/>
      <c r="B21" s="147" t="s">
        <v>366</v>
      </c>
      <c r="C21" s="341">
        <v>0.2</v>
      </c>
      <c r="D21" s="341">
        <v>0.3</v>
      </c>
      <c r="E21" s="341">
        <v>0.6</v>
      </c>
      <c r="F21" s="341">
        <v>1.2</v>
      </c>
      <c r="G21" s="341">
        <v>2.9</v>
      </c>
      <c r="H21" s="341">
        <v>12.7</v>
      </c>
      <c r="I21" s="341">
        <v>12.1</v>
      </c>
      <c r="J21" s="404">
        <v>0.1</v>
      </c>
      <c r="K21" s="335">
        <f t="shared" si="0"/>
        <v>30.1</v>
      </c>
    </row>
    <row r="22" spans="1:11" s="177" customFormat="1" ht="15.75" customHeight="1">
      <c r="A22" s="610">
        <v>2007</v>
      </c>
      <c r="B22" s="167" t="s">
        <v>493</v>
      </c>
      <c r="C22" s="357">
        <v>167</v>
      </c>
      <c r="D22" s="357">
        <v>175</v>
      </c>
      <c r="E22" s="357">
        <v>762</v>
      </c>
      <c r="F22" s="357">
        <v>1800</v>
      </c>
      <c r="G22" s="357">
        <v>880</v>
      </c>
      <c r="H22" s="357">
        <v>1420</v>
      </c>
      <c r="I22" s="357">
        <v>1845</v>
      </c>
      <c r="J22" s="405">
        <v>1</v>
      </c>
      <c r="K22" s="399">
        <f t="shared" si="0"/>
        <v>7050</v>
      </c>
    </row>
    <row r="23" spans="1:11" s="177" customFormat="1" ht="26.25" thickBot="1">
      <c r="A23" s="597"/>
      <c r="B23" s="147" t="s">
        <v>366</v>
      </c>
      <c r="C23" s="341">
        <v>0.2</v>
      </c>
      <c r="D23" s="341">
        <v>0.2</v>
      </c>
      <c r="E23" s="341">
        <v>1.4</v>
      </c>
      <c r="F23" s="341">
        <v>1.4</v>
      </c>
      <c r="G23" s="341">
        <v>5.2</v>
      </c>
      <c r="H23" s="341">
        <v>14.2</v>
      </c>
      <c r="I23" s="341">
        <v>14.8</v>
      </c>
      <c r="J23" s="404">
        <v>0.1</v>
      </c>
      <c r="K23" s="335">
        <f t="shared" si="0"/>
        <v>37.50000000000001</v>
      </c>
    </row>
    <row r="24" spans="1:12" s="2" customFormat="1" ht="13.5" customHeight="1">
      <c r="A24" s="4" t="s">
        <v>19</v>
      </c>
      <c r="G24" s="11" t="s">
        <v>265</v>
      </c>
      <c r="I24" s="139"/>
      <c r="L24" s="139"/>
    </row>
    <row r="25" spans="1:2" ht="12.75">
      <c r="A25" s="326"/>
      <c r="B25" s="11" t="s">
        <v>436</v>
      </c>
    </row>
  </sheetData>
  <sheetProtection/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86" customWidth="1"/>
    <col min="2" max="3" width="5.421875" style="286" customWidth="1"/>
    <col min="4" max="4" width="6.140625" style="286" bestFit="1" customWidth="1"/>
    <col min="5" max="6" width="6.8515625" style="286" bestFit="1" customWidth="1"/>
    <col min="7" max="7" width="5.421875" style="286" bestFit="1" customWidth="1"/>
    <col min="8" max="8" width="5.140625" style="286" bestFit="1" customWidth="1"/>
    <col min="9" max="9" width="6.8515625" style="286" bestFit="1" customWidth="1"/>
    <col min="10" max="10" width="5.7109375" style="286" bestFit="1" customWidth="1"/>
    <col min="11" max="11" width="6.28125" style="286" customWidth="1"/>
    <col min="12" max="12" width="7.28125" style="286" customWidth="1"/>
    <col min="13" max="13" width="8.140625" style="286" bestFit="1" customWidth="1"/>
    <col min="14" max="16384" width="9.140625" style="286" customWidth="1"/>
  </cols>
  <sheetData>
    <row r="1" spans="1:13" ht="18.75">
      <c r="A1" s="320" t="s">
        <v>240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ht="6.75" customHeight="1" thickBot="1">
      <c r="A2" s="11"/>
    </row>
    <row r="3" spans="2:13" ht="13.5" thickBot="1">
      <c r="B3" s="585" t="s">
        <v>241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13" ht="63" thickBot="1">
      <c r="A4" s="324" t="s">
        <v>370</v>
      </c>
      <c r="B4" s="571" t="s">
        <v>10</v>
      </c>
      <c r="C4" s="571" t="s">
        <v>476</v>
      </c>
      <c r="D4" s="571" t="s">
        <v>477</v>
      </c>
      <c r="E4" s="572" t="s">
        <v>478</v>
      </c>
      <c r="F4" s="572" t="s">
        <v>432</v>
      </c>
      <c r="G4" s="572" t="s">
        <v>479</v>
      </c>
      <c r="H4" s="572" t="s">
        <v>480</v>
      </c>
      <c r="I4" s="572" t="s">
        <v>481</v>
      </c>
      <c r="J4" s="572" t="s">
        <v>17</v>
      </c>
      <c r="K4" s="572" t="s">
        <v>482</v>
      </c>
      <c r="L4" s="572" t="s">
        <v>483</v>
      </c>
      <c r="M4" s="572" t="s">
        <v>484</v>
      </c>
    </row>
    <row r="5" spans="1:13" ht="12.75">
      <c r="A5" s="554" t="s">
        <v>3</v>
      </c>
      <c r="B5" s="555">
        <v>21</v>
      </c>
      <c r="C5" s="555">
        <v>9</v>
      </c>
      <c r="D5" s="556">
        <v>60.7</v>
      </c>
      <c r="E5" s="557">
        <v>1900</v>
      </c>
      <c r="F5" s="555">
        <v>0</v>
      </c>
      <c r="G5" s="555">
        <v>40</v>
      </c>
      <c r="H5" s="555">
        <v>0</v>
      </c>
      <c r="I5" s="555">
        <v>0</v>
      </c>
      <c r="J5" s="555">
        <v>0</v>
      </c>
      <c r="K5" s="555">
        <v>125</v>
      </c>
      <c r="L5" s="556">
        <v>0</v>
      </c>
      <c r="M5" s="555">
        <v>78390</v>
      </c>
    </row>
    <row r="6" spans="1:13" ht="12.75">
      <c r="A6" s="31" t="s">
        <v>8</v>
      </c>
      <c r="B6" s="289">
        <v>2</v>
      </c>
      <c r="C6" s="289">
        <v>2</v>
      </c>
      <c r="D6" s="290">
        <v>2.7</v>
      </c>
      <c r="E6" s="291">
        <v>0</v>
      </c>
      <c r="F6" s="289">
        <v>0</v>
      </c>
      <c r="G6" s="289">
        <v>100</v>
      </c>
      <c r="H6" s="289">
        <v>0</v>
      </c>
      <c r="I6" s="289">
        <v>0</v>
      </c>
      <c r="J6" s="289">
        <v>0</v>
      </c>
      <c r="K6" s="289">
        <v>0</v>
      </c>
      <c r="L6" s="290">
        <v>0</v>
      </c>
      <c r="M6" s="289">
        <v>6485</v>
      </c>
    </row>
    <row r="7" spans="1:13" ht="12.75">
      <c r="A7" s="31" t="s">
        <v>11</v>
      </c>
      <c r="B7" s="289">
        <v>6</v>
      </c>
      <c r="C7" s="289">
        <v>4</v>
      </c>
      <c r="D7" s="290">
        <v>14.4</v>
      </c>
      <c r="E7" s="292">
        <v>300</v>
      </c>
      <c r="F7" s="289">
        <v>0</v>
      </c>
      <c r="G7" s="289">
        <v>0</v>
      </c>
      <c r="H7" s="289">
        <v>1010</v>
      </c>
      <c r="I7" s="289">
        <v>0</v>
      </c>
      <c r="J7" s="289">
        <v>1300</v>
      </c>
      <c r="K7" s="289">
        <v>0</v>
      </c>
      <c r="L7" s="290">
        <v>0</v>
      </c>
      <c r="M7" s="289">
        <v>21370</v>
      </c>
    </row>
    <row r="8" spans="1:13" ht="12.75">
      <c r="A8" s="31" t="s">
        <v>12</v>
      </c>
      <c r="B8" s="289">
        <v>13</v>
      </c>
      <c r="C8" s="289">
        <v>8</v>
      </c>
      <c r="D8" s="290">
        <v>118.3</v>
      </c>
      <c r="E8" s="292">
        <v>300</v>
      </c>
      <c r="F8" s="289">
        <v>0</v>
      </c>
      <c r="G8" s="289">
        <v>100</v>
      </c>
      <c r="H8" s="289">
        <v>1200</v>
      </c>
      <c r="I8" s="289">
        <v>0</v>
      </c>
      <c r="J8" s="289">
        <v>3900</v>
      </c>
      <c r="K8" s="289">
        <v>2200</v>
      </c>
      <c r="L8" s="290">
        <v>0</v>
      </c>
      <c r="M8" s="289">
        <v>78305</v>
      </c>
    </row>
    <row r="9" spans="1:13" ht="12.75">
      <c r="A9" s="31" t="s">
        <v>13</v>
      </c>
      <c r="B9" s="289">
        <v>0</v>
      </c>
      <c r="C9" s="289">
        <v>0</v>
      </c>
      <c r="D9" s="290">
        <v>0</v>
      </c>
      <c r="E9" s="291">
        <v>0</v>
      </c>
      <c r="F9" s="289">
        <v>0</v>
      </c>
      <c r="G9" s="289">
        <v>0</v>
      </c>
      <c r="H9" s="289">
        <v>0</v>
      </c>
      <c r="I9" s="289">
        <v>0</v>
      </c>
      <c r="J9" s="289">
        <v>0</v>
      </c>
      <c r="K9" s="289">
        <v>0</v>
      </c>
      <c r="L9" s="290">
        <v>0</v>
      </c>
      <c r="M9" s="289">
        <v>0</v>
      </c>
    </row>
    <row r="10" spans="1:13" ht="12.75">
      <c r="A10" s="31" t="s">
        <v>14</v>
      </c>
      <c r="B10" s="289">
        <v>13</v>
      </c>
      <c r="C10" s="289">
        <v>8</v>
      </c>
      <c r="D10" s="290">
        <v>13.3</v>
      </c>
      <c r="E10" s="292">
        <v>2522</v>
      </c>
      <c r="F10" s="289">
        <v>0</v>
      </c>
      <c r="G10" s="289">
        <v>160</v>
      </c>
      <c r="H10" s="289">
        <v>0</v>
      </c>
      <c r="I10" s="289">
        <v>0</v>
      </c>
      <c r="J10" s="289">
        <v>808</v>
      </c>
      <c r="K10" s="289">
        <v>995</v>
      </c>
      <c r="L10" s="290">
        <v>0</v>
      </c>
      <c r="M10" s="289">
        <v>56661</v>
      </c>
    </row>
    <row r="11" spans="1:13" ht="12.75">
      <c r="A11" s="31" t="s">
        <v>15</v>
      </c>
      <c r="B11" s="289">
        <v>16</v>
      </c>
      <c r="C11" s="289">
        <v>7</v>
      </c>
      <c r="D11" s="290">
        <v>10.3</v>
      </c>
      <c r="E11" s="292">
        <v>2605</v>
      </c>
      <c r="F11" s="289">
        <v>0</v>
      </c>
      <c r="G11" s="289">
        <v>276</v>
      </c>
      <c r="H11" s="289">
        <v>0</v>
      </c>
      <c r="I11" s="289">
        <v>0</v>
      </c>
      <c r="J11" s="289">
        <v>55</v>
      </c>
      <c r="K11" s="289">
        <v>290</v>
      </c>
      <c r="L11" s="290">
        <v>0.7</v>
      </c>
      <c r="M11" s="289">
        <v>58660</v>
      </c>
    </row>
    <row r="12" spans="1:13" ht="13.5" thickBot="1">
      <c r="A12" s="121" t="s">
        <v>16</v>
      </c>
      <c r="B12" s="293">
        <v>7</v>
      </c>
      <c r="C12" s="293">
        <v>5</v>
      </c>
      <c r="D12" s="294">
        <v>13.6</v>
      </c>
      <c r="E12" s="295">
        <v>1264</v>
      </c>
      <c r="F12" s="293">
        <v>0</v>
      </c>
      <c r="G12" s="293">
        <v>38</v>
      </c>
      <c r="H12" s="293">
        <v>0</v>
      </c>
      <c r="I12" s="293">
        <v>0</v>
      </c>
      <c r="J12" s="293">
        <v>0</v>
      </c>
      <c r="K12" s="293">
        <v>208</v>
      </c>
      <c r="L12" s="294">
        <v>0</v>
      </c>
      <c r="M12" s="293">
        <v>25470</v>
      </c>
    </row>
    <row r="13" spans="1:13" ht="13.5" thickBot="1">
      <c r="A13" s="30" t="s">
        <v>5</v>
      </c>
      <c r="B13" s="296">
        <f aca="true" t="shared" si="0" ref="B13:M13">SUM(B5:B12)</f>
        <v>78</v>
      </c>
      <c r="C13" s="296">
        <f t="shared" si="0"/>
        <v>43</v>
      </c>
      <c r="D13" s="297">
        <f t="shared" si="0"/>
        <v>233.30000000000004</v>
      </c>
      <c r="E13" s="298">
        <f t="shared" si="0"/>
        <v>8891</v>
      </c>
      <c r="F13" s="296">
        <f t="shared" si="0"/>
        <v>0</v>
      </c>
      <c r="G13" s="296">
        <f t="shared" si="0"/>
        <v>714</v>
      </c>
      <c r="H13" s="296">
        <f t="shared" si="0"/>
        <v>2210</v>
      </c>
      <c r="I13" s="296">
        <f t="shared" si="0"/>
        <v>0</v>
      </c>
      <c r="J13" s="296">
        <f t="shared" si="0"/>
        <v>6063</v>
      </c>
      <c r="K13" s="296">
        <f t="shared" si="0"/>
        <v>3818</v>
      </c>
      <c r="L13" s="297">
        <f t="shared" si="0"/>
        <v>0.7</v>
      </c>
      <c r="M13" s="296">
        <f t="shared" si="0"/>
        <v>325341</v>
      </c>
    </row>
    <row r="14" ht="12.75">
      <c r="A14" s="10" t="s">
        <v>18</v>
      </c>
    </row>
    <row r="15" ht="12.75">
      <c r="A15" s="7" t="s">
        <v>368</v>
      </c>
    </row>
    <row r="17" spans="1:13" ht="18.75">
      <c r="A17" s="320" t="s">
        <v>242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</row>
    <row r="18" ht="6.75" customHeight="1" thickBot="1">
      <c r="A18" s="11"/>
    </row>
    <row r="19" spans="2:13" ht="13.5" thickBot="1">
      <c r="B19" s="584" t="s">
        <v>243</v>
      </c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</row>
    <row r="20" spans="1:13" ht="63" thickBot="1">
      <c r="A20" s="324" t="s">
        <v>370</v>
      </c>
      <c r="B20" s="571" t="s">
        <v>10</v>
      </c>
      <c r="C20" s="571" t="s">
        <v>476</v>
      </c>
      <c r="D20" s="571" t="s">
        <v>477</v>
      </c>
      <c r="E20" s="572" t="s">
        <v>478</v>
      </c>
      <c r="F20" s="572" t="s">
        <v>432</v>
      </c>
      <c r="G20" s="572" t="s">
        <v>479</v>
      </c>
      <c r="H20" s="572" t="s">
        <v>480</v>
      </c>
      <c r="I20" s="572" t="s">
        <v>481</v>
      </c>
      <c r="J20" s="572" t="s">
        <v>17</v>
      </c>
      <c r="K20" s="572" t="s">
        <v>482</v>
      </c>
      <c r="L20" s="572" t="s">
        <v>483</v>
      </c>
      <c r="M20" s="572" t="s">
        <v>484</v>
      </c>
    </row>
    <row r="21" spans="1:13" ht="12.75">
      <c r="A21" s="32" t="s">
        <v>3</v>
      </c>
      <c r="B21" s="287">
        <v>12</v>
      </c>
      <c r="C21" s="287">
        <v>12</v>
      </c>
      <c r="D21" s="288">
        <v>36.5</v>
      </c>
      <c r="E21" s="287">
        <v>2332</v>
      </c>
      <c r="F21" s="287">
        <v>0</v>
      </c>
      <c r="G21" s="287">
        <v>330</v>
      </c>
      <c r="H21" s="287">
        <v>0</v>
      </c>
      <c r="I21" s="287">
        <v>0</v>
      </c>
      <c r="J21" s="287">
        <v>0</v>
      </c>
      <c r="K21" s="287">
        <v>360</v>
      </c>
      <c r="L21" s="288">
        <v>0</v>
      </c>
      <c r="M21" s="287">
        <v>80350</v>
      </c>
    </row>
    <row r="22" spans="1:13" ht="12.75">
      <c r="A22" s="31" t="s">
        <v>8</v>
      </c>
      <c r="B22" s="289">
        <v>10</v>
      </c>
      <c r="C22" s="289">
        <v>7</v>
      </c>
      <c r="D22" s="290">
        <v>39</v>
      </c>
      <c r="E22" s="289">
        <v>128</v>
      </c>
      <c r="F22" s="289">
        <v>0</v>
      </c>
      <c r="G22" s="289">
        <v>80</v>
      </c>
      <c r="H22" s="289">
        <v>0</v>
      </c>
      <c r="I22" s="289">
        <v>0</v>
      </c>
      <c r="J22" s="289">
        <v>0</v>
      </c>
      <c r="K22" s="289">
        <v>250</v>
      </c>
      <c r="L22" s="290">
        <v>0</v>
      </c>
      <c r="M22" s="289">
        <v>40980</v>
      </c>
    </row>
    <row r="23" spans="1:13" ht="12.75">
      <c r="A23" s="31" t="s">
        <v>11</v>
      </c>
      <c r="B23" s="289">
        <v>10</v>
      </c>
      <c r="C23" s="289">
        <v>5</v>
      </c>
      <c r="D23" s="290">
        <v>59</v>
      </c>
      <c r="E23" s="289">
        <v>275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90">
        <v>0</v>
      </c>
      <c r="M23" s="289">
        <v>48390</v>
      </c>
    </row>
    <row r="24" spans="1:13" ht="12.75">
      <c r="A24" s="31" t="s">
        <v>12</v>
      </c>
      <c r="B24" s="289">
        <v>3</v>
      </c>
      <c r="C24" s="289">
        <v>3</v>
      </c>
      <c r="D24" s="290">
        <v>17</v>
      </c>
      <c r="E24" s="289">
        <v>0</v>
      </c>
      <c r="F24" s="289">
        <v>0</v>
      </c>
      <c r="G24" s="289">
        <v>273</v>
      </c>
      <c r="H24" s="289">
        <v>0</v>
      </c>
      <c r="I24" s="289">
        <v>0</v>
      </c>
      <c r="J24" s="289">
        <v>0</v>
      </c>
      <c r="K24" s="289">
        <v>0</v>
      </c>
      <c r="L24" s="290">
        <v>0</v>
      </c>
      <c r="M24" s="289">
        <v>26425</v>
      </c>
    </row>
    <row r="25" spans="1:13" ht="12.75">
      <c r="A25" s="31" t="s">
        <v>13</v>
      </c>
      <c r="B25" s="289">
        <v>3</v>
      </c>
      <c r="C25" s="289">
        <v>2</v>
      </c>
      <c r="D25" s="290">
        <v>0</v>
      </c>
      <c r="E25" s="289">
        <v>0</v>
      </c>
      <c r="F25" s="289">
        <v>0</v>
      </c>
      <c r="G25" s="289">
        <v>220</v>
      </c>
      <c r="H25" s="289">
        <v>0</v>
      </c>
      <c r="I25" s="289">
        <v>0</v>
      </c>
      <c r="J25" s="289">
        <v>0</v>
      </c>
      <c r="K25" s="289">
        <v>0</v>
      </c>
      <c r="L25" s="290">
        <v>0</v>
      </c>
      <c r="M25" s="289">
        <v>15000</v>
      </c>
    </row>
    <row r="26" spans="1:13" ht="12.75">
      <c r="A26" s="31" t="s">
        <v>14</v>
      </c>
      <c r="B26" s="289">
        <v>0</v>
      </c>
      <c r="C26" s="289">
        <v>0</v>
      </c>
      <c r="D26" s="290"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290">
        <v>0</v>
      </c>
      <c r="M26" s="289">
        <v>0</v>
      </c>
    </row>
    <row r="27" spans="1:13" ht="12.75">
      <c r="A27" s="31" t="s">
        <v>15</v>
      </c>
      <c r="B27" s="289">
        <v>11</v>
      </c>
      <c r="C27" s="289">
        <v>4</v>
      </c>
      <c r="D27" s="290">
        <v>13</v>
      </c>
      <c r="E27" s="289">
        <v>2834</v>
      </c>
      <c r="F27" s="289">
        <v>157</v>
      </c>
      <c r="G27" s="289">
        <v>0</v>
      </c>
      <c r="H27" s="289">
        <v>0</v>
      </c>
      <c r="I27" s="289">
        <v>0</v>
      </c>
      <c r="J27" s="289">
        <v>32</v>
      </c>
      <c r="K27" s="289">
        <v>0</v>
      </c>
      <c r="L27" s="290">
        <v>0</v>
      </c>
      <c r="M27" s="289">
        <v>52540</v>
      </c>
    </row>
    <row r="28" spans="1:13" ht="13.5" thickBot="1">
      <c r="A28" s="121" t="s">
        <v>16</v>
      </c>
      <c r="B28" s="293">
        <v>0</v>
      </c>
      <c r="C28" s="293">
        <v>0</v>
      </c>
      <c r="D28" s="294">
        <v>0</v>
      </c>
      <c r="E28" s="293">
        <v>0</v>
      </c>
      <c r="F28" s="293">
        <v>0</v>
      </c>
      <c r="G28" s="293">
        <v>0</v>
      </c>
      <c r="H28" s="293">
        <v>0</v>
      </c>
      <c r="I28" s="293">
        <v>0</v>
      </c>
      <c r="J28" s="293">
        <v>0</v>
      </c>
      <c r="K28" s="293">
        <v>0</v>
      </c>
      <c r="L28" s="294">
        <v>0</v>
      </c>
      <c r="M28" s="293">
        <v>0</v>
      </c>
    </row>
    <row r="29" spans="1:13" ht="13.5" thickBot="1">
      <c r="A29" s="30" t="s">
        <v>5</v>
      </c>
      <c r="B29" s="296">
        <f aca="true" t="shared" si="1" ref="B29:M29">SUM(B21:B28)</f>
        <v>49</v>
      </c>
      <c r="C29" s="296">
        <f t="shared" si="1"/>
        <v>33</v>
      </c>
      <c r="D29" s="297">
        <f t="shared" si="1"/>
        <v>164.5</v>
      </c>
      <c r="E29" s="296">
        <f t="shared" si="1"/>
        <v>5569</v>
      </c>
      <c r="F29" s="296">
        <f t="shared" si="1"/>
        <v>157</v>
      </c>
      <c r="G29" s="296">
        <f t="shared" si="1"/>
        <v>903</v>
      </c>
      <c r="H29" s="296">
        <f t="shared" si="1"/>
        <v>0</v>
      </c>
      <c r="I29" s="296">
        <f t="shared" si="1"/>
        <v>0</v>
      </c>
      <c r="J29" s="296">
        <f t="shared" si="1"/>
        <v>32</v>
      </c>
      <c r="K29" s="296">
        <f t="shared" si="1"/>
        <v>610</v>
      </c>
      <c r="L29" s="297">
        <f t="shared" si="1"/>
        <v>0</v>
      </c>
      <c r="M29" s="296">
        <f t="shared" si="1"/>
        <v>263685</v>
      </c>
    </row>
    <row r="30" ht="12.75">
      <c r="A30" s="10" t="s">
        <v>18</v>
      </c>
    </row>
    <row r="31" ht="12.75">
      <c r="A31" s="7" t="s">
        <v>368</v>
      </c>
    </row>
    <row r="33" spans="1:13" ht="18.75">
      <c r="A33" s="320" t="s">
        <v>244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</row>
    <row r="34" ht="6.75" customHeight="1" thickBot="1">
      <c r="A34" s="11"/>
    </row>
    <row r="35" spans="2:13" ht="13.5" thickBot="1">
      <c r="B35" s="584" t="s">
        <v>245</v>
      </c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</row>
    <row r="36" spans="1:13" ht="63" thickBot="1">
      <c r="A36" s="324" t="s">
        <v>370</v>
      </c>
      <c r="B36" s="571" t="s">
        <v>10</v>
      </c>
      <c r="C36" s="571" t="s">
        <v>476</v>
      </c>
      <c r="D36" s="571" t="s">
        <v>477</v>
      </c>
      <c r="E36" s="572" t="s">
        <v>478</v>
      </c>
      <c r="F36" s="572" t="s">
        <v>432</v>
      </c>
      <c r="G36" s="572" t="s">
        <v>479</v>
      </c>
      <c r="H36" s="572" t="s">
        <v>480</v>
      </c>
      <c r="I36" s="572" t="s">
        <v>481</v>
      </c>
      <c r="J36" s="572" t="s">
        <v>17</v>
      </c>
      <c r="K36" s="572" t="s">
        <v>482</v>
      </c>
      <c r="L36" s="572" t="s">
        <v>483</v>
      </c>
      <c r="M36" s="572" t="s">
        <v>484</v>
      </c>
    </row>
    <row r="37" spans="1:13" ht="12.75">
      <c r="A37" s="32" t="s">
        <v>3</v>
      </c>
      <c r="B37" s="287">
        <v>6</v>
      </c>
      <c r="C37" s="287">
        <v>4</v>
      </c>
      <c r="D37" s="288">
        <v>26.5</v>
      </c>
      <c r="E37" s="287">
        <v>1200</v>
      </c>
      <c r="F37" s="287">
        <v>0</v>
      </c>
      <c r="G37" s="287">
        <v>60</v>
      </c>
      <c r="H37" s="287">
        <v>0</v>
      </c>
      <c r="I37" s="287">
        <v>0</v>
      </c>
      <c r="J37" s="287">
        <v>0</v>
      </c>
      <c r="K37" s="287">
        <v>530</v>
      </c>
      <c r="L37" s="288">
        <v>0</v>
      </c>
      <c r="M37" s="287">
        <v>37560</v>
      </c>
    </row>
    <row r="38" spans="1:13" ht="12.75">
      <c r="A38" s="31" t="s">
        <v>8</v>
      </c>
      <c r="B38" s="289">
        <v>13</v>
      </c>
      <c r="C38" s="289">
        <v>6</v>
      </c>
      <c r="D38" s="290">
        <v>60.5</v>
      </c>
      <c r="E38" s="289">
        <v>1115</v>
      </c>
      <c r="F38" s="289">
        <v>0</v>
      </c>
      <c r="G38" s="289">
        <v>50</v>
      </c>
      <c r="H38" s="289">
        <v>0</v>
      </c>
      <c r="I38" s="289">
        <v>0</v>
      </c>
      <c r="J38" s="289">
        <v>0</v>
      </c>
      <c r="K38" s="289">
        <v>447</v>
      </c>
      <c r="L38" s="290">
        <v>0</v>
      </c>
      <c r="M38" s="289">
        <v>70228</v>
      </c>
    </row>
    <row r="39" spans="1:13" ht="12.75">
      <c r="A39" s="31" t="s">
        <v>11</v>
      </c>
      <c r="B39" s="289">
        <v>3</v>
      </c>
      <c r="C39" s="289">
        <v>2</v>
      </c>
      <c r="D39" s="290">
        <v>18.5</v>
      </c>
      <c r="E39" s="289">
        <v>0</v>
      </c>
      <c r="F39" s="289">
        <v>0</v>
      </c>
      <c r="G39" s="289">
        <v>0</v>
      </c>
      <c r="H39" s="289">
        <v>0</v>
      </c>
      <c r="I39" s="289">
        <v>0</v>
      </c>
      <c r="J39" s="289">
        <v>776</v>
      </c>
      <c r="K39" s="289">
        <v>0</v>
      </c>
      <c r="L39" s="290">
        <v>0</v>
      </c>
      <c r="M39" s="289">
        <v>14314</v>
      </c>
    </row>
    <row r="40" spans="1:13" ht="12.75">
      <c r="A40" s="31" t="s">
        <v>12</v>
      </c>
      <c r="B40" s="289">
        <v>8</v>
      </c>
      <c r="C40" s="289">
        <v>4</v>
      </c>
      <c r="D40" s="290">
        <v>54</v>
      </c>
      <c r="E40" s="289">
        <v>0</v>
      </c>
      <c r="F40" s="289">
        <v>0</v>
      </c>
      <c r="G40" s="289">
        <v>40</v>
      </c>
      <c r="H40" s="289">
        <v>0</v>
      </c>
      <c r="I40" s="289">
        <v>4000</v>
      </c>
      <c r="J40" s="289">
        <v>480</v>
      </c>
      <c r="K40" s="289">
        <v>300</v>
      </c>
      <c r="L40" s="290">
        <v>5</v>
      </c>
      <c r="M40" s="289">
        <v>56175</v>
      </c>
    </row>
    <row r="41" spans="1:13" ht="12.75">
      <c r="A41" s="31" t="s">
        <v>13</v>
      </c>
      <c r="B41" s="289">
        <v>0</v>
      </c>
      <c r="C41" s="289">
        <v>0</v>
      </c>
      <c r="D41" s="290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v>0</v>
      </c>
      <c r="J41" s="289">
        <v>0</v>
      </c>
      <c r="K41" s="289">
        <v>0</v>
      </c>
      <c r="L41" s="290">
        <v>0</v>
      </c>
      <c r="M41" s="289">
        <v>0</v>
      </c>
    </row>
    <row r="42" spans="1:13" ht="12.75">
      <c r="A42" s="31" t="s">
        <v>14</v>
      </c>
      <c r="B42" s="289">
        <v>0</v>
      </c>
      <c r="C42" s="289">
        <v>0</v>
      </c>
      <c r="D42" s="290">
        <v>0</v>
      </c>
      <c r="E42" s="289">
        <v>0</v>
      </c>
      <c r="F42" s="289">
        <v>0</v>
      </c>
      <c r="G42" s="289">
        <v>0</v>
      </c>
      <c r="H42" s="289">
        <v>0</v>
      </c>
      <c r="I42" s="289">
        <v>0</v>
      </c>
      <c r="J42" s="289">
        <v>0</v>
      </c>
      <c r="K42" s="289">
        <v>0</v>
      </c>
      <c r="L42" s="290">
        <v>0</v>
      </c>
      <c r="M42" s="289">
        <v>0</v>
      </c>
    </row>
    <row r="43" spans="1:13" ht="12.75">
      <c r="A43" s="31" t="s">
        <v>15</v>
      </c>
      <c r="B43" s="289">
        <v>0</v>
      </c>
      <c r="C43" s="289">
        <v>0</v>
      </c>
      <c r="D43" s="290">
        <v>0</v>
      </c>
      <c r="E43" s="289">
        <v>0</v>
      </c>
      <c r="F43" s="289">
        <v>0</v>
      </c>
      <c r="G43" s="289">
        <v>0</v>
      </c>
      <c r="H43" s="289">
        <v>0</v>
      </c>
      <c r="I43" s="289">
        <v>0</v>
      </c>
      <c r="J43" s="289">
        <v>0</v>
      </c>
      <c r="K43" s="289">
        <v>0</v>
      </c>
      <c r="L43" s="290">
        <v>0</v>
      </c>
      <c r="M43" s="289">
        <v>0</v>
      </c>
    </row>
    <row r="44" spans="1:13" ht="13.5" thickBot="1">
      <c r="A44" s="121" t="s">
        <v>16</v>
      </c>
      <c r="B44" s="293">
        <v>3</v>
      </c>
      <c r="C44" s="293">
        <v>2</v>
      </c>
      <c r="D44" s="294">
        <v>0</v>
      </c>
      <c r="E44" s="293">
        <v>0</v>
      </c>
      <c r="F44" s="293">
        <v>0</v>
      </c>
      <c r="G44" s="293">
        <v>284</v>
      </c>
      <c r="H44" s="293">
        <v>0</v>
      </c>
      <c r="I44" s="293">
        <v>0</v>
      </c>
      <c r="J44" s="293">
        <v>0</v>
      </c>
      <c r="K44" s="293">
        <v>0</v>
      </c>
      <c r="L44" s="294">
        <v>0</v>
      </c>
      <c r="M44" s="293">
        <v>21300</v>
      </c>
    </row>
    <row r="45" spans="1:13" ht="13.5" thickBot="1">
      <c r="A45" s="30" t="s">
        <v>5</v>
      </c>
      <c r="B45" s="296">
        <f aca="true" t="shared" si="2" ref="B45:M45">SUM(B37:B44)</f>
        <v>33</v>
      </c>
      <c r="C45" s="296">
        <f t="shared" si="2"/>
        <v>18</v>
      </c>
      <c r="D45" s="297">
        <f t="shared" si="2"/>
        <v>159.5</v>
      </c>
      <c r="E45" s="296">
        <f t="shared" si="2"/>
        <v>2315</v>
      </c>
      <c r="F45" s="296">
        <f t="shared" si="2"/>
        <v>0</v>
      </c>
      <c r="G45" s="296">
        <f t="shared" si="2"/>
        <v>434</v>
      </c>
      <c r="H45" s="296">
        <f t="shared" si="2"/>
        <v>0</v>
      </c>
      <c r="I45" s="296">
        <f t="shared" si="2"/>
        <v>4000</v>
      </c>
      <c r="J45" s="296">
        <f t="shared" si="2"/>
        <v>1256</v>
      </c>
      <c r="K45" s="296">
        <f t="shared" si="2"/>
        <v>1277</v>
      </c>
      <c r="L45" s="297">
        <f t="shared" si="2"/>
        <v>5</v>
      </c>
      <c r="M45" s="296">
        <f t="shared" si="2"/>
        <v>199577</v>
      </c>
    </row>
    <row r="46" ht="12.75">
      <c r="A46" s="10" t="s">
        <v>18</v>
      </c>
    </row>
    <row r="47" ht="12.75">
      <c r="A47" s="7" t="s">
        <v>368</v>
      </c>
    </row>
    <row r="50" spans="1:13" ht="18.75">
      <c r="A50" s="320" t="s">
        <v>246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</row>
    <row r="51" ht="6.75" customHeight="1" thickBot="1">
      <c r="A51" s="11"/>
    </row>
    <row r="52" spans="2:13" ht="13.5" thickBot="1">
      <c r="B52" s="584" t="s">
        <v>247</v>
      </c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</row>
    <row r="53" spans="1:13" ht="63" thickBot="1">
      <c r="A53" s="324" t="s">
        <v>370</v>
      </c>
      <c r="B53" s="571" t="s">
        <v>10</v>
      </c>
      <c r="C53" s="571" t="s">
        <v>476</v>
      </c>
      <c r="D53" s="571" t="s">
        <v>477</v>
      </c>
      <c r="E53" s="572" t="s">
        <v>478</v>
      </c>
      <c r="F53" s="572" t="s">
        <v>432</v>
      </c>
      <c r="G53" s="572" t="s">
        <v>479</v>
      </c>
      <c r="H53" s="572" t="s">
        <v>480</v>
      </c>
      <c r="I53" s="572" t="s">
        <v>481</v>
      </c>
      <c r="J53" s="572" t="s">
        <v>17</v>
      </c>
      <c r="K53" s="572" t="s">
        <v>482</v>
      </c>
      <c r="L53" s="572" t="s">
        <v>483</v>
      </c>
      <c r="M53" s="572" t="s">
        <v>484</v>
      </c>
    </row>
    <row r="54" spans="1:13" ht="12.75">
      <c r="A54" s="32" t="s">
        <v>3</v>
      </c>
      <c r="B54" s="287">
        <v>8</v>
      </c>
      <c r="C54" s="287">
        <v>5</v>
      </c>
      <c r="D54" s="288">
        <v>26.5</v>
      </c>
      <c r="E54" s="287">
        <v>1231</v>
      </c>
      <c r="F54" s="287">
        <v>0</v>
      </c>
      <c r="G54" s="287">
        <v>60</v>
      </c>
      <c r="H54" s="287">
        <v>0</v>
      </c>
      <c r="I54" s="287">
        <v>0</v>
      </c>
      <c r="J54" s="287">
        <v>0</v>
      </c>
      <c r="K54" s="287">
        <v>350</v>
      </c>
      <c r="L54" s="288">
        <v>0</v>
      </c>
      <c r="M54" s="287">
        <v>34875</v>
      </c>
    </row>
    <row r="55" spans="1:13" ht="12.75">
      <c r="A55" s="31" t="s">
        <v>8</v>
      </c>
      <c r="B55" s="289">
        <v>27</v>
      </c>
      <c r="C55" s="289">
        <v>10</v>
      </c>
      <c r="D55" s="290">
        <v>125.5</v>
      </c>
      <c r="E55" s="289">
        <v>2357</v>
      </c>
      <c r="F55" s="289">
        <v>13900</v>
      </c>
      <c r="G55" s="289">
        <v>167</v>
      </c>
      <c r="H55" s="289">
        <v>0</v>
      </c>
      <c r="I55" s="289">
        <v>0</v>
      </c>
      <c r="J55" s="289">
        <v>200</v>
      </c>
      <c r="K55" s="289">
        <v>770</v>
      </c>
      <c r="L55" s="290">
        <v>5</v>
      </c>
      <c r="M55" s="289">
        <v>150595</v>
      </c>
    </row>
    <row r="56" spans="1:13" ht="12.75">
      <c r="A56" s="31" t="s">
        <v>11</v>
      </c>
      <c r="B56" s="289">
        <v>0</v>
      </c>
      <c r="C56" s="289">
        <v>0</v>
      </c>
      <c r="D56" s="290">
        <v>0</v>
      </c>
      <c r="E56" s="289">
        <v>0</v>
      </c>
      <c r="F56" s="289">
        <v>0</v>
      </c>
      <c r="G56" s="289">
        <v>0</v>
      </c>
      <c r="H56" s="289">
        <v>0</v>
      </c>
      <c r="I56" s="289">
        <v>0</v>
      </c>
      <c r="J56" s="289">
        <v>0</v>
      </c>
      <c r="K56" s="289">
        <v>0</v>
      </c>
      <c r="L56" s="290">
        <v>0</v>
      </c>
      <c r="M56" s="289">
        <v>0</v>
      </c>
    </row>
    <row r="57" spans="1:13" ht="12.75">
      <c r="A57" s="31" t="s">
        <v>12</v>
      </c>
      <c r="B57" s="289">
        <v>17</v>
      </c>
      <c r="C57" s="289">
        <v>7</v>
      </c>
      <c r="D57" s="290">
        <v>180</v>
      </c>
      <c r="E57" s="289">
        <v>0</v>
      </c>
      <c r="F57" s="289">
        <v>0</v>
      </c>
      <c r="G57" s="289">
        <v>0</v>
      </c>
      <c r="H57" s="289">
        <v>0</v>
      </c>
      <c r="I57" s="289">
        <v>5500</v>
      </c>
      <c r="J57" s="289">
        <v>360</v>
      </c>
      <c r="K57" s="289">
        <v>680</v>
      </c>
      <c r="L57" s="290">
        <v>0</v>
      </c>
      <c r="M57" s="289">
        <v>122920</v>
      </c>
    </row>
    <row r="58" spans="1:13" ht="12.75">
      <c r="A58" s="31" t="s">
        <v>13</v>
      </c>
      <c r="B58" s="289">
        <v>0</v>
      </c>
      <c r="C58" s="289">
        <v>0</v>
      </c>
      <c r="D58" s="290">
        <v>0</v>
      </c>
      <c r="E58" s="289">
        <v>0</v>
      </c>
      <c r="F58" s="289">
        <v>0</v>
      </c>
      <c r="G58" s="289">
        <v>0</v>
      </c>
      <c r="H58" s="289">
        <v>0</v>
      </c>
      <c r="I58" s="289">
        <v>0</v>
      </c>
      <c r="J58" s="289">
        <v>0</v>
      </c>
      <c r="K58" s="289">
        <v>0</v>
      </c>
      <c r="L58" s="290">
        <v>0</v>
      </c>
      <c r="M58" s="289">
        <v>0</v>
      </c>
    </row>
    <row r="59" spans="1:13" ht="12.75">
      <c r="A59" s="31" t="s">
        <v>14</v>
      </c>
      <c r="B59" s="289">
        <v>7</v>
      </c>
      <c r="C59" s="289">
        <v>6</v>
      </c>
      <c r="D59" s="290">
        <v>7.7</v>
      </c>
      <c r="E59" s="289">
        <v>3083</v>
      </c>
      <c r="F59" s="289">
        <v>0</v>
      </c>
      <c r="G59" s="289">
        <v>110</v>
      </c>
      <c r="H59" s="289">
        <v>0</v>
      </c>
      <c r="I59" s="289">
        <v>0</v>
      </c>
      <c r="J59" s="289">
        <v>48</v>
      </c>
      <c r="K59" s="289">
        <v>875</v>
      </c>
      <c r="L59" s="290">
        <v>0</v>
      </c>
      <c r="M59" s="289">
        <v>46167</v>
      </c>
    </row>
    <row r="60" spans="1:13" ht="12.75">
      <c r="A60" s="31" t="s">
        <v>15</v>
      </c>
      <c r="B60" s="289">
        <v>0</v>
      </c>
      <c r="C60" s="289">
        <v>0</v>
      </c>
      <c r="D60" s="290">
        <v>0</v>
      </c>
      <c r="E60" s="289">
        <v>0</v>
      </c>
      <c r="F60" s="289">
        <v>0</v>
      </c>
      <c r="G60" s="289">
        <v>0</v>
      </c>
      <c r="H60" s="289">
        <v>0</v>
      </c>
      <c r="I60" s="289">
        <v>0</v>
      </c>
      <c r="J60" s="289">
        <v>0</v>
      </c>
      <c r="K60" s="289">
        <v>0</v>
      </c>
      <c r="L60" s="290">
        <v>0</v>
      </c>
      <c r="M60" s="289">
        <v>0</v>
      </c>
    </row>
    <row r="61" spans="1:13" ht="13.5" thickBot="1">
      <c r="A61" s="121" t="s">
        <v>16</v>
      </c>
      <c r="B61" s="293">
        <v>3</v>
      </c>
      <c r="C61" s="293">
        <v>3</v>
      </c>
      <c r="D61" s="294">
        <v>7.9</v>
      </c>
      <c r="E61" s="293">
        <v>600</v>
      </c>
      <c r="F61" s="293">
        <v>0</v>
      </c>
      <c r="G61" s="293">
        <v>160</v>
      </c>
      <c r="H61" s="293">
        <v>0</v>
      </c>
      <c r="I61" s="293">
        <v>0</v>
      </c>
      <c r="J61" s="293">
        <v>0</v>
      </c>
      <c r="K61" s="293">
        <v>0</v>
      </c>
      <c r="L61" s="294">
        <v>0</v>
      </c>
      <c r="M61" s="293">
        <v>19496</v>
      </c>
    </row>
    <row r="62" spans="1:13" ht="13.5" thickBot="1">
      <c r="A62" s="30" t="s">
        <v>5</v>
      </c>
      <c r="B62" s="296">
        <f aca="true" t="shared" si="3" ref="B62:M62">SUM(B54:B61)</f>
        <v>62</v>
      </c>
      <c r="C62" s="296">
        <f t="shared" si="3"/>
        <v>31</v>
      </c>
      <c r="D62" s="297">
        <f t="shared" si="3"/>
        <v>347.59999999999997</v>
      </c>
      <c r="E62" s="296">
        <f t="shared" si="3"/>
        <v>7271</v>
      </c>
      <c r="F62" s="296">
        <f t="shared" si="3"/>
        <v>13900</v>
      </c>
      <c r="G62" s="296">
        <f t="shared" si="3"/>
        <v>497</v>
      </c>
      <c r="H62" s="296">
        <f t="shared" si="3"/>
        <v>0</v>
      </c>
      <c r="I62" s="296">
        <f t="shared" si="3"/>
        <v>5500</v>
      </c>
      <c r="J62" s="296">
        <f t="shared" si="3"/>
        <v>608</v>
      </c>
      <c r="K62" s="296">
        <f t="shared" si="3"/>
        <v>2675</v>
      </c>
      <c r="L62" s="297">
        <f t="shared" si="3"/>
        <v>5</v>
      </c>
      <c r="M62" s="296">
        <f t="shared" si="3"/>
        <v>374053</v>
      </c>
    </row>
    <row r="63" ht="12.75">
      <c r="A63" s="10" t="s">
        <v>18</v>
      </c>
    </row>
    <row r="64" ht="12.75">
      <c r="A64" s="7" t="s">
        <v>368</v>
      </c>
    </row>
    <row r="66" spans="1:13" ht="18.75">
      <c r="A66" s="320" t="s">
        <v>248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</row>
    <row r="67" ht="6.75" customHeight="1" thickBot="1">
      <c r="A67" s="11"/>
    </row>
    <row r="68" spans="2:13" ht="13.5" thickBot="1">
      <c r="B68" s="584" t="s">
        <v>249</v>
      </c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</row>
    <row r="69" spans="1:13" ht="63" thickBot="1">
      <c r="A69" s="324" t="s">
        <v>370</v>
      </c>
      <c r="B69" s="571" t="s">
        <v>10</v>
      </c>
      <c r="C69" s="571" t="s">
        <v>476</v>
      </c>
      <c r="D69" s="571" t="s">
        <v>477</v>
      </c>
      <c r="E69" s="572" t="s">
        <v>478</v>
      </c>
      <c r="F69" s="572" t="s">
        <v>432</v>
      </c>
      <c r="G69" s="572" t="s">
        <v>479</v>
      </c>
      <c r="H69" s="572" t="s">
        <v>480</v>
      </c>
      <c r="I69" s="572" t="s">
        <v>481</v>
      </c>
      <c r="J69" s="572" t="s">
        <v>17</v>
      </c>
      <c r="K69" s="572" t="s">
        <v>482</v>
      </c>
      <c r="L69" s="572" t="s">
        <v>483</v>
      </c>
      <c r="M69" s="572" t="s">
        <v>484</v>
      </c>
    </row>
    <row r="70" spans="1:13" ht="12.75">
      <c r="A70" s="32" t="s">
        <v>3</v>
      </c>
      <c r="B70" s="287">
        <v>8</v>
      </c>
      <c r="C70" s="287">
        <v>6</v>
      </c>
      <c r="D70" s="288">
        <v>43.7</v>
      </c>
      <c r="E70" s="287">
        <v>360</v>
      </c>
      <c r="F70" s="287">
        <v>0</v>
      </c>
      <c r="G70" s="287">
        <v>40</v>
      </c>
      <c r="H70" s="287">
        <v>0</v>
      </c>
      <c r="I70" s="287">
        <v>0</v>
      </c>
      <c r="J70" s="287">
        <v>0</v>
      </c>
      <c r="K70" s="287">
        <v>260</v>
      </c>
      <c r="L70" s="288">
        <v>0</v>
      </c>
      <c r="M70" s="287">
        <v>36010</v>
      </c>
    </row>
    <row r="71" spans="1:13" ht="12.75">
      <c r="A71" s="31" t="s">
        <v>8</v>
      </c>
      <c r="B71" s="289">
        <v>17</v>
      </c>
      <c r="C71" s="289">
        <v>9</v>
      </c>
      <c r="D71" s="290">
        <v>60.3</v>
      </c>
      <c r="E71" s="289">
        <v>404</v>
      </c>
      <c r="F71" s="289">
        <v>0</v>
      </c>
      <c r="G71" s="289">
        <v>75</v>
      </c>
      <c r="H71" s="289">
        <v>0</v>
      </c>
      <c r="I71" s="289">
        <v>0</v>
      </c>
      <c r="J71" s="289">
        <v>0</v>
      </c>
      <c r="K71" s="289">
        <v>0</v>
      </c>
      <c r="L71" s="290">
        <v>0</v>
      </c>
      <c r="M71" s="289">
        <v>52629</v>
      </c>
    </row>
    <row r="72" spans="1:13" ht="12.75">
      <c r="A72" s="31" t="s">
        <v>11</v>
      </c>
      <c r="B72" s="289">
        <v>8</v>
      </c>
      <c r="C72" s="289">
        <v>2</v>
      </c>
      <c r="D72" s="290">
        <v>6.3</v>
      </c>
      <c r="E72" s="289">
        <v>0</v>
      </c>
      <c r="F72" s="289">
        <v>0</v>
      </c>
      <c r="G72" s="289">
        <v>144</v>
      </c>
      <c r="H72" s="289">
        <v>2200</v>
      </c>
      <c r="I72" s="289">
        <v>0</v>
      </c>
      <c r="J72" s="289">
        <v>2200</v>
      </c>
      <c r="K72" s="289">
        <v>0</v>
      </c>
      <c r="L72" s="290">
        <v>34</v>
      </c>
      <c r="M72" s="289">
        <v>26600</v>
      </c>
    </row>
    <row r="73" spans="1:13" ht="12.75">
      <c r="A73" s="31" t="s">
        <v>12</v>
      </c>
      <c r="B73" s="289">
        <v>10</v>
      </c>
      <c r="C73" s="289">
        <v>6</v>
      </c>
      <c r="D73" s="290">
        <v>81</v>
      </c>
      <c r="E73" s="289">
        <v>0</v>
      </c>
      <c r="F73" s="289">
        <v>0</v>
      </c>
      <c r="G73" s="289">
        <v>150</v>
      </c>
      <c r="H73" s="289">
        <v>0</v>
      </c>
      <c r="I73" s="289">
        <v>7180</v>
      </c>
      <c r="J73" s="289">
        <v>106</v>
      </c>
      <c r="K73" s="289">
        <v>180</v>
      </c>
      <c r="L73" s="290">
        <v>0</v>
      </c>
      <c r="M73" s="289">
        <v>67990</v>
      </c>
    </row>
    <row r="74" spans="1:13" ht="12.75">
      <c r="A74" s="31" t="s">
        <v>13</v>
      </c>
      <c r="B74" s="289">
        <v>9</v>
      </c>
      <c r="C74" s="289">
        <v>6</v>
      </c>
      <c r="D74" s="290">
        <v>53</v>
      </c>
      <c r="E74" s="289">
        <v>1805</v>
      </c>
      <c r="F74" s="289">
        <v>0</v>
      </c>
      <c r="G74" s="289">
        <v>0</v>
      </c>
      <c r="H74" s="289">
        <v>0</v>
      </c>
      <c r="I74" s="289"/>
      <c r="J74" s="289">
        <v>0</v>
      </c>
      <c r="K74" s="289">
        <v>0</v>
      </c>
      <c r="L74" s="290">
        <v>0</v>
      </c>
      <c r="M74" s="289">
        <v>52150</v>
      </c>
    </row>
    <row r="75" spans="1:13" ht="12.75">
      <c r="A75" s="31" t="s">
        <v>14</v>
      </c>
      <c r="B75" s="289">
        <v>1</v>
      </c>
      <c r="C75" s="289">
        <v>1</v>
      </c>
      <c r="D75" s="290">
        <v>2</v>
      </c>
      <c r="E75" s="289">
        <v>180</v>
      </c>
      <c r="F75" s="289">
        <v>0</v>
      </c>
      <c r="G75" s="289">
        <v>0</v>
      </c>
      <c r="H75" s="289">
        <v>0</v>
      </c>
      <c r="I75" s="289">
        <v>0</v>
      </c>
      <c r="J75" s="289">
        <v>0</v>
      </c>
      <c r="K75" s="289">
        <v>150</v>
      </c>
      <c r="L75" s="290">
        <v>0</v>
      </c>
      <c r="M75" s="289">
        <v>3980</v>
      </c>
    </row>
    <row r="76" spans="1:13" ht="12.75">
      <c r="A76" s="31" t="s">
        <v>15</v>
      </c>
      <c r="B76" s="289">
        <v>0</v>
      </c>
      <c r="C76" s="289">
        <v>0</v>
      </c>
      <c r="D76" s="290">
        <v>0</v>
      </c>
      <c r="E76" s="289">
        <v>0</v>
      </c>
      <c r="F76" s="289">
        <v>0</v>
      </c>
      <c r="G76" s="289">
        <v>0</v>
      </c>
      <c r="H76" s="289">
        <v>0</v>
      </c>
      <c r="I76" s="289">
        <v>0</v>
      </c>
      <c r="J76" s="289">
        <v>0</v>
      </c>
      <c r="K76" s="289">
        <v>0</v>
      </c>
      <c r="L76" s="290">
        <v>0</v>
      </c>
      <c r="M76" s="289">
        <v>0</v>
      </c>
    </row>
    <row r="77" spans="1:13" ht="13.5" thickBot="1">
      <c r="A77" s="121" t="s">
        <v>16</v>
      </c>
      <c r="B77" s="293">
        <v>7</v>
      </c>
      <c r="C77" s="293">
        <v>6</v>
      </c>
      <c r="D77" s="294">
        <v>10.2</v>
      </c>
      <c r="E77" s="293">
        <v>480</v>
      </c>
      <c r="F77" s="293">
        <v>0</v>
      </c>
      <c r="G77" s="293">
        <v>412</v>
      </c>
      <c r="H77" s="293">
        <v>0</v>
      </c>
      <c r="I77" s="293">
        <v>0</v>
      </c>
      <c r="J77" s="293">
        <v>0</v>
      </c>
      <c r="K77" s="293">
        <v>230</v>
      </c>
      <c r="L77" s="294">
        <v>0</v>
      </c>
      <c r="M77" s="293">
        <v>40847</v>
      </c>
    </row>
    <row r="78" spans="1:13" ht="13.5" thickBot="1">
      <c r="A78" s="30" t="s">
        <v>5</v>
      </c>
      <c r="B78" s="296">
        <f aca="true" t="shared" si="4" ref="B78:M78">SUM(B70:B77)</f>
        <v>60</v>
      </c>
      <c r="C78" s="296">
        <f t="shared" si="4"/>
        <v>36</v>
      </c>
      <c r="D78" s="297">
        <f t="shared" si="4"/>
        <v>256.5</v>
      </c>
      <c r="E78" s="296">
        <f t="shared" si="4"/>
        <v>3229</v>
      </c>
      <c r="F78" s="296">
        <f t="shared" si="4"/>
        <v>0</v>
      </c>
      <c r="G78" s="296">
        <f t="shared" si="4"/>
        <v>821</v>
      </c>
      <c r="H78" s="296">
        <f t="shared" si="4"/>
        <v>2200</v>
      </c>
      <c r="I78" s="296">
        <f t="shared" si="4"/>
        <v>7180</v>
      </c>
      <c r="J78" s="296">
        <f t="shared" si="4"/>
        <v>2306</v>
      </c>
      <c r="K78" s="296">
        <f t="shared" si="4"/>
        <v>820</v>
      </c>
      <c r="L78" s="297">
        <f t="shared" si="4"/>
        <v>34</v>
      </c>
      <c r="M78" s="296">
        <f t="shared" si="4"/>
        <v>280206</v>
      </c>
    </row>
    <row r="79" ht="12.75">
      <c r="A79" s="10" t="s">
        <v>18</v>
      </c>
    </row>
    <row r="80" ht="12.75">
      <c r="A80" s="7" t="s">
        <v>368</v>
      </c>
    </row>
    <row r="82" spans="1:13" ht="18.75">
      <c r="A82" s="320" t="s">
        <v>250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</row>
    <row r="83" ht="6.75" customHeight="1" thickBot="1">
      <c r="A83" s="11"/>
    </row>
    <row r="84" spans="2:13" ht="13.5" thickBot="1">
      <c r="B84" s="584" t="s">
        <v>251</v>
      </c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</row>
    <row r="85" spans="1:13" ht="63" thickBot="1">
      <c r="A85" s="324" t="s">
        <v>370</v>
      </c>
      <c r="B85" s="571" t="s">
        <v>10</v>
      </c>
      <c r="C85" s="571" t="s">
        <v>476</v>
      </c>
      <c r="D85" s="571" t="s">
        <v>477</v>
      </c>
      <c r="E85" s="572" t="s">
        <v>478</v>
      </c>
      <c r="F85" s="572" t="s">
        <v>432</v>
      </c>
      <c r="G85" s="572" t="s">
        <v>479</v>
      </c>
      <c r="H85" s="572" t="s">
        <v>480</v>
      </c>
      <c r="I85" s="572" t="s">
        <v>481</v>
      </c>
      <c r="J85" s="572" t="s">
        <v>17</v>
      </c>
      <c r="K85" s="572" t="s">
        <v>482</v>
      </c>
      <c r="L85" s="572" t="s">
        <v>483</v>
      </c>
      <c r="M85" s="572" t="s">
        <v>484</v>
      </c>
    </row>
    <row r="86" spans="1:13" ht="12.75">
      <c r="A86" s="32" t="s">
        <v>3</v>
      </c>
      <c r="B86" s="287">
        <v>12</v>
      </c>
      <c r="C86" s="287">
        <v>5</v>
      </c>
      <c r="D86" s="288">
        <v>34.7</v>
      </c>
      <c r="E86" s="287">
        <v>927</v>
      </c>
      <c r="F86" s="287">
        <v>0</v>
      </c>
      <c r="G86" s="287">
        <v>52</v>
      </c>
      <c r="H86" s="287">
        <v>0</v>
      </c>
      <c r="I86" s="287">
        <v>0</v>
      </c>
      <c r="J86" s="287">
        <v>99</v>
      </c>
      <c r="K86" s="287">
        <v>665</v>
      </c>
      <c r="L86" s="288">
        <v>0</v>
      </c>
      <c r="M86" s="287">
        <v>47560</v>
      </c>
    </row>
    <row r="87" spans="1:13" ht="12.75">
      <c r="A87" s="31" t="s">
        <v>8</v>
      </c>
      <c r="B87" s="289">
        <v>11</v>
      </c>
      <c r="C87" s="289">
        <v>1</v>
      </c>
      <c r="D87" s="290">
        <v>35.5</v>
      </c>
      <c r="E87" s="289">
        <v>0</v>
      </c>
      <c r="F87" s="289">
        <v>0</v>
      </c>
      <c r="G87" s="289">
        <v>0</v>
      </c>
      <c r="H87" s="289">
        <v>0</v>
      </c>
      <c r="I87" s="289">
        <v>0</v>
      </c>
      <c r="J87" s="289">
        <v>0</v>
      </c>
      <c r="K87" s="289">
        <v>0</v>
      </c>
      <c r="L87" s="290">
        <v>0</v>
      </c>
      <c r="M87" s="289">
        <v>33350</v>
      </c>
    </row>
    <row r="88" spans="1:13" ht="12.75">
      <c r="A88" s="31" t="s">
        <v>11</v>
      </c>
      <c r="B88" s="289">
        <v>7</v>
      </c>
      <c r="C88" s="289">
        <v>3</v>
      </c>
      <c r="D88" s="290">
        <v>16.5</v>
      </c>
      <c r="E88" s="289">
        <v>200</v>
      </c>
      <c r="F88" s="289">
        <v>0</v>
      </c>
      <c r="G88" s="289">
        <v>216</v>
      </c>
      <c r="H88" s="289">
        <v>0</v>
      </c>
      <c r="I88" s="289">
        <v>0</v>
      </c>
      <c r="J88" s="289">
        <v>160</v>
      </c>
      <c r="K88" s="289">
        <v>0</v>
      </c>
      <c r="L88" s="290">
        <v>0</v>
      </c>
      <c r="M88" s="289">
        <v>29705</v>
      </c>
    </row>
    <row r="89" spans="1:13" ht="12.75">
      <c r="A89" s="31" t="s">
        <v>12</v>
      </c>
      <c r="B89" s="289">
        <v>7</v>
      </c>
      <c r="C89" s="289">
        <v>5</v>
      </c>
      <c r="D89" s="290">
        <v>67</v>
      </c>
      <c r="E89" s="289">
        <v>0</v>
      </c>
      <c r="F89" s="289">
        <v>0</v>
      </c>
      <c r="G89" s="289">
        <v>132</v>
      </c>
      <c r="H89" s="289">
        <v>0</v>
      </c>
      <c r="I89" s="289">
        <v>6000</v>
      </c>
      <c r="J89" s="289">
        <v>0</v>
      </c>
      <c r="K89" s="289">
        <v>0</v>
      </c>
      <c r="L89" s="290">
        <v>25</v>
      </c>
      <c r="M89" s="289">
        <v>51625</v>
      </c>
    </row>
    <row r="90" spans="1:13" ht="12.75">
      <c r="A90" s="31" t="s">
        <v>13</v>
      </c>
      <c r="B90" s="289">
        <v>12</v>
      </c>
      <c r="C90" s="289">
        <v>6</v>
      </c>
      <c r="D90" s="290">
        <v>26.8</v>
      </c>
      <c r="E90" s="289">
        <v>1408</v>
      </c>
      <c r="F90" s="289">
        <v>0</v>
      </c>
      <c r="G90" s="289">
        <v>350</v>
      </c>
      <c r="H90" s="289">
        <v>0</v>
      </c>
      <c r="I90" s="289">
        <v>0</v>
      </c>
      <c r="J90" s="289">
        <v>0</v>
      </c>
      <c r="K90" s="289">
        <v>0</v>
      </c>
      <c r="L90" s="290">
        <v>0</v>
      </c>
      <c r="M90" s="289">
        <v>59029</v>
      </c>
    </row>
    <row r="91" spans="1:13" ht="12.75">
      <c r="A91" s="31" t="s">
        <v>14</v>
      </c>
      <c r="B91" s="289">
        <v>13</v>
      </c>
      <c r="C91" s="289">
        <v>11</v>
      </c>
      <c r="D91" s="290">
        <v>18.4</v>
      </c>
      <c r="E91" s="289">
        <v>2961</v>
      </c>
      <c r="F91" s="289">
        <v>0</v>
      </c>
      <c r="G91" s="289">
        <v>368</v>
      </c>
      <c r="H91" s="289">
        <v>50</v>
      </c>
      <c r="I91" s="289">
        <v>0</v>
      </c>
      <c r="J91" s="289">
        <v>206</v>
      </c>
      <c r="K91" s="289">
        <v>874</v>
      </c>
      <c r="L91" s="290">
        <v>0</v>
      </c>
      <c r="M91" s="289">
        <v>72295</v>
      </c>
    </row>
    <row r="92" spans="1:13" ht="12.75">
      <c r="A92" s="31" t="s">
        <v>15</v>
      </c>
      <c r="B92" s="289">
        <v>0</v>
      </c>
      <c r="C92" s="289">
        <v>0</v>
      </c>
      <c r="D92" s="290">
        <v>0</v>
      </c>
      <c r="E92" s="289">
        <v>0</v>
      </c>
      <c r="F92" s="289">
        <v>0</v>
      </c>
      <c r="G92" s="289">
        <v>0</v>
      </c>
      <c r="H92" s="289">
        <v>0</v>
      </c>
      <c r="I92" s="289">
        <v>0</v>
      </c>
      <c r="J92" s="289">
        <v>0</v>
      </c>
      <c r="K92" s="289">
        <v>0</v>
      </c>
      <c r="L92" s="290">
        <v>0</v>
      </c>
      <c r="M92" s="289">
        <v>0</v>
      </c>
    </row>
    <row r="93" spans="1:13" ht="13.5" thickBot="1">
      <c r="A93" s="121" t="s">
        <v>16</v>
      </c>
      <c r="B93" s="293">
        <v>10</v>
      </c>
      <c r="C93" s="293">
        <v>6</v>
      </c>
      <c r="D93" s="294">
        <v>37.5</v>
      </c>
      <c r="E93" s="293">
        <v>230</v>
      </c>
      <c r="F93" s="293">
        <v>0</v>
      </c>
      <c r="G93" s="293">
        <v>510</v>
      </c>
      <c r="H93" s="293">
        <v>0</v>
      </c>
      <c r="I93" s="293">
        <v>0</v>
      </c>
      <c r="J93" s="293">
        <v>0</v>
      </c>
      <c r="K93" s="293">
        <v>0</v>
      </c>
      <c r="L93" s="294">
        <v>0</v>
      </c>
      <c r="M93" s="293">
        <v>56135</v>
      </c>
    </row>
    <row r="94" spans="1:13" ht="13.5" thickBot="1">
      <c r="A94" s="30" t="s">
        <v>5</v>
      </c>
      <c r="B94" s="296">
        <f aca="true" t="shared" si="5" ref="B94:M94">SUM(B86:B93)</f>
        <v>72</v>
      </c>
      <c r="C94" s="296">
        <f t="shared" si="5"/>
        <v>37</v>
      </c>
      <c r="D94" s="297">
        <f t="shared" si="5"/>
        <v>236.4</v>
      </c>
      <c r="E94" s="296">
        <f t="shared" si="5"/>
        <v>5726</v>
      </c>
      <c r="F94" s="296">
        <f t="shared" si="5"/>
        <v>0</v>
      </c>
      <c r="G94" s="296">
        <f t="shared" si="5"/>
        <v>1628</v>
      </c>
      <c r="H94" s="296">
        <f t="shared" si="5"/>
        <v>50</v>
      </c>
      <c r="I94" s="296">
        <f t="shared" si="5"/>
        <v>6000</v>
      </c>
      <c r="J94" s="296">
        <f t="shared" si="5"/>
        <v>465</v>
      </c>
      <c r="K94" s="296">
        <f t="shared" si="5"/>
        <v>1539</v>
      </c>
      <c r="L94" s="297">
        <f t="shared" si="5"/>
        <v>25</v>
      </c>
      <c r="M94" s="296">
        <f t="shared" si="5"/>
        <v>349699</v>
      </c>
    </row>
    <row r="95" ht="12.75">
      <c r="A95" s="10" t="s">
        <v>18</v>
      </c>
    </row>
    <row r="96" ht="12.75">
      <c r="A96" s="7" t="s">
        <v>368</v>
      </c>
    </row>
    <row r="100" spans="1:13" ht="18.75">
      <c r="A100" s="320" t="s">
        <v>252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</row>
    <row r="101" ht="6.75" customHeight="1" thickBot="1">
      <c r="A101" s="11"/>
    </row>
    <row r="102" spans="2:13" ht="13.5" thickBot="1">
      <c r="B102" s="584" t="s">
        <v>253</v>
      </c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</row>
    <row r="103" spans="1:13" ht="63" thickBot="1">
      <c r="A103" s="324" t="s">
        <v>370</v>
      </c>
      <c r="B103" s="571" t="s">
        <v>10</v>
      </c>
      <c r="C103" s="571" t="s">
        <v>476</v>
      </c>
      <c r="D103" s="571" t="s">
        <v>477</v>
      </c>
      <c r="E103" s="572" t="s">
        <v>478</v>
      </c>
      <c r="F103" s="572" t="s">
        <v>432</v>
      </c>
      <c r="G103" s="572" t="s">
        <v>479</v>
      </c>
      <c r="H103" s="572" t="s">
        <v>480</v>
      </c>
      <c r="I103" s="572" t="s">
        <v>481</v>
      </c>
      <c r="J103" s="572" t="s">
        <v>17</v>
      </c>
      <c r="K103" s="572" t="s">
        <v>482</v>
      </c>
      <c r="L103" s="572" t="s">
        <v>483</v>
      </c>
      <c r="M103" s="572" t="s">
        <v>484</v>
      </c>
    </row>
    <row r="104" spans="1:13" ht="12.75">
      <c r="A104" s="32" t="s">
        <v>3</v>
      </c>
      <c r="B104" s="287">
        <v>14</v>
      </c>
      <c r="C104" s="287">
        <v>10</v>
      </c>
      <c r="D104" s="288">
        <v>34.8</v>
      </c>
      <c r="E104" s="287">
        <v>2601</v>
      </c>
      <c r="F104" s="287">
        <v>0</v>
      </c>
      <c r="G104" s="287">
        <v>226</v>
      </c>
      <c r="H104" s="287">
        <v>0</v>
      </c>
      <c r="I104" s="287">
        <v>0</v>
      </c>
      <c r="J104" s="287">
        <v>0</v>
      </c>
      <c r="K104" s="287">
        <v>217</v>
      </c>
      <c r="L104" s="288">
        <v>0</v>
      </c>
      <c r="M104" s="287">
        <v>69315</v>
      </c>
    </row>
    <row r="105" spans="1:13" ht="12.75">
      <c r="A105" s="31" t="s">
        <v>8</v>
      </c>
      <c r="B105" s="289">
        <v>4</v>
      </c>
      <c r="C105" s="289">
        <v>4</v>
      </c>
      <c r="D105" s="290">
        <v>31.4</v>
      </c>
      <c r="E105" s="289">
        <v>371</v>
      </c>
      <c r="F105" s="289">
        <v>0</v>
      </c>
      <c r="G105" s="289">
        <v>0</v>
      </c>
      <c r="H105" s="289">
        <v>0</v>
      </c>
      <c r="I105" s="289">
        <v>0</v>
      </c>
      <c r="J105" s="289">
        <v>0</v>
      </c>
      <c r="K105" s="289">
        <v>100</v>
      </c>
      <c r="L105" s="290">
        <v>0</v>
      </c>
      <c r="M105" s="289">
        <v>28590</v>
      </c>
    </row>
    <row r="106" spans="1:13" ht="12.75">
      <c r="A106" s="31" t="s">
        <v>11</v>
      </c>
      <c r="B106" s="289">
        <v>4</v>
      </c>
      <c r="C106" s="289">
        <v>4</v>
      </c>
      <c r="D106" s="290">
        <v>6.9</v>
      </c>
      <c r="E106" s="289">
        <v>1115</v>
      </c>
      <c r="F106" s="289">
        <v>0</v>
      </c>
      <c r="G106" s="289">
        <v>59</v>
      </c>
      <c r="H106" s="289">
        <v>0</v>
      </c>
      <c r="I106" s="289">
        <v>0</v>
      </c>
      <c r="J106" s="289">
        <v>560</v>
      </c>
      <c r="K106" s="289">
        <v>250</v>
      </c>
      <c r="L106" s="290">
        <v>0</v>
      </c>
      <c r="M106" s="289">
        <v>25552</v>
      </c>
    </row>
    <row r="107" spans="1:13" ht="12.75">
      <c r="A107" s="31" t="s">
        <v>12</v>
      </c>
      <c r="B107" s="289">
        <v>3</v>
      </c>
      <c r="C107" s="289">
        <v>3</v>
      </c>
      <c r="D107" s="290">
        <v>0</v>
      </c>
      <c r="E107" s="289">
        <v>0</v>
      </c>
      <c r="F107" s="289">
        <v>0</v>
      </c>
      <c r="G107" s="289">
        <v>220</v>
      </c>
      <c r="H107" s="289">
        <v>0</v>
      </c>
      <c r="I107" s="289">
        <v>0</v>
      </c>
      <c r="J107" s="289">
        <v>0</v>
      </c>
      <c r="K107" s="289">
        <v>0</v>
      </c>
      <c r="L107" s="290">
        <v>0</v>
      </c>
      <c r="M107" s="289">
        <v>15250</v>
      </c>
    </row>
    <row r="108" spans="1:13" ht="12.75">
      <c r="A108" s="31" t="s">
        <v>13</v>
      </c>
      <c r="B108" s="289">
        <v>15</v>
      </c>
      <c r="C108" s="289">
        <v>6</v>
      </c>
      <c r="D108" s="290">
        <v>81</v>
      </c>
      <c r="E108" s="289">
        <v>996</v>
      </c>
      <c r="F108" s="289">
        <v>0</v>
      </c>
      <c r="G108" s="289">
        <v>214</v>
      </c>
      <c r="H108" s="289">
        <v>0</v>
      </c>
      <c r="I108" s="289">
        <v>0</v>
      </c>
      <c r="J108" s="289">
        <v>0</v>
      </c>
      <c r="K108" s="289">
        <v>0</v>
      </c>
      <c r="L108" s="290">
        <v>0</v>
      </c>
      <c r="M108" s="289">
        <v>83006</v>
      </c>
    </row>
    <row r="109" spans="1:13" ht="12.75">
      <c r="A109" s="31" t="s">
        <v>14</v>
      </c>
      <c r="B109" s="289">
        <v>7</v>
      </c>
      <c r="C109" s="289">
        <v>4</v>
      </c>
      <c r="D109" s="290">
        <v>11.6</v>
      </c>
      <c r="E109" s="289">
        <v>500</v>
      </c>
      <c r="F109" s="289">
        <v>0</v>
      </c>
      <c r="G109" s="289">
        <v>312</v>
      </c>
      <c r="H109" s="289">
        <v>0</v>
      </c>
      <c r="I109" s="289">
        <v>2640</v>
      </c>
      <c r="J109" s="289">
        <v>80</v>
      </c>
      <c r="K109" s="289">
        <v>0</v>
      </c>
      <c r="L109" s="290">
        <v>2</v>
      </c>
      <c r="M109" s="289">
        <v>42080</v>
      </c>
    </row>
    <row r="110" spans="1:13" ht="12.75">
      <c r="A110" s="31" t="s">
        <v>15</v>
      </c>
      <c r="B110" s="289">
        <v>1</v>
      </c>
      <c r="C110" s="289">
        <v>1</v>
      </c>
      <c r="D110" s="290">
        <v>8.5</v>
      </c>
      <c r="E110" s="289">
        <v>734</v>
      </c>
      <c r="F110" s="289">
        <v>0</v>
      </c>
      <c r="G110" s="289">
        <v>0</v>
      </c>
      <c r="H110" s="289">
        <v>0</v>
      </c>
      <c r="I110" s="289">
        <v>0</v>
      </c>
      <c r="J110" s="289">
        <v>0</v>
      </c>
      <c r="K110" s="289">
        <v>0</v>
      </c>
      <c r="L110" s="290">
        <v>0</v>
      </c>
      <c r="M110" s="289">
        <v>10000</v>
      </c>
    </row>
    <row r="111" spans="1:13" ht="13.5" thickBot="1">
      <c r="A111" s="121" t="s">
        <v>16</v>
      </c>
      <c r="B111" s="293">
        <v>1</v>
      </c>
      <c r="C111" s="293">
        <v>1</v>
      </c>
      <c r="D111" s="294">
        <v>1.3</v>
      </c>
      <c r="E111" s="293">
        <v>200</v>
      </c>
      <c r="F111" s="293">
        <v>0</v>
      </c>
      <c r="G111" s="293">
        <v>40</v>
      </c>
      <c r="H111" s="293">
        <v>0</v>
      </c>
      <c r="I111" s="293">
        <v>0</v>
      </c>
      <c r="J111" s="293">
        <v>0</v>
      </c>
      <c r="K111" s="293">
        <v>140</v>
      </c>
      <c r="L111" s="294">
        <v>0</v>
      </c>
      <c r="M111" s="293">
        <v>7290</v>
      </c>
    </row>
    <row r="112" spans="1:13" ht="13.5" thickBot="1">
      <c r="A112" s="30" t="s">
        <v>5</v>
      </c>
      <c r="B112" s="296">
        <f aca="true" t="shared" si="6" ref="B112:M112">SUM(B104:B111)</f>
        <v>49</v>
      </c>
      <c r="C112" s="296">
        <f t="shared" si="6"/>
        <v>33</v>
      </c>
      <c r="D112" s="297">
        <f t="shared" si="6"/>
        <v>175.5</v>
      </c>
      <c r="E112" s="296">
        <f t="shared" si="6"/>
        <v>6517</v>
      </c>
      <c r="F112" s="296">
        <f t="shared" si="6"/>
        <v>0</v>
      </c>
      <c r="G112" s="296">
        <f t="shared" si="6"/>
        <v>1071</v>
      </c>
      <c r="H112" s="296">
        <f t="shared" si="6"/>
        <v>0</v>
      </c>
      <c r="I112" s="296">
        <f t="shared" si="6"/>
        <v>2640</v>
      </c>
      <c r="J112" s="296">
        <f t="shared" si="6"/>
        <v>640</v>
      </c>
      <c r="K112" s="296">
        <f t="shared" si="6"/>
        <v>707</v>
      </c>
      <c r="L112" s="297">
        <f t="shared" si="6"/>
        <v>2</v>
      </c>
      <c r="M112" s="296">
        <f t="shared" si="6"/>
        <v>281083</v>
      </c>
    </row>
    <row r="113" ht="12.75">
      <c r="A113" s="10" t="s">
        <v>18</v>
      </c>
    </row>
    <row r="114" ht="12.75">
      <c r="A114" s="7" t="s">
        <v>368</v>
      </c>
    </row>
    <row r="116" spans="1:13" ht="18.75">
      <c r="A116" s="320" t="s">
        <v>254</v>
      </c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</row>
    <row r="117" ht="6.75" customHeight="1" thickBot="1">
      <c r="A117" s="11"/>
    </row>
    <row r="118" spans="2:13" ht="13.5" thickBot="1">
      <c r="B118" s="584" t="s">
        <v>255</v>
      </c>
      <c r="C118" s="584"/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</row>
    <row r="119" spans="1:13" ht="63" thickBot="1">
      <c r="A119" s="324" t="s">
        <v>370</v>
      </c>
      <c r="B119" s="571" t="s">
        <v>10</v>
      </c>
      <c r="C119" s="571" t="s">
        <v>476</v>
      </c>
      <c r="D119" s="571" t="s">
        <v>477</v>
      </c>
      <c r="E119" s="572" t="s">
        <v>478</v>
      </c>
      <c r="F119" s="572" t="s">
        <v>432</v>
      </c>
      <c r="G119" s="572" t="s">
        <v>479</v>
      </c>
      <c r="H119" s="572" t="s">
        <v>480</v>
      </c>
      <c r="I119" s="572" t="s">
        <v>481</v>
      </c>
      <c r="J119" s="572" t="s">
        <v>17</v>
      </c>
      <c r="K119" s="572" t="s">
        <v>482</v>
      </c>
      <c r="L119" s="572" t="s">
        <v>483</v>
      </c>
      <c r="M119" s="572" t="s">
        <v>484</v>
      </c>
    </row>
    <row r="120" spans="1:13" ht="12.75">
      <c r="A120" s="32" t="s">
        <v>3</v>
      </c>
      <c r="B120" s="287">
        <v>17</v>
      </c>
      <c r="C120" s="287">
        <v>9</v>
      </c>
      <c r="D120" s="288">
        <v>60.5</v>
      </c>
      <c r="E120" s="287">
        <v>2460</v>
      </c>
      <c r="F120" s="287">
        <v>0</v>
      </c>
      <c r="G120" s="287">
        <v>80</v>
      </c>
      <c r="H120" s="287">
        <v>0</v>
      </c>
      <c r="I120" s="287">
        <v>0</v>
      </c>
      <c r="J120" s="287">
        <v>0</v>
      </c>
      <c r="K120" s="287">
        <v>925</v>
      </c>
      <c r="L120" s="288">
        <v>0</v>
      </c>
      <c r="M120" s="287">
        <v>72195</v>
      </c>
    </row>
    <row r="121" spans="1:13" ht="12.75">
      <c r="A121" s="31" t="s">
        <v>8</v>
      </c>
      <c r="B121" s="289">
        <v>1</v>
      </c>
      <c r="C121" s="289">
        <v>1</v>
      </c>
      <c r="D121" s="290">
        <v>1.6</v>
      </c>
      <c r="E121" s="289">
        <v>50</v>
      </c>
      <c r="F121" s="289">
        <v>0</v>
      </c>
      <c r="G121" s="289">
        <v>33</v>
      </c>
      <c r="H121" s="289">
        <v>0</v>
      </c>
      <c r="I121" s="289">
        <v>0</v>
      </c>
      <c r="J121" s="289">
        <v>50</v>
      </c>
      <c r="K121" s="289">
        <v>30</v>
      </c>
      <c r="L121" s="290">
        <v>0</v>
      </c>
      <c r="M121" s="289">
        <v>3030</v>
      </c>
    </row>
    <row r="122" spans="1:13" ht="12.75">
      <c r="A122" s="31" t="s">
        <v>11</v>
      </c>
      <c r="B122" s="289">
        <v>0</v>
      </c>
      <c r="C122" s="289">
        <v>0</v>
      </c>
      <c r="D122" s="290">
        <v>0</v>
      </c>
      <c r="E122" s="289">
        <v>0</v>
      </c>
      <c r="F122" s="289">
        <v>0</v>
      </c>
      <c r="G122" s="289">
        <v>0</v>
      </c>
      <c r="H122" s="289">
        <v>0</v>
      </c>
      <c r="I122" s="289">
        <v>0</v>
      </c>
      <c r="J122" s="289">
        <v>0</v>
      </c>
      <c r="K122" s="289">
        <v>0</v>
      </c>
      <c r="L122" s="290">
        <v>0</v>
      </c>
      <c r="M122" s="289">
        <v>0</v>
      </c>
    </row>
    <row r="123" spans="1:13" ht="12.75">
      <c r="A123" s="31" t="s">
        <v>12</v>
      </c>
      <c r="B123" s="289">
        <v>2</v>
      </c>
      <c r="C123" s="289">
        <v>2</v>
      </c>
      <c r="D123" s="290">
        <v>2.8</v>
      </c>
      <c r="E123" s="289">
        <v>100</v>
      </c>
      <c r="F123" s="289">
        <v>0</v>
      </c>
      <c r="G123" s="289">
        <v>87</v>
      </c>
      <c r="H123" s="289">
        <v>0</v>
      </c>
      <c r="I123" s="289">
        <v>0</v>
      </c>
      <c r="J123" s="289">
        <v>112</v>
      </c>
      <c r="K123" s="289">
        <v>220</v>
      </c>
      <c r="L123" s="290">
        <v>2.8</v>
      </c>
      <c r="M123" s="289">
        <v>11255</v>
      </c>
    </row>
    <row r="124" spans="1:13" ht="12.75">
      <c r="A124" s="31" t="s">
        <v>13</v>
      </c>
      <c r="B124" s="289">
        <v>5</v>
      </c>
      <c r="C124" s="289">
        <v>2</v>
      </c>
      <c r="D124" s="290">
        <v>0</v>
      </c>
      <c r="E124" s="289">
        <v>0</v>
      </c>
      <c r="F124" s="289">
        <v>110</v>
      </c>
      <c r="G124" s="289">
        <v>300</v>
      </c>
      <c r="H124" s="289">
        <v>0</v>
      </c>
      <c r="I124" s="289">
        <v>0</v>
      </c>
      <c r="J124" s="289">
        <v>0</v>
      </c>
      <c r="K124" s="289">
        <v>0</v>
      </c>
      <c r="L124" s="290">
        <v>0</v>
      </c>
      <c r="M124" s="289">
        <v>17720</v>
      </c>
    </row>
    <row r="125" spans="1:13" ht="12.75">
      <c r="A125" s="31" t="s">
        <v>14</v>
      </c>
      <c r="B125" s="289">
        <v>14</v>
      </c>
      <c r="C125" s="289">
        <v>8</v>
      </c>
      <c r="D125" s="290">
        <v>10.2</v>
      </c>
      <c r="E125" s="289">
        <v>1517</v>
      </c>
      <c r="F125" s="289">
        <v>0</v>
      </c>
      <c r="G125" s="289">
        <v>607</v>
      </c>
      <c r="H125" s="289">
        <v>0</v>
      </c>
      <c r="I125" s="289">
        <v>0</v>
      </c>
      <c r="J125" s="289">
        <v>0</v>
      </c>
      <c r="K125" s="289">
        <v>0</v>
      </c>
      <c r="L125" s="290">
        <v>0</v>
      </c>
      <c r="M125" s="289">
        <v>66175</v>
      </c>
    </row>
    <row r="126" spans="1:13" ht="12.75">
      <c r="A126" s="31" t="s">
        <v>15</v>
      </c>
      <c r="B126" s="289">
        <v>0</v>
      </c>
      <c r="C126" s="289">
        <v>0</v>
      </c>
      <c r="D126" s="290">
        <v>0</v>
      </c>
      <c r="E126" s="289">
        <v>0</v>
      </c>
      <c r="F126" s="289">
        <v>0</v>
      </c>
      <c r="G126" s="289">
        <v>0</v>
      </c>
      <c r="H126" s="289">
        <v>0</v>
      </c>
      <c r="I126" s="289">
        <v>0</v>
      </c>
      <c r="J126" s="289">
        <v>0</v>
      </c>
      <c r="K126" s="289">
        <v>0</v>
      </c>
      <c r="L126" s="290">
        <v>0</v>
      </c>
      <c r="M126" s="289">
        <v>0</v>
      </c>
    </row>
    <row r="127" spans="1:13" ht="13.5" thickBot="1">
      <c r="A127" s="121" t="s">
        <v>16</v>
      </c>
      <c r="B127" s="293">
        <v>14</v>
      </c>
      <c r="C127" s="293">
        <v>10</v>
      </c>
      <c r="D127" s="294">
        <v>56.6</v>
      </c>
      <c r="E127" s="293">
        <v>520</v>
      </c>
      <c r="F127" s="293">
        <v>0</v>
      </c>
      <c r="G127" s="293">
        <v>440</v>
      </c>
      <c r="H127" s="293">
        <v>0</v>
      </c>
      <c r="I127" s="293">
        <v>0</v>
      </c>
      <c r="J127" s="293">
        <v>0</v>
      </c>
      <c r="K127" s="293">
        <v>300</v>
      </c>
      <c r="L127" s="294">
        <v>0</v>
      </c>
      <c r="M127" s="293">
        <v>91250</v>
      </c>
    </row>
    <row r="128" spans="1:13" ht="13.5" thickBot="1">
      <c r="A128" s="30" t="s">
        <v>5</v>
      </c>
      <c r="B128" s="296">
        <f aca="true" t="shared" si="7" ref="B128:M128">SUM(B120:B127)</f>
        <v>53</v>
      </c>
      <c r="C128" s="296">
        <f t="shared" si="7"/>
        <v>32</v>
      </c>
      <c r="D128" s="297">
        <f t="shared" si="7"/>
        <v>131.70000000000002</v>
      </c>
      <c r="E128" s="296">
        <f t="shared" si="7"/>
        <v>4647</v>
      </c>
      <c r="F128" s="296">
        <f t="shared" si="7"/>
        <v>110</v>
      </c>
      <c r="G128" s="296">
        <f t="shared" si="7"/>
        <v>1547</v>
      </c>
      <c r="H128" s="296">
        <f t="shared" si="7"/>
        <v>0</v>
      </c>
      <c r="I128" s="296">
        <f t="shared" si="7"/>
        <v>0</v>
      </c>
      <c r="J128" s="296">
        <f t="shared" si="7"/>
        <v>162</v>
      </c>
      <c r="K128" s="296">
        <f t="shared" si="7"/>
        <v>1475</v>
      </c>
      <c r="L128" s="297">
        <f t="shared" si="7"/>
        <v>2.8</v>
      </c>
      <c r="M128" s="296">
        <f t="shared" si="7"/>
        <v>261625</v>
      </c>
    </row>
    <row r="129" ht="12.75">
      <c r="A129" s="10" t="s">
        <v>18</v>
      </c>
    </row>
    <row r="130" ht="12.75">
      <c r="A130" s="7" t="s">
        <v>368</v>
      </c>
    </row>
    <row r="132" spans="1:13" ht="18.75">
      <c r="A132" s="320" t="s">
        <v>256</v>
      </c>
      <c r="B132" s="320"/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20"/>
    </row>
    <row r="133" ht="6.75" customHeight="1" thickBot="1">
      <c r="A133" s="11"/>
    </row>
    <row r="134" spans="2:13" ht="13.5" thickBot="1">
      <c r="B134" s="584" t="s">
        <v>257</v>
      </c>
      <c r="C134" s="584"/>
      <c r="D134" s="584"/>
      <c r="E134" s="584"/>
      <c r="F134" s="584"/>
      <c r="G134" s="584"/>
      <c r="H134" s="584"/>
      <c r="I134" s="584"/>
      <c r="J134" s="584"/>
      <c r="K134" s="584"/>
      <c r="L134" s="584"/>
      <c r="M134" s="584"/>
    </row>
    <row r="135" spans="1:13" ht="63" thickBot="1">
      <c r="A135" s="324" t="s">
        <v>370</v>
      </c>
      <c r="B135" s="571" t="s">
        <v>10</v>
      </c>
      <c r="C135" s="571" t="s">
        <v>476</v>
      </c>
      <c r="D135" s="571" t="s">
        <v>477</v>
      </c>
      <c r="E135" s="572" t="s">
        <v>478</v>
      </c>
      <c r="F135" s="572" t="s">
        <v>432</v>
      </c>
      <c r="G135" s="572" t="s">
        <v>479</v>
      </c>
      <c r="H135" s="572" t="s">
        <v>480</v>
      </c>
      <c r="I135" s="572" t="s">
        <v>481</v>
      </c>
      <c r="J135" s="572" t="s">
        <v>17</v>
      </c>
      <c r="K135" s="572" t="s">
        <v>482</v>
      </c>
      <c r="L135" s="572" t="s">
        <v>483</v>
      </c>
      <c r="M135" s="572" t="s">
        <v>484</v>
      </c>
    </row>
    <row r="136" spans="1:13" ht="12.75">
      <c r="A136" s="32" t="s">
        <v>3</v>
      </c>
      <c r="B136" s="287">
        <v>19</v>
      </c>
      <c r="C136" s="287">
        <v>9</v>
      </c>
      <c r="D136" s="288">
        <v>48.2</v>
      </c>
      <c r="E136" s="287">
        <v>3920</v>
      </c>
      <c r="F136" s="287">
        <v>0</v>
      </c>
      <c r="G136" s="287">
        <v>0</v>
      </c>
      <c r="H136" s="287">
        <v>0</v>
      </c>
      <c r="I136" s="287">
        <v>0</v>
      </c>
      <c r="J136" s="287">
        <v>0</v>
      </c>
      <c r="K136" s="287">
        <v>494</v>
      </c>
      <c r="L136" s="288">
        <v>0</v>
      </c>
      <c r="M136" s="287">
        <v>77568</v>
      </c>
    </row>
    <row r="137" spans="1:13" ht="12.75">
      <c r="A137" s="31" t="s">
        <v>8</v>
      </c>
      <c r="B137" s="289">
        <v>19</v>
      </c>
      <c r="C137" s="289">
        <v>14</v>
      </c>
      <c r="D137" s="290">
        <v>72.2</v>
      </c>
      <c r="E137" s="289">
        <v>2780</v>
      </c>
      <c r="F137" s="289">
        <v>0</v>
      </c>
      <c r="G137" s="289">
        <v>149</v>
      </c>
      <c r="H137" s="289">
        <v>0</v>
      </c>
      <c r="I137" s="289">
        <v>0</v>
      </c>
      <c r="J137" s="289">
        <v>130</v>
      </c>
      <c r="K137" s="289">
        <v>649</v>
      </c>
      <c r="L137" s="290">
        <v>0</v>
      </c>
      <c r="M137" s="289">
        <v>111923</v>
      </c>
    </row>
    <row r="138" spans="1:13" ht="12.75">
      <c r="A138" s="31" t="s">
        <v>11</v>
      </c>
      <c r="B138" s="289">
        <v>11</v>
      </c>
      <c r="C138" s="289">
        <v>8</v>
      </c>
      <c r="D138" s="290">
        <v>45.6</v>
      </c>
      <c r="E138" s="289">
        <v>300</v>
      </c>
      <c r="F138" s="289">
        <v>0</v>
      </c>
      <c r="G138" s="289">
        <v>80</v>
      </c>
      <c r="H138" s="289">
        <v>0</v>
      </c>
      <c r="I138" s="289">
        <v>0</v>
      </c>
      <c r="J138" s="289">
        <v>120</v>
      </c>
      <c r="K138" s="289">
        <v>1140</v>
      </c>
      <c r="L138" s="290">
        <v>4</v>
      </c>
      <c r="M138" s="289">
        <v>56535</v>
      </c>
    </row>
    <row r="139" spans="1:13" ht="12.75">
      <c r="A139" s="31" t="s">
        <v>12</v>
      </c>
      <c r="B139" s="289">
        <v>3</v>
      </c>
      <c r="C139" s="289">
        <v>3</v>
      </c>
      <c r="D139" s="290">
        <v>3</v>
      </c>
      <c r="E139" s="289">
        <v>0</v>
      </c>
      <c r="F139" s="289">
        <v>0</v>
      </c>
      <c r="G139" s="289">
        <v>0</v>
      </c>
      <c r="H139" s="289">
        <v>560</v>
      </c>
      <c r="I139" s="289">
        <v>0</v>
      </c>
      <c r="J139" s="289">
        <v>1560</v>
      </c>
      <c r="K139" s="289">
        <v>190</v>
      </c>
      <c r="L139" s="290">
        <v>3</v>
      </c>
      <c r="M139" s="289">
        <v>6925</v>
      </c>
    </row>
    <row r="140" spans="1:13" ht="12.75">
      <c r="A140" s="31" t="s">
        <v>13</v>
      </c>
      <c r="B140" s="289">
        <v>13</v>
      </c>
      <c r="C140" s="289">
        <v>8</v>
      </c>
      <c r="D140" s="290">
        <v>43.4</v>
      </c>
      <c r="E140" s="289">
        <v>337</v>
      </c>
      <c r="F140" s="289">
        <v>0</v>
      </c>
      <c r="G140" s="289">
        <v>651</v>
      </c>
      <c r="H140" s="289">
        <v>0</v>
      </c>
      <c r="I140" s="289">
        <v>0</v>
      </c>
      <c r="J140" s="289">
        <v>0</v>
      </c>
      <c r="K140" s="289">
        <v>0</v>
      </c>
      <c r="L140" s="290">
        <v>0</v>
      </c>
      <c r="M140" s="289">
        <v>71210</v>
      </c>
    </row>
    <row r="141" spans="1:13" ht="12.75">
      <c r="A141" s="31" t="s">
        <v>14</v>
      </c>
      <c r="B141" s="289">
        <v>6</v>
      </c>
      <c r="C141" s="289">
        <v>3</v>
      </c>
      <c r="D141" s="290">
        <v>4.2</v>
      </c>
      <c r="E141" s="289">
        <v>800</v>
      </c>
      <c r="F141" s="289">
        <v>0</v>
      </c>
      <c r="G141" s="289">
        <v>344</v>
      </c>
      <c r="H141" s="289">
        <v>0</v>
      </c>
      <c r="I141" s="289">
        <v>0</v>
      </c>
      <c r="J141" s="289">
        <v>0</v>
      </c>
      <c r="K141" s="289">
        <v>0</v>
      </c>
      <c r="L141" s="290">
        <v>0</v>
      </c>
      <c r="M141" s="289">
        <v>36960</v>
      </c>
    </row>
    <row r="142" spans="1:13" ht="12.75">
      <c r="A142" s="31" t="s">
        <v>15</v>
      </c>
      <c r="B142" s="289">
        <v>23</v>
      </c>
      <c r="C142" s="289">
        <v>13</v>
      </c>
      <c r="D142" s="290">
        <v>28.7</v>
      </c>
      <c r="E142" s="289">
        <v>3436</v>
      </c>
      <c r="F142" s="289">
        <v>0</v>
      </c>
      <c r="G142" s="289">
        <v>720</v>
      </c>
      <c r="H142" s="289">
        <v>0</v>
      </c>
      <c r="I142" s="289">
        <v>0</v>
      </c>
      <c r="J142" s="289">
        <v>379</v>
      </c>
      <c r="K142" s="289">
        <v>660</v>
      </c>
      <c r="L142" s="290">
        <v>10.8</v>
      </c>
      <c r="M142" s="289">
        <v>107546</v>
      </c>
    </row>
    <row r="143" spans="1:13" ht="13.5" thickBot="1">
      <c r="A143" s="121" t="s">
        <v>16</v>
      </c>
      <c r="B143" s="293">
        <v>8</v>
      </c>
      <c r="C143" s="293">
        <v>7</v>
      </c>
      <c r="D143" s="294">
        <v>8.4</v>
      </c>
      <c r="E143" s="293">
        <v>2284</v>
      </c>
      <c r="F143" s="293">
        <v>0</v>
      </c>
      <c r="G143" s="293">
        <v>245</v>
      </c>
      <c r="H143" s="293">
        <v>0</v>
      </c>
      <c r="I143" s="293">
        <v>0</v>
      </c>
      <c r="J143" s="293">
        <v>0</v>
      </c>
      <c r="K143" s="293">
        <v>0</v>
      </c>
      <c r="L143" s="294">
        <v>0</v>
      </c>
      <c r="M143" s="293">
        <v>45928</v>
      </c>
    </row>
    <row r="144" spans="1:13" ht="13.5" thickBot="1">
      <c r="A144" s="30" t="s">
        <v>5</v>
      </c>
      <c r="B144" s="296">
        <f aca="true" t="shared" si="8" ref="B144:M144">SUM(B136:B143)</f>
        <v>102</v>
      </c>
      <c r="C144" s="296">
        <f t="shared" si="8"/>
        <v>65</v>
      </c>
      <c r="D144" s="297">
        <f t="shared" si="8"/>
        <v>253.7</v>
      </c>
      <c r="E144" s="296">
        <f t="shared" si="8"/>
        <v>13857</v>
      </c>
      <c r="F144" s="296">
        <f t="shared" si="8"/>
        <v>0</v>
      </c>
      <c r="G144" s="296">
        <f t="shared" si="8"/>
        <v>2189</v>
      </c>
      <c r="H144" s="296">
        <f t="shared" si="8"/>
        <v>560</v>
      </c>
      <c r="I144" s="296">
        <f t="shared" si="8"/>
        <v>0</v>
      </c>
      <c r="J144" s="296">
        <f t="shared" si="8"/>
        <v>2189</v>
      </c>
      <c r="K144" s="296">
        <f t="shared" si="8"/>
        <v>3133</v>
      </c>
      <c r="L144" s="297">
        <f t="shared" si="8"/>
        <v>17.8</v>
      </c>
      <c r="M144" s="296">
        <f t="shared" si="8"/>
        <v>514595</v>
      </c>
    </row>
    <row r="145" ht="12.75">
      <c r="A145" s="10" t="s">
        <v>18</v>
      </c>
    </row>
    <row r="146" ht="12.75">
      <c r="A146" s="7" t="s">
        <v>368</v>
      </c>
    </row>
    <row r="149" spans="1:13" ht="18.75">
      <c r="A149" s="320" t="s">
        <v>258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</row>
    <row r="150" ht="6.75" customHeight="1" thickBot="1">
      <c r="A150" s="11"/>
    </row>
    <row r="151" spans="2:13" ht="13.5" thickBot="1">
      <c r="B151" s="584" t="s">
        <v>259</v>
      </c>
      <c r="C151" s="584"/>
      <c r="D151" s="584"/>
      <c r="E151" s="584"/>
      <c r="F151" s="584"/>
      <c r="G151" s="584"/>
      <c r="H151" s="584"/>
      <c r="I151" s="584"/>
      <c r="J151" s="584"/>
      <c r="K151" s="584"/>
      <c r="L151" s="584"/>
      <c r="M151" s="584"/>
    </row>
    <row r="152" spans="1:13" ht="63" thickBot="1">
      <c r="A152" s="324" t="s">
        <v>370</v>
      </c>
      <c r="B152" s="571" t="s">
        <v>10</v>
      </c>
      <c r="C152" s="571" t="s">
        <v>476</v>
      </c>
      <c r="D152" s="571" t="s">
        <v>477</v>
      </c>
      <c r="E152" s="572" t="s">
        <v>478</v>
      </c>
      <c r="F152" s="572" t="s">
        <v>432</v>
      </c>
      <c r="G152" s="572" t="s">
        <v>479</v>
      </c>
      <c r="H152" s="572" t="s">
        <v>480</v>
      </c>
      <c r="I152" s="572" t="s">
        <v>481</v>
      </c>
      <c r="J152" s="572" t="s">
        <v>17</v>
      </c>
      <c r="K152" s="572" t="s">
        <v>482</v>
      </c>
      <c r="L152" s="572" t="s">
        <v>483</v>
      </c>
      <c r="M152" s="572" t="s">
        <v>484</v>
      </c>
    </row>
    <row r="153" spans="1:13" ht="12.75">
      <c r="A153" s="32" t="s">
        <v>3</v>
      </c>
      <c r="B153" s="287">
        <v>29</v>
      </c>
      <c r="C153" s="287">
        <v>16</v>
      </c>
      <c r="D153" s="288">
        <v>136.4</v>
      </c>
      <c r="E153" s="287">
        <v>3279</v>
      </c>
      <c r="F153" s="287">
        <v>0</v>
      </c>
      <c r="G153" s="287">
        <v>170</v>
      </c>
      <c r="H153" s="287">
        <v>0</v>
      </c>
      <c r="I153" s="287">
        <v>0</v>
      </c>
      <c r="J153" s="287">
        <v>0</v>
      </c>
      <c r="K153" s="287">
        <v>668</v>
      </c>
      <c r="L153" s="288">
        <v>0</v>
      </c>
      <c r="M153" s="287">
        <v>140801</v>
      </c>
    </row>
    <row r="154" spans="1:13" ht="12.75">
      <c r="A154" s="31" t="s">
        <v>8</v>
      </c>
      <c r="B154" s="289">
        <v>7</v>
      </c>
      <c r="C154" s="289">
        <v>4</v>
      </c>
      <c r="D154" s="290">
        <v>29.8</v>
      </c>
      <c r="E154" s="289">
        <v>300</v>
      </c>
      <c r="F154" s="289">
        <v>0</v>
      </c>
      <c r="G154" s="289">
        <v>50</v>
      </c>
      <c r="H154" s="289">
        <v>0</v>
      </c>
      <c r="I154" s="289">
        <v>0</v>
      </c>
      <c r="J154" s="289">
        <v>0</v>
      </c>
      <c r="K154" s="289">
        <v>400</v>
      </c>
      <c r="L154" s="290">
        <v>0</v>
      </c>
      <c r="M154" s="289">
        <v>35453</v>
      </c>
    </row>
    <row r="155" spans="1:13" ht="12.75">
      <c r="A155" s="31" t="s">
        <v>11</v>
      </c>
      <c r="B155" s="289">
        <v>0</v>
      </c>
      <c r="C155" s="289">
        <v>0</v>
      </c>
      <c r="D155" s="290">
        <v>0</v>
      </c>
      <c r="E155" s="289">
        <v>0</v>
      </c>
      <c r="F155" s="289">
        <v>0</v>
      </c>
      <c r="G155" s="289">
        <v>0</v>
      </c>
      <c r="H155" s="289">
        <v>0</v>
      </c>
      <c r="I155" s="289">
        <v>0</v>
      </c>
      <c r="J155" s="289">
        <v>0</v>
      </c>
      <c r="K155" s="289">
        <v>0</v>
      </c>
      <c r="L155" s="290">
        <v>0</v>
      </c>
      <c r="M155" s="289">
        <v>0</v>
      </c>
    </row>
    <row r="156" spans="1:13" ht="12.75">
      <c r="A156" s="31" t="s">
        <v>12</v>
      </c>
      <c r="B156" s="289">
        <v>6</v>
      </c>
      <c r="C156" s="289">
        <v>5</v>
      </c>
      <c r="D156" s="290">
        <v>48.5</v>
      </c>
      <c r="E156" s="289">
        <v>0</v>
      </c>
      <c r="F156" s="289">
        <v>0</v>
      </c>
      <c r="G156" s="289">
        <v>0</v>
      </c>
      <c r="H156" s="289">
        <v>0</v>
      </c>
      <c r="I156" s="289">
        <v>2000</v>
      </c>
      <c r="J156" s="289">
        <v>0</v>
      </c>
      <c r="K156" s="289">
        <v>0</v>
      </c>
      <c r="L156" s="290">
        <v>0</v>
      </c>
      <c r="M156" s="289">
        <v>35050</v>
      </c>
    </row>
    <row r="157" spans="1:13" ht="12.75">
      <c r="A157" s="31" t="s">
        <v>13</v>
      </c>
      <c r="B157" s="289">
        <v>7</v>
      </c>
      <c r="C157" s="289">
        <v>4</v>
      </c>
      <c r="D157" s="290">
        <v>27.1</v>
      </c>
      <c r="E157" s="289">
        <v>0</v>
      </c>
      <c r="F157" s="289">
        <v>0</v>
      </c>
      <c r="G157" s="289">
        <v>0</v>
      </c>
      <c r="H157" s="289">
        <v>0</v>
      </c>
      <c r="I157" s="289">
        <v>0</v>
      </c>
      <c r="J157" s="289">
        <v>0</v>
      </c>
      <c r="K157" s="289">
        <v>0</v>
      </c>
      <c r="L157" s="290">
        <v>0</v>
      </c>
      <c r="M157" s="289">
        <v>18920</v>
      </c>
    </row>
    <row r="158" spans="1:13" ht="12.75">
      <c r="A158" s="31" t="s">
        <v>14</v>
      </c>
      <c r="B158" s="289">
        <v>9</v>
      </c>
      <c r="C158" s="289">
        <v>6</v>
      </c>
      <c r="D158" s="290">
        <v>10.7</v>
      </c>
      <c r="E158" s="289">
        <v>847</v>
      </c>
      <c r="F158" s="289">
        <v>0</v>
      </c>
      <c r="G158" s="289">
        <v>480</v>
      </c>
      <c r="H158" s="289">
        <v>0</v>
      </c>
      <c r="I158" s="289">
        <v>0</v>
      </c>
      <c r="J158" s="289">
        <v>222</v>
      </c>
      <c r="K158" s="289">
        <v>0</v>
      </c>
      <c r="L158" s="290">
        <v>0</v>
      </c>
      <c r="M158" s="289">
        <v>51469</v>
      </c>
    </row>
    <row r="159" spans="1:13" ht="12.75">
      <c r="A159" s="31" t="s">
        <v>15</v>
      </c>
      <c r="B159" s="289">
        <v>0</v>
      </c>
      <c r="C159" s="289">
        <v>0</v>
      </c>
      <c r="D159" s="290">
        <v>0</v>
      </c>
      <c r="E159" s="289">
        <v>0</v>
      </c>
      <c r="F159" s="289">
        <v>0</v>
      </c>
      <c r="G159" s="289">
        <v>0</v>
      </c>
      <c r="H159" s="289">
        <v>0</v>
      </c>
      <c r="I159" s="289">
        <v>0</v>
      </c>
      <c r="J159" s="289">
        <v>0</v>
      </c>
      <c r="K159" s="289">
        <v>0</v>
      </c>
      <c r="L159" s="290">
        <v>0</v>
      </c>
      <c r="M159" s="289">
        <v>0</v>
      </c>
    </row>
    <row r="160" spans="1:13" ht="13.5" thickBot="1">
      <c r="A160" s="121" t="s">
        <v>16</v>
      </c>
      <c r="B160" s="293">
        <v>18</v>
      </c>
      <c r="C160" s="293">
        <v>9</v>
      </c>
      <c r="D160" s="294">
        <v>60</v>
      </c>
      <c r="E160" s="293">
        <v>2145</v>
      </c>
      <c r="F160" s="293">
        <v>0</v>
      </c>
      <c r="G160" s="293">
        <v>432</v>
      </c>
      <c r="H160" s="293">
        <v>0</v>
      </c>
      <c r="I160" s="293">
        <v>0</v>
      </c>
      <c r="J160" s="293">
        <v>4</v>
      </c>
      <c r="K160" s="293">
        <v>140</v>
      </c>
      <c r="L160" s="294">
        <v>1</v>
      </c>
      <c r="M160" s="293">
        <v>107908</v>
      </c>
    </row>
    <row r="161" spans="1:13" ht="13.5" thickBot="1">
      <c r="A161" s="30" t="s">
        <v>5</v>
      </c>
      <c r="B161" s="296">
        <f aca="true" t="shared" si="9" ref="B161:M161">SUM(B153:B160)</f>
        <v>76</v>
      </c>
      <c r="C161" s="296">
        <f t="shared" si="9"/>
        <v>44</v>
      </c>
      <c r="D161" s="297">
        <f t="shared" si="9"/>
        <v>312.5</v>
      </c>
      <c r="E161" s="296">
        <f t="shared" si="9"/>
        <v>6571</v>
      </c>
      <c r="F161" s="296">
        <f t="shared" si="9"/>
        <v>0</v>
      </c>
      <c r="G161" s="296">
        <f t="shared" si="9"/>
        <v>1132</v>
      </c>
      <c r="H161" s="296">
        <f t="shared" si="9"/>
        <v>0</v>
      </c>
      <c r="I161" s="296">
        <f t="shared" si="9"/>
        <v>2000</v>
      </c>
      <c r="J161" s="296">
        <f t="shared" si="9"/>
        <v>226</v>
      </c>
      <c r="K161" s="296">
        <f t="shared" si="9"/>
        <v>1208</v>
      </c>
      <c r="L161" s="297">
        <f t="shared" si="9"/>
        <v>1</v>
      </c>
      <c r="M161" s="296">
        <f t="shared" si="9"/>
        <v>389601</v>
      </c>
    </row>
    <row r="162" ht="12.75">
      <c r="A162" s="10" t="s">
        <v>18</v>
      </c>
    </row>
    <row r="163" ht="12.75">
      <c r="A163" s="7" t="s">
        <v>368</v>
      </c>
    </row>
    <row r="165" spans="1:13" ht="18.75">
      <c r="A165" s="320" t="s">
        <v>260</v>
      </c>
      <c r="B165" s="320"/>
      <c r="C165" s="320"/>
      <c r="D165" s="320"/>
      <c r="E165" s="320"/>
      <c r="F165" s="320"/>
      <c r="G165" s="320"/>
      <c r="H165" s="320"/>
      <c r="I165" s="320"/>
      <c r="J165" s="320"/>
      <c r="K165" s="320"/>
      <c r="L165" s="320"/>
      <c r="M165" s="320"/>
    </row>
    <row r="166" ht="6.75" customHeight="1" thickBot="1">
      <c r="A166" s="11"/>
    </row>
    <row r="167" spans="2:13" ht="13.5" thickBot="1">
      <c r="B167" s="584" t="s">
        <v>261</v>
      </c>
      <c r="C167" s="584"/>
      <c r="D167" s="584"/>
      <c r="E167" s="584"/>
      <c r="F167" s="584"/>
      <c r="G167" s="584"/>
      <c r="H167" s="584"/>
      <c r="I167" s="584"/>
      <c r="J167" s="584"/>
      <c r="K167" s="584"/>
      <c r="L167" s="584"/>
      <c r="M167" s="584"/>
    </row>
    <row r="168" spans="1:13" ht="63" thickBot="1">
      <c r="A168" s="324" t="s">
        <v>370</v>
      </c>
      <c r="B168" s="571" t="s">
        <v>10</v>
      </c>
      <c r="C168" s="571" t="s">
        <v>476</v>
      </c>
      <c r="D168" s="571" t="s">
        <v>477</v>
      </c>
      <c r="E168" s="572" t="s">
        <v>478</v>
      </c>
      <c r="F168" s="572" t="s">
        <v>432</v>
      </c>
      <c r="G168" s="572" t="s">
        <v>479</v>
      </c>
      <c r="H168" s="572" t="s">
        <v>480</v>
      </c>
      <c r="I168" s="572" t="s">
        <v>481</v>
      </c>
      <c r="J168" s="572" t="s">
        <v>17</v>
      </c>
      <c r="K168" s="572" t="s">
        <v>482</v>
      </c>
      <c r="L168" s="572" t="s">
        <v>483</v>
      </c>
      <c r="M168" s="572" t="s">
        <v>484</v>
      </c>
    </row>
    <row r="169" spans="1:13" ht="12.75">
      <c r="A169" s="32" t="s">
        <v>3</v>
      </c>
      <c r="B169" s="287">
        <v>11</v>
      </c>
      <c r="C169" s="287">
        <v>9</v>
      </c>
      <c r="D169" s="288">
        <v>36.1</v>
      </c>
      <c r="E169" s="287">
        <v>455</v>
      </c>
      <c r="F169" s="287">
        <v>0</v>
      </c>
      <c r="G169" s="287">
        <v>284</v>
      </c>
      <c r="H169" s="287">
        <v>0</v>
      </c>
      <c r="I169" s="287">
        <v>0</v>
      </c>
      <c r="J169" s="287">
        <v>0</v>
      </c>
      <c r="K169" s="287">
        <v>260</v>
      </c>
      <c r="L169" s="287">
        <v>0</v>
      </c>
      <c r="M169" s="287">
        <v>60045</v>
      </c>
    </row>
    <row r="170" spans="1:13" ht="12.75">
      <c r="A170" s="31" t="s">
        <v>8</v>
      </c>
      <c r="B170" s="289">
        <v>17</v>
      </c>
      <c r="C170" s="289">
        <v>8</v>
      </c>
      <c r="D170" s="290">
        <v>57</v>
      </c>
      <c r="E170" s="289">
        <v>848</v>
      </c>
      <c r="F170" s="289">
        <v>0</v>
      </c>
      <c r="G170" s="289">
        <v>148</v>
      </c>
      <c r="H170" s="289">
        <v>0</v>
      </c>
      <c r="I170" s="289">
        <v>0</v>
      </c>
      <c r="J170" s="289">
        <v>0</v>
      </c>
      <c r="K170" s="289">
        <v>30</v>
      </c>
      <c r="L170" s="289">
        <v>0</v>
      </c>
      <c r="M170" s="289">
        <v>63010</v>
      </c>
    </row>
    <row r="171" spans="1:13" ht="12.75">
      <c r="A171" s="31" t="s">
        <v>11</v>
      </c>
      <c r="B171" s="289">
        <v>36</v>
      </c>
      <c r="C171" s="289">
        <v>14</v>
      </c>
      <c r="D171" s="290">
        <v>199</v>
      </c>
      <c r="E171" s="289">
        <v>820</v>
      </c>
      <c r="F171" s="289">
        <v>0</v>
      </c>
      <c r="G171" s="289">
        <v>0</v>
      </c>
      <c r="H171" s="289">
        <v>30</v>
      </c>
      <c r="I171" s="289">
        <v>0</v>
      </c>
      <c r="J171" s="289">
        <v>125</v>
      </c>
      <c r="K171" s="289">
        <v>495</v>
      </c>
      <c r="L171" s="289">
        <v>40</v>
      </c>
      <c r="M171" s="289">
        <v>151957</v>
      </c>
    </row>
    <row r="172" spans="1:13" ht="12.75">
      <c r="A172" s="31" t="s">
        <v>12</v>
      </c>
      <c r="B172" s="289">
        <v>29</v>
      </c>
      <c r="C172" s="289">
        <v>18</v>
      </c>
      <c r="D172" s="290">
        <v>153</v>
      </c>
      <c r="E172" s="289">
        <v>140</v>
      </c>
      <c r="F172" s="289">
        <v>0</v>
      </c>
      <c r="G172" s="289">
        <v>200</v>
      </c>
      <c r="H172" s="289">
        <v>0</v>
      </c>
      <c r="I172" s="289">
        <v>25000</v>
      </c>
      <c r="J172" s="289">
        <v>0</v>
      </c>
      <c r="K172" s="289">
        <v>0</v>
      </c>
      <c r="L172" s="289">
        <v>0</v>
      </c>
      <c r="M172" s="289">
        <v>154515</v>
      </c>
    </row>
    <row r="173" spans="1:13" ht="12.75">
      <c r="A173" s="31" t="s">
        <v>13</v>
      </c>
      <c r="B173" s="289">
        <v>24</v>
      </c>
      <c r="C173" s="289">
        <v>6</v>
      </c>
      <c r="D173" s="290">
        <v>127.5</v>
      </c>
      <c r="E173" s="289">
        <v>1464</v>
      </c>
      <c r="F173" s="289">
        <v>0</v>
      </c>
      <c r="G173" s="289">
        <v>320</v>
      </c>
      <c r="H173" s="289">
        <v>0</v>
      </c>
      <c r="I173" s="289">
        <v>4000</v>
      </c>
      <c r="J173" s="289">
        <v>800</v>
      </c>
      <c r="K173" s="289">
        <v>0</v>
      </c>
      <c r="L173" s="289">
        <v>0</v>
      </c>
      <c r="M173" s="289">
        <v>131561</v>
      </c>
    </row>
    <row r="174" spans="1:13" ht="12.75">
      <c r="A174" s="31" t="s">
        <v>14</v>
      </c>
      <c r="B174" s="289">
        <v>19</v>
      </c>
      <c r="C174" s="289">
        <v>8</v>
      </c>
      <c r="D174" s="290">
        <v>50</v>
      </c>
      <c r="E174" s="289">
        <v>3070</v>
      </c>
      <c r="F174" s="289">
        <v>0</v>
      </c>
      <c r="G174" s="289">
        <v>378</v>
      </c>
      <c r="H174" s="289">
        <v>0</v>
      </c>
      <c r="I174" s="289">
        <v>8824</v>
      </c>
      <c r="J174" s="289">
        <v>1916</v>
      </c>
      <c r="K174" s="289">
        <v>726</v>
      </c>
      <c r="L174" s="289">
        <v>0</v>
      </c>
      <c r="M174" s="289">
        <v>119888</v>
      </c>
    </row>
    <row r="175" spans="1:13" ht="12.75">
      <c r="A175" s="31" t="s">
        <v>15</v>
      </c>
      <c r="B175" s="289">
        <v>29</v>
      </c>
      <c r="C175" s="289">
        <v>20</v>
      </c>
      <c r="D175" s="290">
        <v>44.8</v>
      </c>
      <c r="E175" s="289">
        <v>4041</v>
      </c>
      <c r="F175" s="289">
        <v>0</v>
      </c>
      <c r="G175" s="289">
        <v>1323</v>
      </c>
      <c r="H175" s="289">
        <v>0</v>
      </c>
      <c r="I175" s="289">
        <v>12532</v>
      </c>
      <c r="J175" s="289">
        <v>539</v>
      </c>
      <c r="K175" s="289">
        <v>151</v>
      </c>
      <c r="L175" s="289">
        <v>7.5</v>
      </c>
      <c r="M175" s="289">
        <v>196535</v>
      </c>
    </row>
    <row r="176" spans="1:13" ht="13.5" thickBot="1">
      <c r="A176" s="121" t="s">
        <v>16</v>
      </c>
      <c r="B176" s="293">
        <v>17</v>
      </c>
      <c r="C176" s="293">
        <v>11</v>
      </c>
      <c r="D176" s="294">
        <v>43</v>
      </c>
      <c r="E176" s="293">
        <v>2743</v>
      </c>
      <c r="F176" s="293">
        <v>0</v>
      </c>
      <c r="G176" s="293">
        <v>654</v>
      </c>
      <c r="H176" s="293">
        <v>0</v>
      </c>
      <c r="I176" s="293">
        <v>0</v>
      </c>
      <c r="J176" s="293">
        <v>0</v>
      </c>
      <c r="K176" s="293">
        <v>780</v>
      </c>
      <c r="L176" s="293">
        <v>0</v>
      </c>
      <c r="M176" s="293">
        <v>114088</v>
      </c>
    </row>
    <row r="177" spans="1:13" ht="13.5" thickBot="1">
      <c r="A177" s="30" t="s">
        <v>5</v>
      </c>
      <c r="B177" s="296">
        <f aca="true" t="shared" si="10" ref="B177:M177">SUM(B169:B176)</f>
        <v>182</v>
      </c>
      <c r="C177" s="296">
        <f t="shared" si="10"/>
        <v>94</v>
      </c>
      <c r="D177" s="297">
        <f t="shared" si="10"/>
        <v>710.4</v>
      </c>
      <c r="E177" s="296">
        <f t="shared" si="10"/>
        <v>13581</v>
      </c>
      <c r="F177" s="296">
        <f t="shared" si="10"/>
        <v>0</v>
      </c>
      <c r="G177" s="296">
        <f t="shared" si="10"/>
        <v>3307</v>
      </c>
      <c r="H177" s="296">
        <f t="shared" si="10"/>
        <v>30</v>
      </c>
      <c r="I177" s="296">
        <f t="shared" si="10"/>
        <v>50356</v>
      </c>
      <c r="J177" s="296">
        <f t="shared" si="10"/>
        <v>3380</v>
      </c>
      <c r="K177" s="296">
        <f t="shared" si="10"/>
        <v>2442</v>
      </c>
      <c r="L177" s="297">
        <f t="shared" si="10"/>
        <v>47.5</v>
      </c>
      <c r="M177" s="296">
        <f t="shared" si="10"/>
        <v>991599</v>
      </c>
    </row>
    <row r="178" ht="12.75">
      <c r="A178" s="10" t="s">
        <v>18</v>
      </c>
    </row>
    <row r="179" ht="12.75">
      <c r="A179" s="7" t="s">
        <v>368</v>
      </c>
    </row>
    <row r="181" spans="1:13" ht="18.75">
      <c r="A181" s="320" t="s">
        <v>262</v>
      </c>
      <c r="B181" s="320"/>
      <c r="C181" s="320"/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</row>
    <row r="182" ht="6.75" customHeight="1" thickBot="1">
      <c r="A182" s="11"/>
    </row>
    <row r="183" spans="2:13" ht="13.5" thickBot="1">
      <c r="B183" s="584" t="s">
        <v>263</v>
      </c>
      <c r="C183" s="584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</row>
    <row r="184" spans="1:13" ht="63" thickBot="1">
      <c r="A184" s="324" t="s">
        <v>370</v>
      </c>
      <c r="B184" s="571" t="s">
        <v>10</v>
      </c>
      <c r="C184" s="571" t="s">
        <v>476</v>
      </c>
      <c r="D184" s="571" t="s">
        <v>477</v>
      </c>
      <c r="E184" s="572" t="s">
        <v>478</v>
      </c>
      <c r="F184" s="572" t="s">
        <v>432</v>
      </c>
      <c r="G184" s="572" t="s">
        <v>479</v>
      </c>
      <c r="H184" s="572" t="s">
        <v>480</v>
      </c>
      <c r="I184" s="572" t="s">
        <v>481</v>
      </c>
      <c r="J184" s="572" t="s">
        <v>17</v>
      </c>
      <c r="K184" s="572" t="s">
        <v>482</v>
      </c>
      <c r="L184" s="572" t="s">
        <v>483</v>
      </c>
      <c r="M184" s="572" t="s">
        <v>484</v>
      </c>
    </row>
    <row r="185" spans="1:13" ht="12.75">
      <c r="A185" s="32" t="s">
        <v>3</v>
      </c>
      <c r="B185" s="287">
        <v>24</v>
      </c>
      <c r="C185" s="287">
        <v>11</v>
      </c>
      <c r="D185" s="288">
        <v>105.6</v>
      </c>
      <c r="E185" s="287">
        <v>3625</v>
      </c>
      <c r="F185" s="287">
        <v>0</v>
      </c>
      <c r="G185" s="287">
        <v>362</v>
      </c>
      <c r="H185" s="287">
        <v>0</v>
      </c>
      <c r="I185" s="287">
        <v>0</v>
      </c>
      <c r="J185" s="287">
        <v>0</v>
      </c>
      <c r="K185" s="287">
        <v>1090</v>
      </c>
      <c r="L185" s="288">
        <v>0</v>
      </c>
      <c r="M185" s="287">
        <v>150019</v>
      </c>
    </row>
    <row r="186" spans="1:13" ht="12.75">
      <c r="A186" s="31" t="s">
        <v>8</v>
      </c>
      <c r="B186" s="289">
        <v>4</v>
      </c>
      <c r="C186" s="289">
        <v>4</v>
      </c>
      <c r="D186" s="290">
        <v>2.5</v>
      </c>
      <c r="E186" s="289">
        <v>831</v>
      </c>
      <c r="F186" s="289">
        <v>0</v>
      </c>
      <c r="G186" s="289">
        <v>150</v>
      </c>
      <c r="H186" s="289">
        <v>0</v>
      </c>
      <c r="I186" s="289">
        <v>0</v>
      </c>
      <c r="J186" s="289">
        <v>0</v>
      </c>
      <c r="K186" s="289">
        <v>100</v>
      </c>
      <c r="L186" s="290">
        <v>0</v>
      </c>
      <c r="M186" s="289">
        <v>24642</v>
      </c>
    </row>
    <row r="187" spans="1:13" ht="12.75">
      <c r="A187" s="31" t="s">
        <v>11</v>
      </c>
      <c r="B187" s="289">
        <v>76</v>
      </c>
      <c r="C187" s="289">
        <v>27</v>
      </c>
      <c r="D187" s="290">
        <v>810</v>
      </c>
      <c r="E187" s="289">
        <v>2260</v>
      </c>
      <c r="F187" s="289">
        <v>0</v>
      </c>
      <c r="G187" s="289">
        <v>96</v>
      </c>
      <c r="H187" s="289">
        <v>120</v>
      </c>
      <c r="I187" s="289">
        <v>0</v>
      </c>
      <c r="J187" s="289">
        <v>954</v>
      </c>
      <c r="K187" s="289">
        <v>3860</v>
      </c>
      <c r="L187" s="290">
        <v>0</v>
      </c>
      <c r="M187" s="289">
        <v>363125</v>
      </c>
    </row>
    <row r="188" spans="1:13" ht="12.75">
      <c r="A188" s="31" t="s">
        <v>12</v>
      </c>
      <c r="B188" s="289">
        <v>43</v>
      </c>
      <c r="C188" s="289">
        <v>24</v>
      </c>
      <c r="D188" s="290">
        <v>385.5</v>
      </c>
      <c r="E188" s="289">
        <v>0</v>
      </c>
      <c r="F188" s="289">
        <v>0</v>
      </c>
      <c r="G188" s="289">
        <v>540</v>
      </c>
      <c r="H188" s="289">
        <v>0</v>
      </c>
      <c r="I188" s="289">
        <v>18000</v>
      </c>
      <c r="J188" s="289">
        <v>740</v>
      </c>
      <c r="K188" s="289">
        <v>0</v>
      </c>
      <c r="L188" s="290">
        <v>8.9</v>
      </c>
      <c r="M188" s="289">
        <v>273942</v>
      </c>
    </row>
    <row r="189" spans="1:13" ht="12.75">
      <c r="A189" s="31" t="s">
        <v>13</v>
      </c>
      <c r="B189" s="289">
        <v>22</v>
      </c>
      <c r="C189" s="289">
        <v>8</v>
      </c>
      <c r="D189" s="290">
        <v>86.3</v>
      </c>
      <c r="E189" s="289">
        <v>610</v>
      </c>
      <c r="F189" s="289">
        <v>0</v>
      </c>
      <c r="G189" s="289">
        <v>96</v>
      </c>
      <c r="H189" s="289">
        <v>0</v>
      </c>
      <c r="I189" s="289">
        <v>25023</v>
      </c>
      <c r="J189" s="289">
        <v>0</v>
      </c>
      <c r="K189" s="289">
        <v>0</v>
      </c>
      <c r="L189" s="290">
        <v>0</v>
      </c>
      <c r="M189" s="289">
        <v>116427</v>
      </c>
    </row>
    <row r="190" spans="1:13" ht="12.75">
      <c r="A190" s="31" t="s">
        <v>14</v>
      </c>
      <c r="B190" s="289">
        <v>14</v>
      </c>
      <c r="C190" s="289">
        <v>10</v>
      </c>
      <c r="D190" s="290">
        <v>25.3</v>
      </c>
      <c r="E190" s="289">
        <v>1248</v>
      </c>
      <c r="F190" s="289">
        <v>0</v>
      </c>
      <c r="G190" s="289">
        <v>486</v>
      </c>
      <c r="H190" s="289">
        <v>0</v>
      </c>
      <c r="I190" s="289">
        <v>4000</v>
      </c>
      <c r="J190" s="289">
        <v>980</v>
      </c>
      <c r="K190" s="289">
        <v>80</v>
      </c>
      <c r="L190" s="290">
        <v>0</v>
      </c>
      <c r="M190" s="289">
        <v>74376</v>
      </c>
    </row>
    <row r="191" spans="1:13" ht="12.75">
      <c r="A191" s="31" t="s">
        <v>15</v>
      </c>
      <c r="B191" s="289">
        <v>15</v>
      </c>
      <c r="C191" s="289">
        <v>10</v>
      </c>
      <c r="D191" s="290">
        <v>29.2</v>
      </c>
      <c r="E191" s="289">
        <v>2389</v>
      </c>
      <c r="F191" s="289">
        <v>0</v>
      </c>
      <c r="G191" s="289">
        <v>331</v>
      </c>
      <c r="H191" s="289">
        <v>0</v>
      </c>
      <c r="I191" s="289">
        <v>0</v>
      </c>
      <c r="J191" s="289">
        <v>0</v>
      </c>
      <c r="K191" s="289">
        <v>600</v>
      </c>
      <c r="L191" s="290">
        <v>0</v>
      </c>
      <c r="M191" s="289">
        <v>71990</v>
      </c>
    </row>
    <row r="192" spans="1:13" ht="13.5" thickBot="1">
      <c r="A192" s="121" t="s">
        <v>16</v>
      </c>
      <c r="B192" s="293">
        <v>27</v>
      </c>
      <c r="C192" s="293">
        <v>12</v>
      </c>
      <c r="D192" s="294">
        <v>80</v>
      </c>
      <c r="E192" s="293">
        <v>1945</v>
      </c>
      <c r="F192" s="293">
        <v>0</v>
      </c>
      <c r="G192" s="293">
        <v>862</v>
      </c>
      <c r="H192" s="293">
        <v>0</v>
      </c>
      <c r="I192" s="293">
        <v>4176</v>
      </c>
      <c r="J192" s="293">
        <v>0</v>
      </c>
      <c r="K192" s="293">
        <v>1485</v>
      </c>
      <c r="L192" s="294">
        <v>1.3</v>
      </c>
      <c r="M192" s="293">
        <v>164643</v>
      </c>
    </row>
    <row r="193" spans="1:13" ht="13.5" thickBot="1">
      <c r="A193" s="30" t="s">
        <v>5</v>
      </c>
      <c r="B193" s="296">
        <f aca="true" t="shared" si="11" ref="B193:M193">SUM(B185:B192)</f>
        <v>225</v>
      </c>
      <c r="C193" s="296">
        <f t="shared" si="11"/>
        <v>106</v>
      </c>
      <c r="D193" s="297">
        <f t="shared" si="11"/>
        <v>1524.3999999999999</v>
      </c>
      <c r="E193" s="296">
        <f t="shared" si="11"/>
        <v>12908</v>
      </c>
      <c r="F193" s="296">
        <f t="shared" si="11"/>
        <v>0</v>
      </c>
      <c r="G193" s="296">
        <f t="shared" si="11"/>
        <v>2923</v>
      </c>
      <c r="H193" s="296">
        <f t="shared" si="11"/>
        <v>120</v>
      </c>
      <c r="I193" s="296">
        <f t="shared" si="11"/>
        <v>51199</v>
      </c>
      <c r="J193" s="296">
        <f t="shared" si="11"/>
        <v>2674</v>
      </c>
      <c r="K193" s="296">
        <f t="shared" si="11"/>
        <v>7215</v>
      </c>
      <c r="L193" s="297">
        <f t="shared" si="11"/>
        <v>10.200000000000001</v>
      </c>
      <c r="M193" s="296">
        <f t="shared" si="11"/>
        <v>1239164</v>
      </c>
    </row>
    <row r="194" ht="12.75">
      <c r="A194" s="10" t="s">
        <v>18</v>
      </c>
    </row>
    <row r="195" ht="12.75">
      <c r="A195" s="7" t="s">
        <v>368</v>
      </c>
    </row>
    <row r="199" spans="1:13" ht="18.75">
      <c r="A199" s="320" t="s">
        <v>369</v>
      </c>
      <c r="B199" s="320"/>
      <c r="C199" s="320"/>
      <c r="D199" s="320"/>
      <c r="E199" s="320"/>
      <c r="F199" s="320"/>
      <c r="G199" s="320"/>
      <c r="H199" s="320"/>
      <c r="I199" s="320"/>
      <c r="J199" s="320"/>
      <c r="K199" s="320"/>
      <c r="L199" s="320"/>
      <c r="M199" s="320"/>
    </row>
    <row r="200" ht="6.75" customHeight="1" thickBot="1">
      <c r="A200" s="11"/>
    </row>
    <row r="201" spans="2:13" ht="13.5" thickBot="1">
      <c r="B201" s="584" t="s">
        <v>264</v>
      </c>
      <c r="C201" s="584"/>
      <c r="D201" s="584"/>
      <c r="E201" s="584"/>
      <c r="F201" s="584"/>
      <c r="G201" s="584"/>
      <c r="H201" s="584"/>
      <c r="I201" s="584"/>
      <c r="J201" s="584"/>
      <c r="K201" s="584"/>
      <c r="L201" s="584"/>
      <c r="M201" s="584"/>
    </row>
    <row r="202" spans="1:13" ht="63" thickBot="1">
      <c r="A202" s="324" t="s">
        <v>370</v>
      </c>
      <c r="B202" s="571" t="s">
        <v>10</v>
      </c>
      <c r="C202" s="571" t="s">
        <v>476</v>
      </c>
      <c r="D202" s="571" t="s">
        <v>477</v>
      </c>
      <c r="E202" s="572" t="s">
        <v>478</v>
      </c>
      <c r="F202" s="572" t="s">
        <v>432</v>
      </c>
      <c r="G202" s="572" t="s">
        <v>479</v>
      </c>
      <c r="H202" s="572" t="s">
        <v>480</v>
      </c>
      <c r="I202" s="572" t="s">
        <v>481</v>
      </c>
      <c r="J202" s="572" t="s">
        <v>17</v>
      </c>
      <c r="K202" s="572" t="s">
        <v>482</v>
      </c>
      <c r="L202" s="572" t="s">
        <v>483</v>
      </c>
      <c r="M202" s="572" t="s">
        <v>484</v>
      </c>
    </row>
    <row r="203" spans="1:13" ht="12.75">
      <c r="A203" s="283" t="s">
        <v>3</v>
      </c>
      <c r="B203" s="299">
        <f aca="true" t="shared" si="12" ref="B203:M203">B5+B21+B37+B54+B70+B86+B104+B120+B136+B153+B169+B185</f>
        <v>181</v>
      </c>
      <c r="C203" s="299">
        <f t="shared" si="12"/>
        <v>105</v>
      </c>
      <c r="D203" s="299">
        <f t="shared" si="12"/>
        <v>650.2</v>
      </c>
      <c r="E203" s="299">
        <f t="shared" si="12"/>
        <v>24290</v>
      </c>
      <c r="F203" s="299">
        <f t="shared" si="12"/>
        <v>0</v>
      </c>
      <c r="G203" s="299">
        <f t="shared" si="12"/>
        <v>1704</v>
      </c>
      <c r="H203" s="299">
        <f t="shared" si="12"/>
        <v>0</v>
      </c>
      <c r="I203" s="299">
        <f t="shared" si="12"/>
        <v>0</v>
      </c>
      <c r="J203" s="299">
        <f t="shared" si="12"/>
        <v>99</v>
      </c>
      <c r="K203" s="299">
        <f t="shared" si="12"/>
        <v>5944</v>
      </c>
      <c r="L203" s="299">
        <f t="shared" si="12"/>
        <v>0</v>
      </c>
      <c r="M203" s="299">
        <f t="shared" si="12"/>
        <v>884688</v>
      </c>
    </row>
    <row r="204" spans="1:13" ht="12.75">
      <c r="A204" s="284" t="s">
        <v>8</v>
      </c>
      <c r="B204" s="300">
        <f aca="true" t="shared" si="13" ref="B204:M204">B6+B22+B38+B55+B71+B87+B105+B121+B137+B154+B170+B186</f>
        <v>132</v>
      </c>
      <c r="C204" s="300">
        <f t="shared" si="13"/>
        <v>70</v>
      </c>
      <c r="D204" s="300">
        <f t="shared" si="13"/>
        <v>518</v>
      </c>
      <c r="E204" s="300">
        <f t="shared" si="13"/>
        <v>9184</v>
      </c>
      <c r="F204" s="300">
        <f t="shared" si="13"/>
        <v>13900</v>
      </c>
      <c r="G204" s="300">
        <f t="shared" si="13"/>
        <v>1002</v>
      </c>
      <c r="H204" s="300">
        <f t="shared" si="13"/>
        <v>0</v>
      </c>
      <c r="I204" s="300">
        <f t="shared" si="13"/>
        <v>0</v>
      </c>
      <c r="J204" s="300">
        <f t="shared" si="13"/>
        <v>380</v>
      </c>
      <c r="K204" s="300">
        <f t="shared" si="13"/>
        <v>2776</v>
      </c>
      <c r="L204" s="300">
        <f t="shared" si="13"/>
        <v>5</v>
      </c>
      <c r="M204" s="300">
        <f t="shared" si="13"/>
        <v>620915</v>
      </c>
    </row>
    <row r="205" spans="1:13" ht="12.75">
      <c r="A205" s="284" t="s">
        <v>11</v>
      </c>
      <c r="B205" s="300">
        <f aca="true" t="shared" si="14" ref="B205:M205">B7+B23+B39+B56+B72+B88+B106+B122+B138+B155+B171+B187</f>
        <v>161</v>
      </c>
      <c r="C205" s="300">
        <f t="shared" si="14"/>
        <v>69</v>
      </c>
      <c r="D205" s="300">
        <f t="shared" si="14"/>
        <v>1176.2</v>
      </c>
      <c r="E205" s="300">
        <f t="shared" si="14"/>
        <v>5270</v>
      </c>
      <c r="F205" s="300">
        <f t="shared" si="14"/>
        <v>0</v>
      </c>
      <c r="G205" s="300">
        <f t="shared" si="14"/>
        <v>595</v>
      </c>
      <c r="H205" s="300">
        <f t="shared" si="14"/>
        <v>3360</v>
      </c>
      <c r="I205" s="300">
        <f t="shared" si="14"/>
        <v>0</v>
      </c>
      <c r="J205" s="300">
        <f t="shared" si="14"/>
        <v>6195</v>
      </c>
      <c r="K205" s="300">
        <f t="shared" si="14"/>
        <v>5745</v>
      </c>
      <c r="L205" s="300">
        <f t="shared" si="14"/>
        <v>78</v>
      </c>
      <c r="M205" s="300">
        <f t="shared" si="14"/>
        <v>737548</v>
      </c>
    </row>
    <row r="206" spans="1:13" ht="12.75">
      <c r="A206" s="284" t="s">
        <v>12</v>
      </c>
      <c r="B206" s="300">
        <f aca="true" t="shared" si="15" ref="B206:M206">B8+B24+B40+B57+B73+B89+B107+B123+B139+B156+B172+B188</f>
        <v>144</v>
      </c>
      <c r="C206" s="300">
        <f t="shared" si="15"/>
        <v>88</v>
      </c>
      <c r="D206" s="300">
        <f t="shared" si="15"/>
        <v>1110.1</v>
      </c>
      <c r="E206" s="300">
        <f t="shared" si="15"/>
        <v>540</v>
      </c>
      <c r="F206" s="300">
        <f t="shared" si="15"/>
        <v>0</v>
      </c>
      <c r="G206" s="300">
        <f t="shared" si="15"/>
        <v>1742</v>
      </c>
      <c r="H206" s="300">
        <f t="shared" si="15"/>
        <v>1760</v>
      </c>
      <c r="I206" s="300">
        <f t="shared" si="15"/>
        <v>67680</v>
      </c>
      <c r="J206" s="300">
        <f t="shared" si="15"/>
        <v>7258</v>
      </c>
      <c r="K206" s="300">
        <f t="shared" si="15"/>
        <v>3770</v>
      </c>
      <c r="L206" s="300">
        <f t="shared" si="15"/>
        <v>44.699999999999996</v>
      </c>
      <c r="M206" s="300">
        <f t="shared" si="15"/>
        <v>900377</v>
      </c>
    </row>
    <row r="207" spans="1:13" ht="12.75">
      <c r="A207" s="284" t="s">
        <v>13</v>
      </c>
      <c r="B207" s="300">
        <f aca="true" t="shared" si="16" ref="B207:M207">B9+B25+B41+B58+B74+B90+B108+B124+B140+B157+B173+B189</f>
        <v>110</v>
      </c>
      <c r="C207" s="300">
        <f t="shared" si="16"/>
        <v>48</v>
      </c>
      <c r="D207" s="300">
        <f t="shared" si="16"/>
        <v>445.1</v>
      </c>
      <c r="E207" s="300">
        <f t="shared" si="16"/>
        <v>6620</v>
      </c>
      <c r="F207" s="300">
        <f t="shared" si="16"/>
        <v>110</v>
      </c>
      <c r="G207" s="300">
        <f t="shared" si="16"/>
        <v>2151</v>
      </c>
      <c r="H207" s="300">
        <f t="shared" si="16"/>
        <v>0</v>
      </c>
      <c r="I207" s="300">
        <f t="shared" si="16"/>
        <v>29023</v>
      </c>
      <c r="J207" s="300">
        <f t="shared" si="16"/>
        <v>800</v>
      </c>
      <c r="K207" s="300">
        <f t="shared" si="16"/>
        <v>0</v>
      </c>
      <c r="L207" s="300">
        <f t="shared" si="16"/>
        <v>0</v>
      </c>
      <c r="M207" s="300">
        <f t="shared" si="16"/>
        <v>565023</v>
      </c>
    </row>
    <row r="208" spans="1:13" ht="12.75">
      <c r="A208" s="284" t="s">
        <v>14</v>
      </c>
      <c r="B208" s="300">
        <f aca="true" t="shared" si="17" ref="B208:M208">B10+B26+B42+B59+B75+B91+B109+B125+B141+B158+B174+B190</f>
        <v>103</v>
      </c>
      <c r="C208" s="300">
        <f t="shared" si="17"/>
        <v>65</v>
      </c>
      <c r="D208" s="300">
        <f t="shared" si="17"/>
        <v>153.40000000000003</v>
      </c>
      <c r="E208" s="300">
        <f t="shared" si="17"/>
        <v>16728</v>
      </c>
      <c r="F208" s="300">
        <f t="shared" si="17"/>
        <v>0</v>
      </c>
      <c r="G208" s="300">
        <f t="shared" si="17"/>
        <v>3245</v>
      </c>
      <c r="H208" s="300">
        <f t="shared" si="17"/>
        <v>50</v>
      </c>
      <c r="I208" s="300">
        <f t="shared" si="17"/>
        <v>15464</v>
      </c>
      <c r="J208" s="300">
        <f t="shared" si="17"/>
        <v>4260</v>
      </c>
      <c r="K208" s="300">
        <f t="shared" si="17"/>
        <v>3700</v>
      </c>
      <c r="L208" s="300">
        <f t="shared" si="17"/>
        <v>2</v>
      </c>
      <c r="M208" s="300">
        <f t="shared" si="17"/>
        <v>570051</v>
      </c>
    </row>
    <row r="209" spans="1:13" ht="12.75">
      <c r="A209" s="284" t="s">
        <v>15</v>
      </c>
      <c r="B209" s="300">
        <f aca="true" t="shared" si="18" ref="B209:M209">B11+B27+B43+B60+B76+B92+B110++B126+B142+B159+B175+B191</f>
        <v>95</v>
      </c>
      <c r="C209" s="300">
        <f t="shared" si="18"/>
        <v>55</v>
      </c>
      <c r="D209" s="300">
        <f t="shared" si="18"/>
        <v>134.5</v>
      </c>
      <c r="E209" s="300">
        <f t="shared" si="18"/>
        <v>16039</v>
      </c>
      <c r="F209" s="300">
        <f t="shared" si="18"/>
        <v>157</v>
      </c>
      <c r="G209" s="300">
        <f t="shared" si="18"/>
        <v>2650</v>
      </c>
      <c r="H209" s="300">
        <f t="shared" si="18"/>
        <v>0</v>
      </c>
      <c r="I209" s="300">
        <f t="shared" si="18"/>
        <v>12532</v>
      </c>
      <c r="J209" s="300">
        <f t="shared" si="18"/>
        <v>1005</v>
      </c>
      <c r="K209" s="300">
        <f t="shared" si="18"/>
        <v>1701</v>
      </c>
      <c r="L209" s="300">
        <f t="shared" si="18"/>
        <v>19</v>
      </c>
      <c r="M209" s="300">
        <f t="shared" si="18"/>
        <v>497271</v>
      </c>
    </row>
    <row r="210" spans="1:13" ht="13.5" thickBot="1">
      <c r="A210" s="285" t="s">
        <v>16</v>
      </c>
      <c r="B210" s="301">
        <f aca="true" t="shared" si="19" ref="B210:M210">B12+B28+B44+B61+B77+B93+B111+B127+B143+B160+B176+B192</f>
        <v>115</v>
      </c>
      <c r="C210" s="301">
        <f t="shared" si="19"/>
        <v>72</v>
      </c>
      <c r="D210" s="301">
        <f t="shared" si="19"/>
        <v>318.5</v>
      </c>
      <c r="E210" s="301">
        <f t="shared" si="19"/>
        <v>12411</v>
      </c>
      <c r="F210" s="301">
        <f t="shared" si="19"/>
        <v>0</v>
      </c>
      <c r="G210" s="301">
        <f t="shared" si="19"/>
        <v>4077</v>
      </c>
      <c r="H210" s="301">
        <f t="shared" si="19"/>
        <v>0</v>
      </c>
      <c r="I210" s="301">
        <f t="shared" si="19"/>
        <v>4176</v>
      </c>
      <c r="J210" s="301">
        <f t="shared" si="19"/>
        <v>4</v>
      </c>
      <c r="K210" s="301">
        <f t="shared" si="19"/>
        <v>3283</v>
      </c>
      <c r="L210" s="301">
        <f t="shared" si="19"/>
        <v>2.3</v>
      </c>
      <c r="M210" s="301">
        <f t="shared" si="19"/>
        <v>694355</v>
      </c>
    </row>
    <row r="211" spans="1:13" ht="13.5" thickBot="1">
      <c r="A211" s="30" t="s">
        <v>5</v>
      </c>
      <c r="B211" s="296">
        <f aca="true" t="shared" si="20" ref="B211:M211">SUM(B203:B210)</f>
        <v>1041</v>
      </c>
      <c r="C211" s="296">
        <f t="shared" si="20"/>
        <v>572</v>
      </c>
      <c r="D211" s="296">
        <f t="shared" si="20"/>
        <v>4506</v>
      </c>
      <c r="E211" s="296">
        <f t="shared" si="20"/>
        <v>91082</v>
      </c>
      <c r="F211" s="296">
        <f t="shared" si="20"/>
        <v>14167</v>
      </c>
      <c r="G211" s="296">
        <f t="shared" si="20"/>
        <v>17166</v>
      </c>
      <c r="H211" s="296">
        <f t="shared" si="20"/>
        <v>5170</v>
      </c>
      <c r="I211" s="296">
        <f t="shared" si="20"/>
        <v>128875</v>
      </c>
      <c r="J211" s="296">
        <f t="shared" si="20"/>
        <v>20001</v>
      </c>
      <c r="K211" s="296">
        <f t="shared" si="20"/>
        <v>26919</v>
      </c>
      <c r="L211" s="296">
        <f t="shared" si="20"/>
        <v>151</v>
      </c>
      <c r="M211" s="296">
        <f t="shared" si="20"/>
        <v>5470228</v>
      </c>
    </row>
    <row r="212" ht="12.75">
      <c r="A212" s="10" t="s">
        <v>18</v>
      </c>
    </row>
    <row r="213" ht="12.75">
      <c r="A213" s="7" t="s">
        <v>368</v>
      </c>
    </row>
  </sheetData>
  <sheetProtection/>
  <mergeCells count="13">
    <mergeCell ref="B134:M134"/>
    <mergeCell ref="B151:M151"/>
    <mergeCell ref="B167:M167"/>
    <mergeCell ref="B201:M201"/>
    <mergeCell ref="B3:M3"/>
    <mergeCell ref="B19:M19"/>
    <mergeCell ref="B35:M35"/>
    <mergeCell ref="B52:M52"/>
    <mergeCell ref="B68:M68"/>
    <mergeCell ref="B183:M183"/>
    <mergeCell ref="B84:M84"/>
    <mergeCell ref="B102:M102"/>
    <mergeCell ref="B118:M11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2" width="8.7109375" style="206" customWidth="1"/>
    <col min="3" max="3" width="9.7109375" style="206" customWidth="1"/>
    <col min="4" max="4" width="10.7109375" style="206" customWidth="1"/>
    <col min="5" max="8" width="8.7109375" style="206" customWidth="1"/>
    <col min="9" max="9" width="9.7109375" style="206" customWidth="1"/>
    <col min="10" max="10" width="8.7109375" style="206" customWidth="1"/>
    <col min="11" max="11" width="9.7109375" style="206" customWidth="1"/>
    <col min="12" max="16384" width="9.140625" style="206" customWidth="1"/>
  </cols>
  <sheetData>
    <row r="1" spans="1:23" s="3" customFormat="1" ht="19.5" customHeight="1">
      <c r="A1" s="16" t="s">
        <v>423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ht="31.5" customHeight="1" thickBot="1">
      <c r="A3" s="19" t="s">
        <v>431</v>
      </c>
      <c r="B3" s="19" t="s">
        <v>169</v>
      </c>
      <c r="C3" s="321" t="s">
        <v>49</v>
      </c>
      <c r="D3" s="321" t="s">
        <v>43</v>
      </c>
      <c r="E3" s="321" t="s">
        <v>42</v>
      </c>
      <c r="F3" s="321" t="s">
        <v>40</v>
      </c>
      <c r="G3" s="321" t="s">
        <v>218</v>
      </c>
      <c r="H3" s="321" t="s">
        <v>69</v>
      </c>
      <c r="I3" s="323" t="s">
        <v>219</v>
      </c>
      <c r="J3" s="321" t="s">
        <v>212</v>
      </c>
      <c r="K3" s="321" t="s">
        <v>68</v>
      </c>
    </row>
    <row r="4" spans="1:11" ht="15.75" customHeight="1">
      <c r="A4" s="596">
        <v>1998</v>
      </c>
      <c r="B4" s="145" t="s">
        <v>210</v>
      </c>
      <c r="C4" s="408">
        <v>0.1</v>
      </c>
      <c r="D4" s="408">
        <v>0.6</v>
      </c>
      <c r="E4" s="408">
        <v>1.3</v>
      </c>
      <c r="F4" s="408">
        <v>1.8</v>
      </c>
      <c r="G4" s="408">
        <v>1</v>
      </c>
      <c r="H4" s="408">
        <v>0.4</v>
      </c>
      <c r="I4" s="408">
        <v>0.4</v>
      </c>
      <c r="J4" s="408">
        <v>0.1</v>
      </c>
      <c r="K4" s="386">
        <f aca="true" t="shared" si="0" ref="K4:K23">SUM(C4:J4)</f>
        <v>5.7</v>
      </c>
    </row>
    <row r="5" spans="1:11" ht="26.25" thickBot="1">
      <c r="A5" s="597"/>
      <c r="B5" s="147" t="s">
        <v>366</v>
      </c>
      <c r="C5" s="409">
        <v>1.3</v>
      </c>
      <c r="D5" s="409">
        <v>7.8</v>
      </c>
      <c r="E5" s="409">
        <v>56.4</v>
      </c>
      <c r="F5" s="409">
        <v>36.3</v>
      </c>
      <c r="G5" s="409">
        <v>16.4</v>
      </c>
      <c r="H5" s="409">
        <v>7.4</v>
      </c>
      <c r="I5" s="409">
        <v>7.5</v>
      </c>
      <c r="J5" s="409">
        <v>6.2</v>
      </c>
      <c r="K5" s="388">
        <f t="shared" si="0"/>
        <v>139.29999999999998</v>
      </c>
    </row>
    <row r="6" spans="1:11" ht="15.75" customHeight="1">
      <c r="A6" s="610">
        <v>1999</v>
      </c>
      <c r="B6" s="167" t="s">
        <v>210</v>
      </c>
      <c r="C6" s="410">
        <v>0.1</v>
      </c>
      <c r="D6" s="410">
        <v>0.5</v>
      </c>
      <c r="E6" s="410">
        <v>1.6</v>
      </c>
      <c r="F6" s="410">
        <v>2.1</v>
      </c>
      <c r="G6" s="410">
        <v>1.1</v>
      </c>
      <c r="H6" s="410">
        <v>0.3</v>
      </c>
      <c r="I6" s="410">
        <v>0.3</v>
      </c>
      <c r="J6" s="410">
        <v>0.2</v>
      </c>
      <c r="K6" s="389">
        <f t="shared" si="0"/>
        <v>6.2</v>
      </c>
    </row>
    <row r="7" spans="1:11" ht="26.25" thickBot="1">
      <c r="A7" s="625"/>
      <c r="B7" s="185" t="s">
        <v>366</v>
      </c>
      <c r="C7" s="411">
        <v>1.1</v>
      </c>
      <c r="D7" s="411">
        <v>7</v>
      </c>
      <c r="E7" s="411">
        <v>61.3</v>
      </c>
      <c r="F7" s="411">
        <v>32.3</v>
      </c>
      <c r="G7" s="411">
        <v>17.3</v>
      </c>
      <c r="H7" s="411">
        <v>6.8</v>
      </c>
      <c r="I7" s="411">
        <v>6.3</v>
      </c>
      <c r="J7" s="411">
        <v>7.9</v>
      </c>
      <c r="K7" s="398">
        <f t="shared" si="0"/>
        <v>140</v>
      </c>
    </row>
    <row r="8" spans="1:11" ht="15.75" customHeight="1">
      <c r="A8" s="596">
        <v>2000</v>
      </c>
      <c r="B8" s="145" t="s">
        <v>210</v>
      </c>
      <c r="C8" s="408">
        <v>0.08</v>
      </c>
      <c r="D8" s="408">
        <v>0.442</v>
      </c>
      <c r="E8" s="408">
        <v>0.662</v>
      </c>
      <c r="F8" s="408">
        <v>1.358</v>
      </c>
      <c r="G8" s="408">
        <v>1.638</v>
      </c>
      <c r="H8" s="408">
        <v>0.098</v>
      </c>
      <c r="I8" s="408">
        <v>0.281</v>
      </c>
      <c r="J8" s="408">
        <v>0.028</v>
      </c>
      <c r="K8" s="386">
        <f t="shared" si="0"/>
        <v>4.586999999999999</v>
      </c>
    </row>
    <row r="9" spans="1:11" ht="26.25" thickBot="1">
      <c r="A9" s="597"/>
      <c r="B9" s="147" t="s">
        <v>366</v>
      </c>
      <c r="C9" s="409">
        <v>0.8</v>
      </c>
      <c r="D9" s="409">
        <v>11.5</v>
      </c>
      <c r="E9" s="409">
        <v>18.2</v>
      </c>
      <c r="F9" s="409">
        <v>47.5</v>
      </c>
      <c r="G9" s="409">
        <v>41.8</v>
      </c>
      <c r="H9" s="409">
        <v>3.3</v>
      </c>
      <c r="I9" s="409">
        <v>2.9</v>
      </c>
      <c r="J9" s="409">
        <v>0.5</v>
      </c>
      <c r="K9" s="388">
        <f t="shared" si="0"/>
        <v>126.5</v>
      </c>
    </row>
    <row r="10" spans="1:11" ht="15.75" customHeight="1">
      <c r="A10" s="610">
        <v>2001</v>
      </c>
      <c r="B10" s="167" t="s">
        <v>210</v>
      </c>
      <c r="C10" s="410">
        <v>0.08</v>
      </c>
      <c r="D10" s="410">
        <v>0.394</v>
      </c>
      <c r="E10" s="410">
        <v>0.686</v>
      </c>
      <c r="F10" s="410">
        <v>1.093</v>
      </c>
      <c r="G10" s="410">
        <v>1.584</v>
      </c>
      <c r="H10" s="410">
        <v>0.105</v>
      </c>
      <c r="I10" s="410">
        <v>0.245</v>
      </c>
      <c r="J10" s="410">
        <v>0.028</v>
      </c>
      <c r="K10" s="389">
        <f t="shared" si="0"/>
        <v>4.215</v>
      </c>
    </row>
    <row r="11" spans="1:11" ht="26.25" thickBot="1">
      <c r="A11" s="625"/>
      <c r="B11" s="185" t="s">
        <v>366</v>
      </c>
      <c r="C11" s="411">
        <v>0.8</v>
      </c>
      <c r="D11" s="411">
        <v>13.2</v>
      </c>
      <c r="E11" s="411">
        <v>20.9</v>
      </c>
      <c r="F11" s="411">
        <v>35.1</v>
      </c>
      <c r="G11" s="411">
        <v>40.6</v>
      </c>
      <c r="H11" s="411">
        <v>3.5</v>
      </c>
      <c r="I11" s="411">
        <v>2.1</v>
      </c>
      <c r="J11" s="411">
        <v>0.6</v>
      </c>
      <c r="K11" s="398">
        <f t="shared" si="0"/>
        <v>116.79999999999998</v>
      </c>
    </row>
    <row r="12" spans="1:11" ht="15.75" customHeight="1">
      <c r="A12" s="596">
        <v>2002</v>
      </c>
      <c r="B12" s="145" t="s">
        <v>210</v>
      </c>
      <c r="C12" s="408">
        <v>0.142</v>
      </c>
      <c r="D12" s="408">
        <v>1.193</v>
      </c>
      <c r="E12" s="408">
        <v>1.388</v>
      </c>
      <c r="F12" s="408">
        <v>0.718</v>
      </c>
      <c r="G12" s="408">
        <v>0.842</v>
      </c>
      <c r="H12" s="408">
        <v>0.28</v>
      </c>
      <c r="I12" s="408">
        <v>0.355</v>
      </c>
      <c r="J12" s="408">
        <v>0.144</v>
      </c>
      <c r="K12" s="386">
        <f t="shared" si="0"/>
        <v>5.061999999999999</v>
      </c>
    </row>
    <row r="13" spans="1:11" ht="26.25" thickBot="1">
      <c r="A13" s="597"/>
      <c r="B13" s="147" t="s">
        <v>366</v>
      </c>
      <c r="C13" s="409">
        <v>3.9</v>
      </c>
      <c r="D13" s="409">
        <v>35.8</v>
      </c>
      <c r="E13" s="409">
        <v>52.2</v>
      </c>
      <c r="F13" s="409">
        <v>17.3</v>
      </c>
      <c r="G13" s="409">
        <v>17</v>
      </c>
      <c r="H13" s="409">
        <v>9.3</v>
      </c>
      <c r="I13" s="409">
        <v>2.8</v>
      </c>
      <c r="J13" s="409">
        <v>1.8</v>
      </c>
      <c r="K13" s="388">
        <f t="shared" si="0"/>
        <v>140.10000000000002</v>
      </c>
    </row>
    <row r="14" spans="1:11" ht="15.75" customHeight="1">
      <c r="A14" s="610">
        <v>2003</v>
      </c>
      <c r="B14" s="167" t="s">
        <v>210</v>
      </c>
      <c r="C14" s="410">
        <v>0.142</v>
      </c>
      <c r="D14" s="410">
        <v>0.889</v>
      </c>
      <c r="E14" s="410">
        <v>1.642</v>
      </c>
      <c r="F14" s="410">
        <v>1.117</v>
      </c>
      <c r="G14" s="410">
        <v>0.508</v>
      </c>
      <c r="H14" s="410">
        <v>0.127</v>
      </c>
      <c r="I14" s="410">
        <v>0.263</v>
      </c>
      <c r="J14" s="410">
        <v>0.285</v>
      </c>
      <c r="K14" s="389">
        <f t="shared" si="0"/>
        <v>4.973</v>
      </c>
    </row>
    <row r="15" spans="1:11" ht="26.25" thickBot="1">
      <c r="A15" s="625"/>
      <c r="B15" s="185" t="s">
        <v>366</v>
      </c>
      <c r="C15" s="411">
        <v>2.9</v>
      </c>
      <c r="D15" s="411">
        <v>20.1</v>
      </c>
      <c r="E15" s="411">
        <v>58.4</v>
      </c>
      <c r="F15" s="411">
        <v>22.1</v>
      </c>
      <c r="G15" s="411">
        <v>16</v>
      </c>
      <c r="H15" s="411">
        <v>2.6</v>
      </c>
      <c r="I15" s="411">
        <v>1.3</v>
      </c>
      <c r="J15" s="411">
        <v>4</v>
      </c>
      <c r="K15" s="398">
        <f t="shared" si="0"/>
        <v>127.39999999999999</v>
      </c>
    </row>
    <row r="16" spans="1:11" ht="15.75" customHeight="1">
      <c r="A16" s="596">
        <v>2004</v>
      </c>
      <c r="B16" s="145" t="s">
        <v>210</v>
      </c>
      <c r="C16" s="408">
        <v>0.073</v>
      </c>
      <c r="D16" s="408">
        <v>1.368</v>
      </c>
      <c r="E16" s="408">
        <v>1.903</v>
      </c>
      <c r="F16" s="408">
        <v>1.281</v>
      </c>
      <c r="G16" s="408">
        <v>0.632</v>
      </c>
      <c r="H16" s="408">
        <v>0.317</v>
      </c>
      <c r="I16" s="408">
        <v>0.126</v>
      </c>
      <c r="J16" s="408">
        <v>0.152</v>
      </c>
      <c r="K16" s="386">
        <f t="shared" si="0"/>
        <v>5.852</v>
      </c>
    </row>
    <row r="17" spans="1:11" ht="26.25" thickBot="1">
      <c r="A17" s="597"/>
      <c r="B17" s="147" t="s">
        <v>366</v>
      </c>
      <c r="C17" s="409">
        <v>1</v>
      </c>
      <c r="D17" s="409">
        <v>36.5</v>
      </c>
      <c r="E17" s="409">
        <v>90.5</v>
      </c>
      <c r="F17" s="409">
        <v>32.1</v>
      </c>
      <c r="G17" s="409">
        <v>7.8</v>
      </c>
      <c r="H17" s="409">
        <v>4.3</v>
      </c>
      <c r="I17" s="409">
        <v>0.8</v>
      </c>
      <c r="J17" s="409">
        <v>2.1</v>
      </c>
      <c r="K17" s="388">
        <f t="shared" si="0"/>
        <v>175.10000000000002</v>
      </c>
    </row>
    <row r="18" spans="1:11" ht="15.75" customHeight="1">
      <c r="A18" s="610">
        <v>2005</v>
      </c>
      <c r="B18" s="167" t="s">
        <v>210</v>
      </c>
      <c r="C18" s="410">
        <v>0.075</v>
      </c>
      <c r="D18" s="410">
        <v>1.206</v>
      </c>
      <c r="E18" s="410">
        <v>1.777</v>
      </c>
      <c r="F18" s="410">
        <v>1.156</v>
      </c>
      <c r="G18" s="410">
        <v>0.9</v>
      </c>
      <c r="H18" s="410">
        <v>0.462</v>
      </c>
      <c r="I18" s="410">
        <v>0.155</v>
      </c>
      <c r="J18" s="410">
        <v>0.171</v>
      </c>
      <c r="K18" s="389">
        <f t="shared" si="0"/>
        <v>5.902</v>
      </c>
    </row>
    <row r="19" spans="1:11" ht="26.25" thickBot="1">
      <c r="A19" s="625"/>
      <c r="B19" s="185" t="s">
        <v>366</v>
      </c>
      <c r="C19" s="411">
        <v>0.9</v>
      </c>
      <c r="D19" s="411">
        <v>31.4</v>
      </c>
      <c r="E19" s="411">
        <v>79.9</v>
      </c>
      <c r="F19" s="411">
        <v>28.9</v>
      </c>
      <c r="G19" s="411">
        <v>9.9</v>
      </c>
      <c r="H19" s="411">
        <v>6</v>
      </c>
      <c r="I19" s="411">
        <v>0.9</v>
      </c>
      <c r="J19" s="411">
        <v>2</v>
      </c>
      <c r="K19" s="398">
        <f t="shared" si="0"/>
        <v>159.9</v>
      </c>
    </row>
    <row r="20" spans="1:11" ht="15.75" customHeight="1">
      <c r="A20" s="596">
        <v>2006</v>
      </c>
      <c r="B20" s="145" t="s">
        <v>493</v>
      </c>
      <c r="C20" s="408">
        <v>60</v>
      </c>
      <c r="D20" s="408">
        <v>1063</v>
      </c>
      <c r="E20" s="408">
        <v>1650</v>
      </c>
      <c r="F20" s="408">
        <v>990</v>
      </c>
      <c r="G20" s="408">
        <v>980</v>
      </c>
      <c r="H20" s="408">
        <v>450</v>
      </c>
      <c r="I20" s="408">
        <v>123</v>
      </c>
      <c r="J20" s="408">
        <v>300</v>
      </c>
      <c r="K20" s="386">
        <f t="shared" si="0"/>
        <v>5616</v>
      </c>
    </row>
    <row r="21" spans="1:11" ht="26.25" thickBot="1">
      <c r="A21" s="597"/>
      <c r="B21" s="147" t="s">
        <v>366</v>
      </c>
      <c r="C21" s="409">
        <v>0.5</v>
      </c>
      <c r="D21" s="409">
        <v>24.8</v>
      </c>
      <c r="E21" s="409">
        <v>72.6</v>
      </c>
      <c r="F21" s="409">
        <v>20.8</v>
      </c>
      <c r="G21" s="409">
        <v>9.8</v>
      </c>
      <c r="H21" s="409">
        <v>5.4</v>
      </c>
      <c r="I21" s="409">
        <v>0.5</v>
      </c>
      <c r="J21" s="409">
        <v>3</v>
      </c>
      <c r="K21" s="388">
        <f t="shared" si="0"/>
        <v>137.4</v>
      </c>
    </row>
    <row r="22" spans="1:11" ht="15.75" customHeight="1">
      <c r="A22" s="610">
        <v>2007</v>
      </c>
      <c r="B22" s="167" t="s">
        <v>493</v>
      </c>
      <c r="C22" s="410">
        <v>55</v>
      </c>
      <c r="D22" s="410">
        <v>922</v>
      </c>
      <c r="E22" s="410">
        <v>1950</v>
      </c>
      <c r="F22" s="410">
        <v>889</v>
      </c>
      <c r="G22" s="410">
        <v>740</v>
      </c>
      <c r="H22" s="410">
        <v>270</v>
      </c>
      <c r="I22" s="410">
        <v>110</v>
      </c>
      <c r="J22" s="410">
        <v>272</v>
      </c>
      <c r="K22" s="389">
        <f t="shared" si="0"/>
        <v>5208</v>
      </c>
    </row>
    <row r="23" spans="1:11" ht="26.25" thickBot="1">
      <c r="A23" s="597"/>
      <c r="B23" s="147" t="s">
        <v>366</v>
      </c>
      <c r="C23" s="409">
        <v>0.6</v>
      </c>
      <c r="D23" s="409">
        <v>24.1</v>
      </c>
      <c r="E23" s="409">
        <v>87.7</v>
      </c>
      <c r="F23" s="409">
        <v>22.2</v>
      </c>
      <c r="G23" s="409">
        <v>7.4</v>
      </c>
      <c r="H23" s="409">
        <v>3.6</v>
      </c>
      <c r="I23" s="409">
        <v>0.6</v>
      </c>
      <c r="J23" s="409">
        <v>2.7</v>
      </c>
      <c r="K23" s="388">
        <f t="shared" si="0"/>
        <v>148.89999999999998</v>
      </c>
    </row>
    <row r="24" spans="1:12" s="2" customFormat="1" ht="13.5" customHeight="1">
      <c r="A24" s="4" t="s">
        <v>19</v>
      </c>
      <c r="G24" s="11" t="s">
        <v>265</v>
      </c>
      <c r="I24" s="139"/>
      <c r="L24" s="139"/>
    </row>
    <row r="25" spans="1:2" ht="12.75">
      <c r="A25" s="326"/>
      <c r="B25" s="11" t="s">
        <v>436</v>
      </c>
    </row>
  </sheetData>
  <sheetProtection/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4" width="7.7109375" style="206" customWidth="1"/>
    <col min="5" max="7" width="8.7109375" style="206" customWidth="1"/>
    <col min="8" max="8" width="7.7109375" style="206" customWidth="1"/>
    <col min="9" max="10" width="8.7109375" style="206" customWidth="1"/>
    <col min="11" max="11" width="10.7109375" style="206" customWidth="1"/>
    <col min="12" max="16384" width="9.140625" style="206" customWidth="1"/>
  </cols>
  <sheetData>
    <row r="1" spans="1:23" s="3" customFormat="1" ht="19.5" customHeight="1">
      <c r="A1" s="16" t="s">
        <v>424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ht="31.5" customHeight="1" thickBot="1">
      <c r="A3" s="19" t="s">
        <v>431</v>
      </c>
      <c r="B3" s="434" t="s">
        <v>169</v>
      </c>
      <c r="C3" s="322" t="s">
        <v>28</v>
      </c>
      <c r="D3" s="322" t="s">
        <v>44</v>
      </c>
      <c r="E3" s="322" t="s">
        <v>48</v>
      </c>
      <c r="F3" s="322" t="s">
        <v>46</v>
      </c>
      <c r="G3" s="322" t="s">
        <v>45</v>
      </c>
      <c r="H3" s="322" t="s">
        <v>220</v>
      </c>
      <c r="I3" s="322" t="s">
        <v>41</v>
      </c>
      <c r="J3" s="322" t="s">
        <v>72</v>
      </c>
      <c r="K3" s="322" t="s">
        <v>71</v>
      </c>
    </row>
    <row r="4" spans="1:11" ht="15.75" customHeight="1">
      <c r="A4" s="596">
        <v>1998</v>
      </c>
      <c r="B4" s="145" t="s">
        <v>210</v>
      </c>
      <c r="C4" s="408">
        <v>0.9</v>
      </c>
      <c r="D4" s="408">
        <v>0.4</v>
      </c>
      <c r="E4" s="408">
        <v>3.2</v>
      </c>
      <c r="F4" s="408">
        <v>1.6</v>
      </c>
      <c r="G4" s="408">
        <v>1.4</v>
      </c>
      <c r="H4" s="408">
        <v>0.4</v>
      </c>
      <c r="I4" s="408">
        <v>5.1</v>
      </c>
      <c r="J4" s="408">
        <v>3.2</v>
      </c>
      <c r="K4" s="386">
        <f aca="true" t="shared" si="0" ref="K4:K23">SUM(C4:J4)</f>
        <v>16.2</v>
      </c>
    </row>
    <row r="5" spans="1:11" ht="26.25" thickBot="1">
      <c r="A5" s="597"/>
      <c r="B5" s="147" t="s">
        <v>366</v>
      </c>
      <c r="C5" s="409">
        <v>40.4</v>
      </c>
      <c r="D5" s="409">
        <v>7</v>
      </c>
      <c r="E5" s="409">
        <v>142.8</v>
      </c>
      <c r="F5" s="409">
        <v>37.2</v>
      </c>
      <c r="G5" s="409">
        <v>47.2</v>
      </c>
      <c r="H5" s="409">
        <v>1.7</v>
      </c>
      <c r="I5" s="409">
        <v>303.9</v>
      </c>
      <c r="J5" s="409">
        <v>121.6</v>
      </c>
      <c r="K5" s="388">
        <f t="shared" si="0"/>
        <v>701.8000000000001</v>
      </c>
    </row>
    <row r="6" spans="1:11" ht="15.75" customHeight="1">
      <c r="A6" s="610">
        <v>1999</v>
      </c>
      <c r="B6" s="167" t="s">
        <v>210</v>
      </c>
      <c r="C6" s="410">
        <v>0.9</v>
      </c>
      <c r="D6" s="410">
        <v>0.4</v>
      </c>
      <c r="E6" s="410">
        <v>2.8</v>
      </c>
      <c r="F6" s="410">
        <v>1.9</v>
      </c>
      <c r="G6" s="410">
        <v>1.1</v>
      </c>
      <c r="H6" s="410">
        <v>0.3</v>
      </c>
      <c r="I6" s="410">
        <v>5.7</v>
      </c>
      <c r="J6" s="410">
        <v>3.5</v>
      </c>
      <c r="K6" s="389">
        <f t="shared" si="0"/>
        <v>16.6</v>
      </c>
    </row>
    <row r="7" spans="1:11" ht="26.25" thickBot="1">
      <c r="A7" s="625"/>
      <c r="B7" s="185" t="s">
        <v>366</v>
      </c>
      <c r="C7" s="411">
        <v>43.1</v>
      </c>
      <c r="D7" s="411">
        <v>6.4</v>
      </c>
      <c r="E7" s="411">
        <v>119.3</v>
      </c>
      <c r="F7" s="411">
        <v>44.9</v>
      </c>
      <c r="G7" s="411">
        <v>41.6</v>
      </c>
      <c r="H7" s="411">
        <v>1.1</v>
      </c>
      <c r="I7" s="411">
        <v>337.3</v>
      </c>
      <c r="J7" s="411">
        <v>115.5</v>
      </c>
      <c r="K7" s="398">
        <f t="shared" si="0"/>
        <v>709.2</v>
      </c>
    </row>
    <row r="8" spans="1:11" ht="15.75" customHeight="1">
      <c r="A8" s="596">
        <v>2000</v>
      </c>
      <c r="B8" s="145" t="s">
        <v>210</v>
      </c>
      <c r="C8" s="408">
        <v>0.699</v>
      </c>
      <c r="D8" s="408">
        <v>0.395</v>
      </c>
      <c r="E8" s="408">
        <v>3.663</v>
      </c>
      <c r="F8" s="408">
        <v>0.988</v>
      </c>
      <c r="G8" s="408">
        <v>1.128</v>
      </c>
      <c r="H8" s="408">
        <v>0.335</v>
      </c>
      <c r="I8" s="408">
        <v>4.66</v>
      </c>
      <c r="J8" s="408">
        <v>2.05</v>
      </c>
      <c r="K8" s="386">
        <f t="shared" si="0"/>
        <v>13.918</v>
      </c>
    </row>
    <row r="9" spans="1:11" ht="26.25" thickBot="1">
      <c r="A9" s="597"/>
      <c r="B9" s="147" t="s">
        <v>366</v>
      </c>
      <c r="C9" s="409">
        <v>21.6</v>
      </c>
      <c r="D9" s="409">
        <v>6.9</v>
      </c>
      <c r="E9" s="409">
        <v>149.4</v>
      </c>
      <c r="F9" s="409">
        <v>27.9</v>
      </c>
      <c r="G9" s="409">
        <v>24.2</v>
      </c>
      <c r="H9" s="409">
        <v>1.1</v>
      </c>
      <c r="I9" s="409">
        <v>235</v>
      </c>
      <c r="J9" s="409">
        <v>57</v>
      </c>
      <c r="K9" s="388">
        <f t="shared" si="0"/>
        <v>523.1</v>
      </c>
    </row>
    <row r="10" spans="1:11" ht="15.75" customHeight="1">
      <c r="A10" s="610">
        <v>2001</v>
      </c>
      <c r="B10" s="167" t="s">
        <v>210</v>
      </c>
      <c r="C10" s="410">
        <v>0.465</v>
      </c>
      <c r="D10" s="410">
        <v>0.28</v>
      </c>
      <c r="E10" s="410">
        <v>4.106</v>
      </c>
      <c r="F10" s="410">
        <v>0.752</v>
      </c>
      <c r="G10" s="410">
        <v>0.697</v>
      </c>
      <c r="H10" s="410">
        <v>0.293</v>
      </c>
      <c r="I10" s="410">
        <v>4.35</v>
      </c>
      <c r="J10" s="410">
        <v>2.127</v>
      </c>
      <c r="K10" s="389">
        <f t="shared" si="0"/>
        <v>13.07</v>
      </c>
    </row>
    <row r="11" spans="1:11" ht="26.25" thickBot="1">
      <c r="A11" s="625"/>
      <c r="B11" s="185" t="s">
        <v>366</v>
      </c>
      <c r="C11" s="411">
        <v>14.9</v>
      </c>
      <c r="D11" s="411">
        <v>5.9</v>
      </c>
      <c r="E11" s="411">
        <v>161</v>
      </c>
      <c r="F11" s="411">
        <v>21.6</v>
      </c>
      <c r="G11" s="411">
        <v>16.6</v>
      </c>
      <c r="H11" s="411">
        <v>1.3</v>
      </c>
      <c r="I11" s="411">
        <v>247</v>
      </c>
      <c r="J11" s="411">
        <v>61</v>
      </c>
      <c r="K11" s="398">
        <f t="shared" si="0"/>
        <v>529.3</v>
      </c>
    </row>
    <row r="12" spans="1:11" ht="15.75" customHeight="1">
      <c r="A12" s="596">
        <v>2002</v>
      </c>
      <c r="B12" s="145" t="s">
        <v>210</v>
      </c>
      <c r="C12" s="408">
        <v>1.134</v>
      </c>
      <c r="D12" s="408">
        <v>0.322</v>
      </c>
      <c r="E12" s="408">
        <v>2.472</v>
      </c>
      <c r="F12" s="408">
        <v>0.964</v>
      </c>
      <c r="G12" s="408">
        <v>1.536</v>
      </c>
      <c r="H12" s="408">
        <v>1.045</v>
      </c>
      <c r="I12" s="408">
        <v>5.163</v>
      </c>
      <c r="J12" s="408">
        <v>2.657</v>
      </c>
      <c r="K12" s="386">
        <f t="shared" si="0"/>
        <v>15.293</v>
      </c>
    </row>
    <row r="13" spans="1:11" ht="26.25" thickBot="1">
      <c r="A13" s="597"/>
      <c r="B13" s="147" t="s">
        <v>366</v>
      </c>
      <c r="C13" s="409">
        <v>32.2</v>
      </c>
      <c r="D13" s="409">
        <v>4.2</v>
      </c>
      <c r="E13" s="409">
        <v>132.1</v>
      </c>
      <c r="F13" s="409">
        <v>18.3</v>
      </c>
      <c r="G13" s="409">
        <v>23.5</v>
      </c>
      <c r="H13" s="409">
        <v>2.6</v>
      </c>
      <c r="I13" s="409">
        <v>270.5</v>
      </c>
      <c r="J13" s="409">
        <v>67.7</v>
      </c>
      <c r="K13" s="388">
        <f t="shared" si="0"/>
        <v>551.1</v>
      </c>
    </row>
    <row r="14" spans="1:11" ht="15.75" customHeight="1">
      <c r="A14" s="610">
        <v>2003</v>
      </c>
      <c r="B14" s="167" t="s">
        <v>210</v>
      </c>
      <c r="C14" s="410">
        <v>0.426</v>
      </c>
      <c r="D14" s="410">
        <v>0.202</v>
      </c>
      <c r="E14" s="410">
        <v>3.787</v>
      </c>
      <c r="F14" s="410">
        <v>0.778</v>
      </c>
      <c r="G14" s="410">
        <v>1.429</v>
      </c>
      <c r="H14" s="410">
        <v>1.468</v>
      </c>
      <c r="I14" s="410">
        <v>3.815</v>
      </c>
      <c r="J14" s="410">
        <v>2.436</v>
      </c>
      <c r="K14" s="389">
        <f t="shared" si="0"/>
        <v>14.341</v>
      </c>
    </row>
    <row r="15" spans="1:11" ht="26.25" thickBot="1">
      <c r="A15" s="625"/>
      <c r="B15" s="185" t="s">
        <v>366</v>
      </c>
      <c r="C15" s="411">
        <v>8.3</v>
      </c>
      <c r="D15" s="411">
        <v>3.6</v>
      </c>
      <c r="E15" s="411">
        <v>156</v>
      </c>
      <c r="F15" s="411">
        <v>19</v>
      </c>
      <c r="G15" s="411">
        <v>21.2</v>
      </c>
      <c r="H15" s="411">
        <v>4.8</v>
      </c>
      <c r="I15" s="411">
        <v>217.1</v>
      </c>
      <c r="J15" s="411">
        <v>86.7</v>
      </c>
      <c r="K15" s="398">
        <f t="shared" si="0"/>
        <v>516.7</v>
      </c>
    </row>
    <row r="16" spans="1:11" ht="15.75" customHeight="1">
      <c r="A16" s="596">
        <v>2004</v>
      </c>
      <c r="B16" s="145" t="s">
        <v>210</v>
      </c>
      <c r="C16" s="408">
        <v>0.41</v>
      </c>
      <c r="D16" s="408">
        <v>0.249</v>
      </c>
      <c r="E16" s="408">
        <v>3.476</v>
      </c>
      <c r="F16" s="408">
        <v>0.895</v>
      </c>
      <c r="G16" s="408">
        <v>1.254</v>
      </c>
      <c r="H16" s="408">
        <v>1.264</v>
      </c>
      <c r="I16" s="408">
        <v>3.104</v>
      </c>
      <c r="J16" s="408">
        <v>2.384</v>
      </c>
      <c r="K16" s="386">
        <f t="shared" si="0"/>
        <v>13.036</v>
      </c>
    </row>
    <row r="17" spans="1:11" ht="26.25" thickBot="1">
      <c r="A17" s="597"/>
      <c r="B17" s="147" t="s">
        <v>366</v>
      </c>
      <c r="C17" s="409">
        <v>9.2</v>
      </c>
      <c r="D17" s="409">
        <v>7</v>
      </c>
      <c r="E17" s="409">
        <v>159</v>
      </c>
      <c r="F17" s="409">
        <v>22.7</v>
      </c>
      <c r="G17" s="409">
        <v>24.4</v>
      </c>
      <c r="H17" s="409">
        <v>2.7</v>
      </c>
      <c r="I17" s="409">
        <v>225.3</v>
      </c>
      <c r="J17" s="409">
        <v>85.6</v>
      </c>
      <c r="K17" s="388">
        <f t="shared" si="0"/>
        <v>535.9</v>
      </c>
    </row>
    <row r="18" spans="1:11" ht="15.75" customHeight="1">
      <c r="A18" s="610">
        <v>2005</v>
      </c>
      <c r="B18" s="167" t="s">
        <v>210</v>
      </c>
      <c r="C18" s="410">
        <v>0.274</v>
      </c>
      <c r="D18" s="410">
        <v>0.165</v>
      </c>
      <c r="E18" s="410">
        <v>3.054</v>
      </c>
      <c r="F18" s="410">
        <v>0.76</v>
      </c>
      <c r="G18" s="410">
        <v>1.315</v>
      </c>
      <c r="H18" s="410">
        <v>1.3</v>
      </c>
      <c r="I18" s="410">
        <v>3.696</v>
      </c>
      <c r="J18" s="410">
        <v>2.1</v>
      </c>
      <c r="K18" s="389">
        <f t="shared" si="0"/>
        <v>12.664</v>
      </c>
    </row>
    <row r="19" spans="1:11" ht="26.25" thickBot="1">
      <c r="A19" s="625"/>
      <c r="B19" s="185" t="s">
        <v>366</v>
      </c>
      <c r="C19" s="411">
        <v>6</v>
      </c>
      <c r="D19" s="411">
        <v>4.3</v>
      </c>
      <c r="E19" s="411">
        <v>131</v>
      </c>
      <c r="F19" s="411">
        <v>19.7</v>
      </c>
      <c r="G19" s="411">
        <v>23.7</v>
      </c>
      <c r="H19" s="411">
        <v>2.9</v>
      </c>
      <c r="I19" s="411">
        <v>277</v>
      </c>
      <c r="J19" s="411">
        <v>73.5</v>
      </c>
      <c r="K19" s="398">
        <f t="shared" si="0"/>
        <v>538.1</v>
      </c>
    </row>
    <row r="20" spans="1:11" ht="15.75" customHeight="1">
      <c r="A20" s="596">
        <v>2006</v>
      </c>
      <c r="B20" s="145" t="s">
        <v>493</v>
      </c>
      <c r="C20" s="408">
        <v>405</v>
      </c>
      <c r="D20" s="408">
        <v>300</v>
      </c>
      <c r="E20" s="408">
        <v>3403</v>
      </c>
      <c r="F20" s="408">
        <v>980</v>
      </c>
      <c r="G20" s="408">
        <v>1450</v>
      </c>
      <c r="H20" s="408">
        <v>1047</v>
      </c>
      <c r="I20" s="408">
        <v>3880</v>
      </c>
      <c r="J20" s="408">
        <v>1820</v>
      </c>
      <c r="K20" s="386">
        <f t="shared" si="0"/>
        <v>13285</v>
      </c>
    </row>
    <row r="21" spans="1:11" ht="26.25" thickBot="1">
      <c r="A21" s="597"/>
      <c r="B21" s="147" t="s">
        <v>366</v>
      </c>
      <c r="C21" s="409">
        <v>8.1</v>
      </c>
      <c r="D21" s="409">
        <v>7.2</v>
      </c>
      <c r="E21" s="409">
        <v>149.7</v>
      </c>
      <c r="F21" s="409">
        <v>23.5</v>
      </c>
      <c r="G21" s="409">
        <v>24.4</v>
      </c>
      <c r="H21" s="409">
        <v>2.3</v>
      </c>
      <c r="I21" s="409">
        <v>291</v>
      </c>
      <c r="J21" s="409">
        <v>58.2</v>
      </c>
      <c r="K21" s="388">
        <f t="shared" si="0"/>
        <v>564.4000000000001</v>
      </c>
    </row>
    <row r="22" spans="1:11" ht="15.75" customHeight="1">
      <c r="A22" s="610">
        <v>2007</v>
      </c>
      <c r="B22" s="167" t="s">
        <v>493</v>
      </c>
      <c r="C22" s="410">
        <v>388</v>
      </c>
      <c r="D22" s="410">
        <v>280</v>
      </c>
      <c r="E22" s="410">
        <v>3100</v>
      </c>
      <c r="F22" s="410">
        <v>908</v>
      </c>
      <c r="G22" s="410">
        <v>1600</v>
      </c>
      <c r="H22" s="410">
        <v>1238</v>
      </c>
      <c r="I22" s="410">
        <v>4060</v>
      </c>
      <c r="J22" s="410">
        <v>1550</v>
      </c>
      <c r="K22" s="389">
        <f t="shared" si="0"/>
        <v>13124</v>
      </c>
    </row>
    <row r="23" spans="1:11" ht="26.25" thickBot="1">
      <c r="A23" s="597"/>
      <c r="B23" s="147" t="s">
        <v>366</v>
      </c>
      <c r="C23" s="409">
        <v>8.5</v>
      </c>
      <c r="D23" s="409">
        <v>7.8</v>
      </c>
      <c r="E23" s="409">
        <v>142.6</v>
      </c>
      <c r="F23" s="409">
        <v>23.8</v>
      </c>
      <c r="G23" s="409">
        <v>28.2</v>
      </c>
      <c r="H23" s="409">
        <v>2.8</v>
      </c>
      <c r="I23" s="409">
        <v>305.3</v>
      </c>
      <c r="J23" s="409">
        <v>54.3</v>
      </c>
      <c r="K23" s="388">
        <f t="shared" si="0"/>
        <v>573.3</v>
      </c>
    </row>
    <row r="24" spans="1:12" s="2" customFormat="1" ht="13.5" customHeight="1">
      <c r="A24" s="4" t="s">
        <v>19</v>
      </c>
      <c r="G24" s="11" t="s">
        <v>265</v>
      </c>
      <c r="I24" s="139"/>
      <c r="L24" s="139"/>
    </row>
    <row r="25" spans="1:2" ht="12.75">
      <c r="A25" s="326"/>
      <c r="B25" s="11" t="s">
        <v>436</v>
      </c>
    </row>
  </sheetData>
  <sheetProtection/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.7" top="0.5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W24"/>
  <sheetViews>
    <sheetView zoomScalePageLayoutView="0" workbookViewId="0" topLeftCell="A1">
      <selection activeCell="B22" activeCellId="1" sqref="B20 B22"/>
    </sheetView>
  </sheetViews>
  <sheetFormatPr defaultColWidth="9.140625" defaultRowHeight="12.75"/>
  <cols>
    <col min="1" max="7" width="11.28125" style="206" customWidth="1"/>
    <col min="8" max="8" width="16.7109375" style="206" customWidth="1"/>
    <col min="9" max="16384" width="9.140625" style="206" customWidth="1"/>
  </cols>
  <sheetData>
    <row r="1" spans="1:23" s="3" customFormat="1" ht="19.5" customHeight="1">
      <c r="A1" s="16" t="s">
        <v>425</v>
      </c>
      <c r="B1" s="16"/>
      <c r="C1" s="16"/>
      <c r="D1" s="16"/>
      <c r="E1" s="16"/>
      <c r="F1" s="16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8" ht="31.5" customHeight="1" thickBot="1">
      <c r="A3" s="19" t="s">
        <v>431</v>
      </c>
      <c r="B3" s="19" t="s">
        <v>169</v>
      </c>
      <c r="C3" s="322" t="s">
        <v>39</v>
      </c>
      <c r="D3" s="322" t="s">
        <v>50</v>
      </c>
      <c r="E3" s="322" t="s">
        <v>47</v>
      </c>
      <c r="F3" s="322" t="s">
        <v>51</v>
      </c>
      <c r="G3" s="322" t="s">
        <v>212</v>
      </c>
      <c r="H3" s="322" t="s">
        <v>97</v>
      </c>
    </row>
    <row r="4" spans="1:8" ht="15.75" customHeight="1">
      <c r="A4" s="596">
        <v>1998</v>
      </c>
      <c r="B4" s="145" t="s">
        <v>210</v>
      </c>
      <c r="C4" s="408">
        <v>15.1</v>
      </c>
      <c r="D4" s="408">
        <v>2.5</v>
      </c>
      <c r="E4" s="408">
        <v>0.7</v>
      </c>
      <c r="F4" s="408">
        <v>0.7</v>
      </c>
      <c r="G4" s="408">
        <v>0.5</v>
      </c>
      <c r="H4" s="386">
        <f aca="true" t="shared" si="0" ref="H4:H23">SUM(C4:G4)</f>
        <v>19.5</v>
      </c>
    </row>
    <row r="5" spans="1:8" ht="15.75" customHeight="1" thickBot="1">
      <c r="A5" s="597"/>
      <c r="B5" s="147" t="s">
        <v>366</v>
      </c>
      <c r="C5" s="409">
        <v>302</v>
      </c>
      <c r="D5" s="409">
        <v>48.4</v>
      </c>
      <c r="E5" s="409">
        <v>21.4</v>
      </c>
      <c r="F5" s="409">
        <v>15.1</v>
      </c>
      <c r="G5" s="409">
        <v>7.1</v>
      </c>
      <c r="H5" s="388">
        <f t="shared" si="0"/>
        <v>394</v>
      </c>
    </row>
    <row r="6" spans="1:8" ht="15.75" customHeight="1">
      <c r="A6" s="610">
        <v>1999</v>
      </c>
      <c r="B6" s="167" t="s">
        <v>210</v>
      </c>
      <c r="C6" s="410">
        <v>14.8</v>
      </c>
      <c r="D6" s="410">
        <v>2.8</v>
      </c>
      <c r="E6" s="410">
        <v>0.6</v>
      </c>
      <c r="F6" s="410">
        <v>0.7</v>
      </c>
      <c r="G6" s="410">
        <v>0.4</v>
      </c>
      <c r="H6" s="389">
        <f t="shared" si="0"/>
        <v>19.3</v>
      </c>
    </row>
    <row r="7" spans="1:8" ht="15.75" customHeight="1" thickBot="1">
      <c r="A7" s="625"/>
      <c r="B7" s="185" t="s">
        <v>366</v>
      </c>
      <c r="C7" s="411">
        <v>281.6</v>
      </c>
      <c r="D7" s="411">
        <v>64.1</v>
      </c>
      <c r="E7" s="411">
        <v>19.9</v>
      </c>
      <c r="F7" s="411">
        <v>16.3</v>
      </c>
      <c r="G7" s="411">
        <v>8.5</v>
      </c>
      <c r="H7" s="398">
        <f t="shared" si="0"/>
        <v>390.40000000000003</v>
      </c>
    </row>
    <row r="8" spans="1:8" ht="15.75" customHeight="1">
      <c r="A8" s="596">
        <v>2000</v>
      </c>
      <c r="B8" s="145" t="s">
        <v>210</v>
      </c>
      <c r="C8" s="408">
        <v>12.913</v>
      </c>
      <c r="D8" s="408">
        <v>4.564</v>
      </c>
      <c r="E8" s="408">
        <v>0.55</v>
      </c>
      <c r="F8" s="408">
        <v>0.358</v>
      </c>
      <c r="G8" s="408">
        <v>0.305</v>
      </c>
      <c r="H8" s="386">
        <f t="shared" si="0"/>
        <v>18.69</v>
      </c>
    </row>
    <row r="9" spans="1:8" ht="15.75" customHeight="1" thickBot="1">
      <c r="A9" s="597"/>
      <c r="B9" s="147" t="s">
        <v>366</v>
      </c>
      <c r="C9" s="409">
        <v>275</v>
      </c>
      <c r="D9" s="409">
        <v>157.6</v>
      </c>
      <c r="E9" s="409">
        <v>11</v>
      </c>
      <c r="F9" s="409">
        <v>8.2</v>
      </c>
      <c r="G9" s="409">
        <v>6.1</v>
      </c>
      <c r="H9" s="388">
        <f t="shared" si="0"/>
        <v>457.90000000000003</v>
      </c>
    </row>
    <row r="10" spans="1:8" ht="15.75" customHeight="1">
      <c r="A10" s="610">
        <v>2001</v>
      </c>
      <c r="B10" s="167" t="s">
        <v>210</v>
      </c>
      <c r="C10" s="410">
        <v>11.943</v>
      </c>
      <c r="D10" s="410">
        <v>4.12</v>
      </c>
      <c r="E10" s="410">
        <v>0.49</v>
      </c>
      <c r="F10" s="410">
        <v>0.439</v>
      </c>
      <c r="G10" s="410">
        <v>0.28</v>
      </c>
      <c r="H10" s="389">
        <f t="shared" si="0"/>
        <v>17.272</v>
      </c>
    </row>
    <row r="11" spans="1:8" ht="15.75" customHeight="1" thickBot="1">
      <c r="A11" s="625"/>
      <c r="B11" s="185" t="s">
        <v>366</v>
      </c>
      <c r="C11" s="411">
        <v>257</v>
      </c>
      <c r="D11" s="411">
        <v>144.2</v>
      </c>
      <c r="E11" s="411">
        <v>11</v>
      </c>
      <c r="F11" s="411">
        <v>10.8</v>
      </c>
      <c r="G11" s="411">
        <v>5.8</v>
      </c>
      <c r="H11" s="398">
        <f t="shared" si="0"/>
        <v>428.8</v>
      </c>
    </row>
    <row r="12" spans="1:8" ht="15.75" customHeight="1">
      <c r="A12" s="596">
        <v>2002</v>
      </c>
      <c r="B12" s="145" t="s">
        <v>210</v>
      </c>
      <c r="C12" s="408">
        <v>16.861</v>
      </c>
      <c r="D12" s="408">
        <v>2.342</v>
      </c>
      <c r="E12" s="408">
        <v>0.51</v>
      </c>
      <c r="F12" s="408">
        <v>0.871</v>
      </c>
      <c r="G12" s="408">
        <v>0.152</v>
      </c>
      <c r="H12" s="386">
        <f t="shared" si="0"/>
        <v>20.736</v>
      </c>
    </row>
    <row r="13" spans="1:8" ht="15.75" customHeight="1" thickBot="1">
      <c r="A13" s="597"/>
      <c r="B13" s="147" t="s">
        <v>366</v>
      </c>
      <c r="C13" s="409">
        <v>397.1</v>
      </c>
      <c r="D13" s="409">
        <v>72.6</v>
      </c>
      <c r="E13" s="409">
        <v>9.2</v>
      </c>
      <c r="F13" s="409">
        <v>34.6</v>
      </c>
      <c r="G13" s="409">
        <v>1.5</v>
      </c>
      <c r="H13" s="388">
        <f t="shared" si="0"/>
        <v>515</v>
      </c>
    </row>
    <row r="14" spans="1:8" ht="15.75" customHeight="1">
      <c r="A14" s="610">
        <v>2003</v>
      </c>
      <c r="B14" s="167" t="s">
        <v>210</v>
      </c>
      <c r="C14" s="410">
        <v>19.166</v>
      </c>
      <c r="D14" s="410">
        <v>1.985</v>
      </c>
      <c r="E14" s="410">
        <v>0.477</v>
      </c>
      <c r="F14" s="410">
        <v>0.967</v>
      </c>
      <c r="G14" s="410">
        <v>0.492</v>
      </c>
      <c r="H14" s="389">
        <f t="shared" si="0"/>
        <v>23.087</v>
      </c>
    </row>
    <row r="15" spans="1:8" ht="15.75" customHeight="1" thickBot="1">
      <c r="A15" s="625"/>
      <c r="B15" s="185" t="s">
        <v>366</v>
      </c>
      <c r="C15" s="411">
        <v>416.4</v>
      </c>
      <c r="D15" s="411">
        <v>62.5</v>
      </c>
      <c r="E15" s="411">
        <v>5.1</v>
      </c>
      <c r="F15" s="411">
        <v>30.1</v>
      </c>
      <c r="G15" s="411">
        <v>4.9</v>
      </c>
      <c r="H15" s="398">
        <f t="shared" si="0"/>
        <v>519</v>
      </c>
    </row>
    <row r="16" spans="1:8" ht="15.75" customHeight="1">
      <c r="A16" s="596">
        <v>2004</v>
      </c>
      <c r="B16" s="145" t="s">
        <v>210</v>
      </c>
      <c r="C16" s="408">
        <v>19.532</v>
      </c>
      <c r="D16" s="408">
        <v>2.005</v>
      </c>
      <c r="E16" s="408">
        <v>0.309</v>
      </c>
      <c r="F16" s="408">
        <v>0.689</v>
      </c>
      <c r="G16" s="408">
        <v>0.919</v>
      </c>
      <c r="H16" s="386">
        <f t="shared" si="0"/>
        <v>23.454</v>
      </c>
    </row>
    <row r="17" spans="1:8" ht="15.75" customHeight="1" thickBot="1">
      <c r="A17" s="597"/>
      <c r="B17" s="147" t="s">
        <v>366</v>
      </c>
      <c r="C17" s="409">
        <v>499</v>
      </c>
      <c r="D17" s="409">
        <v>52</v>
      </c>
      <c r="E17" s="409">
        <v>3.8</v>
      </c>
      <c r="F17" s="409">
        <v>9</v>
      </c>
      <c r="G17" s="409">
        <v>15</v>
      </c>
      <c r="H17" s="388">
        <f t="shared" si="0"/>
        <v>578.8</v>
      </c>
    </row>
    <row r="18" spans="1:8" ht="15.75" customHeight="1">
      <c r="A18" s="610">
        <v>2005</v>
      </c>
      <c r="B18" s="167" t="s">
        <v>210</v>
      </c>
      <c r="C18" s="410">
        <v>19.671</v>
      </c>
      <c r="D18" s="410">
        <v>1.961</v>
      </c>
      <c r="E18" s="410">
        <v>0.3</v>
      </c>
      <c r="F18" s="410">
        <v>0.833</v>
      </c>
      <c r="G18" s="410">
        <v>0.747</v>
      </c>
      <c r="H18" s="389">
        <f t="shared" si="0"/>
        <v>23.511999999999997</v>
      </c>
    </row>
    <row r="19" spans="1:8" ht="15.75" customHeight="1" thickBot="1">
      <c r="A19" s="625"/>
      <c r="B19" s="185" t="s">
        <v>366</v>
      </c>
      <c r="C19" s="411">
        <v>511.4</v>
      </c>
      <c r="D19" s="411">
        <v>50.9</v>
      </c>
      <c r="E19" s="411">
        <v>3.3</v>
      </c>
      <c r="F19" s="411">
        <v>10.8</v>
      </c>
      <c r="G19" s="411">
        <v>9.9</v>
      </c>
      <c r="H19" s="398">
        <f t="shared" si="0"/>
        <v>586.2999999999998</v>
      </c>
    </row>
    <row r="20" spans="1:8" ht="15.75" customHeight="1">
      <c r="A20" s="596">
        <v>2006</v>
      </c>
      <c r="B20" s="145" t="s">
        <v>493</v>
      </c>
      <c r="C20" s="408">
        <v>19900</v>
      </c>
      <c r="D20" s="408">
        <v>2000</v>
      </c>
      <c r="E20" s="408">
        <v>310</v>
      </c>
      <c r="F20" s="408">
        <v>650</v>
      </c>
      <c r="G20" s="408">
        <v>570</v>
      </c>
      <c r="H20" s="386">
        <f t="shared" si="0"/>
        <v>23430</v>
      </c>
    </row>
    <row r="21" spans="1:8" ht="15.75" customHeight="1" thickBot="1">
      <c r="A21" s="597"/>
      <c r="B21" s="147" t="s">
        <v>366</v>
      </c>
      <c r="C21" s="409">
        <v>398</v>
      </c>
      <c r="D21" s="409">
        <v>45</v>
      </c>
      <c r="E21" s="409">
        <v>3.1</v>
      </c>
      <c r="F21" s="409">
        <v>5.8</v>
      </c>
      <c r="G21" s="409">
        <v>6.8</v>
      </c>
      <c r="H21" s="388">
        <f t="shared" si="0"/>
        <v>458.70000000000005</v>
      </c>
    </row>
    <row r="22" spans="1:8" ht="15.75" customHeight="1">
      <c r="A22" s="610">
        <v>2007</v>
      </c>
      <c r="B22" s="145" t="s">
        <v>493</v>
      </c>
      <c r="C22" s="410">
        <v>20100</v>
      </c>
      <c r="D22" s="410">
        <v>1800</v>
      </c>
      <c r="E22" s="410">
        <v>305</v>
      </c>
      <c r="F22" s="410">
        <v>580</v>
      </c>
      <c r="G22" s="410">
        <v>575</v>
      </c>
      <c r="H22" s="389">
        <f t="shared" si="0"/>
        <v>23360</v>
      </c>
    </row>
    <row r="23" spans="1:8" ht="15.75" customHeight="1" thickBot="1">
      <c r="A23" s="597"/>
      <c r="B23" s="147" t="s">
        <v>366</v>
      </c>
      <c r="C23" s="409">
        <v>514.6</v>
      </c>
      <c r="D23" s="409">
        <v>45.9</v>
      </c>
      <c r="E23" s="409">
        <v>3.3</v>
      </c>
      <c r="F23" s="409">
        <v>7.1</v>
      </c>
      <c r="G23" s="409">
        <v>7.5</v>
      </c>
      <c r="H23" s="388">
        <f t="shared" si="0"/>
        <v>578.4</v>
      </c>
    </row>
    <row r="24" spans="1:12" s="2" customFormat="1" ht="13.5" customHeight="1">
      <c r="A24" s="4" t="s">
        <v>19</v>
      </c>
      <c r="G24" s="11" t="s">
        <v>265</v>
      </c>
      <c r="I24" s="139"/>
      <c r="L24" s="139"/>
    </row>
  </sheetData>
  <sheetProtection/>
  <mergeCells count="10"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4.7109375" style="206" customWidth="1"/>
    <col min="3" max="5" width="15.7109375" style="206" customWidth="1"/>
    <col min="6" max="6" width="17.7109375" style="206" customWidth="1"/>
    <col min="7" max="16384" width="9.140625" style="206" customWidth="1"/>
  </cols>
  <sheetData>
    <row r="1" spans="1:23" s="3" customFormat="1" ht="19.5" customHeight="1">
      <c r="A1" s="16" t="s">
        <v>426</v>
      </c>
      <c r="B1" s="16"/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6" ht="13.5" customHeight="1" thickBot="1">
      <c r="A3" s="19" t="s">
        <v>431</v>
      </c>
      <c r="B3" s="19" t="s">
        <v>169</v>
      </c>
      <c r="C3" s="322" t="s">
        <v>221</v>
      </c>
      <c r="D3" s="322" t="s">
        <v>110</v>
      </c>
      <c r="E3" s="322" t="s">
        <v>212</v>
      </c>
      <c r="F3" s="322" t="s">
        <v>222</v>
      </c>
    </row>
    <row r="4" spans="1:6" ht="15.75" customHeight="1">
      <c r="A4" s="596">
        <v>1998</v>
      </c>
      <c r="B4" s="145" t="s">
        <v>210</v>
      </c>
      <c r="C4" s="408">
        <v>9.1</v>
      </c>
      <c r="D4" s="408">
        <v>11.3</v>
      </c>
      <c r="E4" s="408">
        <v>1.2</v>
      </c>
      <c r="F4" s="386">
        <f aca="true" t="shared" si="0" ref="F4:F19">SUM(C4:E4)</f>
        <v>21.599999999999998</v>
      </c>
    </row>
    <row r="5" spans="1:6" ht="15.75" customHeight="1" thickBot="1">
      <c r="A5" s="597"/>
      <c r="B5" s="147" t="s">
        <v>366</v>
      </c>
      <c r="C5" s="409">
        <v>443.2</v>
      </c>
      <c r="D5" s="409">
        <v>11.3</v>
      </c>
      <c r="E5" s="409">
        <v>0.5</v>
      </c>
      <c r="F5" s="388">
        <f t="shared" si="0"/>
        <v>455</v>
      </c>
    </row>
    <row r="6" spans="1:6" ht="15.75" customHeight="1">
      <c r="A6" s="610">
        <v>1999</v>
      </c>
      <c r="B6" s="167" t="s">
        <v>210</v>
      </c>
      <c r="C6" s="410">
        <v>8.1</v>
      </c>
      <c r="D6" s="410">
        <v>11.8</v>
      </c>
      <c r="E6" s="410">
        <v>1.2</v>
      </c>
      <c r="F6" s="389">
        <f t="shared" si="0"/>
        <v>21.099999999999998</v>
      </c>
    </row>
    <row r="7" spans="1:6" ht="15.75" customHeight="1" thickBot="1">
      <c r="A7" s="625"/>
      <c r="B7" s="185" t="s">
        <v>366</v>
      </c>
      <c r="C7" s="411">
        <v>369.5</v>
      </c>
      <c r="D7" s="411">
        <v>12.5</v>
      </c>
      <c r="E7" s="411">
        <v>0.5</v>
      </c>
      <c r="F7" s="398">
        <f t="shared" si="0"/>
        <v>382.5</v>
      </c>
    </row>
    <row r="8" spans="1:6" ht="15.75" customHeight="1">
      <c r="A8" s="596">
        <v>2000</v>
      </c>
      <c r="B8" s="145" t="s">
        <v>210</v>
      </c>
      <c r="C8" s="408">
        <v>7.027</v>
      </c>
      <c r="D8" s="408">
        <v>8.726</v>
      </c>
      <c r="E8" s="408">
        <v>1.367</v>
      </c>
      <c r="F8" s="386">
        <f t="shared" si="0"/>
        <v>17.12</v>
      </c>
    </row>
    <row r="9" spans="1:6" ht="15.75" customHeight="1" thickBot="1">
      <c r="A9" s="597"/>
      <c r="B9" s="147" t="s">
        <v>366</v>
      </c>
      <c r="C9" s="409">
        <v>341.7</v>
      </c>
      <c r="D9" s="409">
        <v>10.8</v>
      </c>
      <c r="E9" s="409">
        <v>2.8</v>
      </c>
      <c r="F9" s="388">
        <f t="shared" si="0"/>
        <v>355.3</v>
      </c>
    </row>
    <row r="10" spans="1:6" ht="15.75" customHeight="1">
      <c r="A10" s="610">
        <v>2001</v>
      </c>
      <c r="B10" s="167" t="s">
        <v>210</v>
      </c>
      <c r="C10" s="410">
        <v>0.27</v>
      </c>
      <c r="D10" s="410">
        <v>9.11</v>
      </c>
      <c r="E10" s="410">
        <v>1.488</v>
      </c>
      <c r="F10" s="389">
        <f t="shared" si="0"/>
        <v>10.867999999999999</v>
      </c>
    </row>
    <row r="11" spans="1:6" ht="15.75" customHeight="1" thickBot="1">
      <c r="A11" s="625"/>
      <c r="B11" s="185" t="s">
        <v>366</v>
      </c>
      <c r="C11" s="411">
        <v>15.2</v>
      </c>
      <c r="D11" s="411">
        <v>12.8</v>
      </c>
      <c r="E11" s="411">
        <v>2.9</v>
      </c>
      <c r="F11" s="398">
        <f t="shared" si="0"/>
        <v>30.9</v>
      </c>
    </row>
    <row r="12" spans="1:6" ht="15.75" customHeight="1">
      <c r="A12" s="596">
        <v>2002</v>
      </c>
      <c r="B12" s="145" t="s">
        <v>210</v>
      </c>
      <c r="C12" s="375"/>
      <c r="D12" s="408">
        <v>8.795</v>
      </c>
      <c r="E12" s="408">
        <v>1.631</v>
      </c>
      <c r="F12" s="350"/>
    </row>
    <row r="13" spans="1:6" ht="15.75" customHeight="1" thickBot="1">
      <c r="A13" s="597"/>
      <c r="B13" s="147" t="s">
        <v>366</v>
      </c>
      <c r="C13" s="379"/>
      <c r="D13" s="409">
        <v>9.7</v>
      </c>
      <c r="E13" s="409">
        <v>1.4</v>
      </c>
      <c r="F13" s="352"/>
    </row>
    <row r="14" spans="1:6" ht="15.75" customHeight="1">
      <c r="A14" s="610">
        <v>2003</v>
      </c>
      <c r="B14" s="167" t="s">
        <v>210</v>
      </c>
      <c r="C14" s="394"/>
      <c r="D14" s="410">
        <v>8.983</v>
      </c>
      <c r="E14" s="410">
        <v>0.719</v>
      </c>
      <c r="F14" s="416"/>
    </row>
    <row r="15" spans="1:6" ht="15.75" customHeight="1" thickBot="1">
      <c r="A15" s="625"/>
      <c r="B15" s="185" t="s">
        <v>366</v>
      </c>
      <c r="C15" s="407"/>
      <c r="D15" s="411">
        <v>9.9</v>
      </c>
      <c r="E15" s="411">
        <v>2.1</v>
      </c>
      <c r="F15" s="415"/>
    </row>
    <row r="16" spans="1:6" ht="15.75" customHeight="1">
      <c r="A16" s="596">
        <v>2004</v>
      </c>
      <c r="B16" s="145" t="s">
        <v>210</v>
      </c>
      <c r="C16" s="408">
        <v>1.156</v>
      </c>
      <c r="D16" s="408">
        <v>9.387</v>
      </c>
      <c r="E16" s="408">
        <v>0.54</v>
      </c>
      <c r="F16" s="386">
        <f t="shared" si="0"/>
        <v>11.083000000000002</v>
      </c>
    </row>
    <row r="17" spans="1:6" ht="15.75" customHeight="1" thickBot="1">
      <c r="A17" s="597"/>
      <c r="B17" s="147" t="s">
        <v>366</v>
      </c>
      <c r="C17" s="409">
        <v>84.8</v>
      </c>
      <c r="D17" s="409">
        <v>11</v>
      </c>
      <c r="E17" s="409">
        <v>1.3</v>
      </c>
      <c r="F17" s="388">
        <f t="shared" si="0"/>
        <v>97.1</v>
      </c>
    </row>
    <row r="18" spans="1:6" ht="15.75" customHeight="1">
      <c r="A18" s="610">
        <v>2005</v>
      </c>
      <c r="B18" s="167" t="s">
        <v>210</v>
      </c>
      <c r="C18" s="410">
        <v>1.1</v>
      </c>
      <c r="D18" s="410">
        <v>9</v>
      </c>
      <c r="E18" s="410">
        <v>0.727</v>
      </c>
      <c r="F18" s="389">
        <f t="shared" si="0"/>
        <v>10.827</v>
      </c>
    </row>
    <row r="19" spans="1:6" ht="15.75" customHeight="1" thickBot="1">
      <c r="A19" s="597"/>
      <c r="B19" s="147" t="s">
        <v>366</v>
      </c>
      <c r="C19" s="412">
        <v>79.2</v>
      </c>
      <c r="D19" s="412">
        <v>9</v>
      </c>
      <c r="E19" s="412">
        <v>1.8</v>
      </c>
      <c r="F19" s="388">
        <f t="shared" si="0"/>
        <v>90</v>
      </c>
    </row>
    <row r="20" spans="1:12" s="2" customFormat="1" ht="13.5" customHeight="1">
      <c r="A20" s="4" t="s">
        <v>19</v>
      </c>
      <c r="E20" s="11" t="s">
        <v>265</v>
      </c>
      <c r="I20" s="139"/>
      <c r="L20" s="139"/>
    </row>
    <row r="21" spans="1:2" ht="12.75">
      <c r="A21" s="326"/>
      <c r="B21" s="11" t="s">
        <v>436</v>
      </c>
    </row>
  </sheetData>
  <sheetProtection/>
  <mergeCells count="8">
    <mergeCell ref="A14:A15"/>
    <mergeCell ref="A16:A17"/>
    <mergeCell ref="A18:A19"/>
    <mergeCell ref="A4:A5"/>
    <mergeCell ref="A6:A7"/>
    <mergeCell ref="A8:A9"/>
    <mergeCell ref="A10:A11"/>
    <mergeCell ref="A12:A1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77" customWidth="1"/>
    <col min="2" max="2" width="6.421875" style="177" customWidth="1"/>
    <col min="3" max="3" width="6.140625" style="177" bestFit="1" customWidth="1"/>
    <col min="4" max="4" width="7.28125" style="177" bestFit="1" customWidth="1"/>
    <col min="5" max="5" width="6.140625" style="177" bestFit="1" customWidth="1"/>
    <col min="6" max="6" width="7.28125" style="177" bestFit="1" customWidth="1"/>
    <col min="7" max="7" width="6.140625" style="177" bestFit="1" customWidth="1"/>
    <col min="8" max="8" width="7.28125" style="177" bestFit="1" customWidth="1"/>
    <col min="9" max="9" width="6.140625" style="177" bestFit="1" customWidth="1"/>
    <col min="10" max="10" width="7.28125" style="177" bestFit="1" customWidth="1"/>
    <col min="11" max="11" width="6.140625" style="177" bestFit="1" customWidth="1"/>
    <col min="12" max="12" width="7.57421875" style="177" customWidth="1"/>
    <col min="13" max="13" width="6.140625" style="177" bestFit="1" customWidth="1"/>
    <col min="14" max="14" width="7.28125" style="177" bestFit="1" customWidth="1"/>
    <col min="15" max="15" width="6.140625" style="177" bestFit="1" customWidth="1"/>
    <col min="16" max="16" width="7.28125" style="177" bestFit="1" customWidth="1"/>
    <col min="17" max="17" width="6.140625" style="177" bestFit="1" customWidth="1"/>
    <col min="18" max="18" width="8.421875" style="177" bestFit="1" customWidth="1"/>
    <col min="19" max="19" width="6.140625" style="177" bestFit="1" customWidth="1"/>
    <col min="20" max="20" width="8.421875" style="177" bestFit="1" customWidth="1"/>
    <col min="21" max="21" width="6.28125" style="177" bestFit="1" customWidth="1"/>
    <col min="22" max="16384" width="9.140625" style="177" customWidth="1"/>
  </cols>
  <sheetData>
    <row r="1" spans="1:22" s="3" customFormat="1" ht="19.5" customHeight="1">
      <c r="A1" s="16" t="s">
        <v>428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"/>
    </row>
    <row r="2" spans="1:22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1" ht="13.5" customHeight="1" thickBot="1">
      <c r="A3" s="604" t="s">
        <v>169</v>
      </c>
      <c r="B3" s="626">
        <v>1998</v>
      </c>
      <c r="C3" s="626"/>
      <c r="D3" s="626">
        <v>1999</v>
      </c>
      <c r="E3" s="626"/>
      <c r="F3" s="626">
        <v>2000</v>
      </c>
      <c r="G3" s="626"/>
      <c r="H3" s="626">
        <v>2001</v>
      </c>
      <c r="I3" s="626"/>
      <c r="J3" s="626">
        <v>2002</v>
      </c>
      <c r="K3" s="626"/>
      <c r="L3" s="626">
        <v>2003</v>
      </c>
      <c r="M3" s="626"/>
      <c r="N3" s="626">
        <v>2004</v>
      </c>
      <c r="O3" s="626"/>
      <c r="P3" s="626">
        <v>2005</v>
      </c>
      <c r="Q3" s="626"/>
      <c r="R3" s="626">
        <v>2006</v>
      </c>
      <c r="S3" s="626"/>
      <c r="T3" s="626">
        <v>2007</v>
      </c>
      <c r="U3" s="626"/>
    </row>
    <row r="4" spans="1:21" ht="31.5" customHeight="1" thickBot="1">
      <c r="A4" s="604"/>
      <c r="B4" s="314" t="s">
        <v>210</v>
      </c>
      <c r="C4" s="314" t="s">
        <v>366</v>
      </c>
      <c r="D4" s="314" t="s">
        <v>210</v>
      </c>
      <c r="E4" s="314" t="s">
        <v>366</v>
      </c>
      <c r="F4" s="314" t="s">
        <v>210</v>
      </c>
      <c r="G4" s="314" t="s">
        <v>366</v>
      </c>
      <c r="H4" s="314" t="s">
        <v>210</v>
      </c>
      <c r="I4" s="314" t="s">
        <v>366</v>
      </c>
      <c r="J4" s="314" t="s">
        <v>210</v>
      </c>
      <c r="K4" s="314" t="s">
        <v>366</v>
      </c>
      <c r="L4" s="314" t="s">
        <v>210</v>
      </c>
      <c r="M4" s="314" t="s">
        <v>366</v>
      </c>
      <c r="N4" s="314" t="s">
        <v>210</v>
      </c>
      <c r="O4" s="314" t="s">
        <v>366</v>
      </c>
      <c r="P4" s="314" t="s">
        <v>210</v>
      </c>
      <c r="Q4" s="314" t="s">
        <v>366</v>
      </c>
      <c r="R4" s="574" t="s">
        <v>493</v>
      </c>
      <c r="S4" s="314" t="s">
        <v>366</v>
      </c>
      <c r="T4" s="574" t="s">
        <v>493</v>
      </c>
      <c r="U4" s="314" t="s">
        <v>366</v>
      </c>
    </row>
    <row r="5" spans="1:21" ht="15" customHeight="1">
      <c r="A5" s="186" t="s">
        <v>20</v>
      </c>
      <c r="B5" s="413">
        <v>8.3</v>
      </c>
      <c r="C5" s="413">
        <v>181.9</v>
      </c>
      <c r="D5" s="413">
        <v>8.4</v>
      </c>
      <c r="E5" s="413">
        <v>195.2</v>
      </c>
      <c r="F5" s="413">
        <v>8.82</v>
      </c>
      <c r="G5" s="413">
        <v>152.4</v>
      </c>
      <c r="H5" s="413">
        <v>8.9</v>
      </c>
      <c r="I5" s="413">
        <v>155.8</v>
      </c>
      <c r="J5" s="413">
        <v>8.78</v>
      </c>
      <c r="K5" s="413">
        <v>155.4</v>
      </c>
      <c r="L5" s="413">
        <v>10.157</v>
      </c>
      <c r="M5" s="413">
        <v>222</v>
      </c>
      <c r="N5" s="413">
        <v>10.572</v>
      </c>
      <c r="O5" s="413">
        <v>234</v>
      </c>
      <c r="P5" s="413">
        <v>10.244</v>
      </c>
      <c r="Q5" s="413">
        <v>235.6</v>
      </c>
      <c r="R5" s="413">
        <v>10500</v>
      </c>
      <c r="S5" s="413">
        <v>231</v>
      </c>
      <c r="T5" s="413">
        <v>10350</v>
      </c>
      <c r="U5" s="413">
        <v>228.7</v>
      </c>
    </row>
    <row r="6" spans="1:21" ht="15" customHeight="1">
      <c r="A6" s="21" t="s">
        <v>223</v>
      </c>
      <c r="B6" s="377">
        <v>1.9</v>
      </c>
      <c r="C6" s="377">
        <v>39.6</v>
      </c>
      <c r="D6" s="377">
        <v>2</v>
      </c>
      <c r="E6" s="377">
        <v>44.7</v>
      </c>
      <c r="F6" s="377">
        <v>2.2</v>
      </c>
      <c r="G6" s="377">
        <v>49.8</v>
      </c>
      <c r="H6" s="377">
        <v>2.25</v>
      </c>
      <c r="I6" s="377">
        <v>46.1</v>
      </c>
      <c r="J6" s="377">
        <v>2.409</v>
      </c>
      <c r="K6" s="377">
        <v>42.5</v>
      </c>
      <c r="L6" s="377">
        <v>2.195</v>
      </c>
      <c r="M6" s="377">
        <v>44.1</v>
      </c>
      <c r="N6" s="377">
        <v>1.943</v>
      </c>
      <c r="O6" s="377">
        <v>39.5</v>
      </c>
      <c r="P6" s="377">
        <v>1.75</v>
      </c>
      <c r="Q6" s="377">
        <v>31.5</v>
      </c>
      <c r="R6" s="377">
        <v>1765</v>
      </c>
      <c r="S6" s="377">
        <v>35.3</v>
      </c>
      <c r="T6" s="377">
        <v>1713</v>
      </c>
      <c r="U6" s="377">
        <v>34.6</v>
      </c>
    </row>
    <row r="7" spans="1:21" ht="15" customHeight="1">
      <c r="A7" s="21" t="s">
        <v>283</v>
      </c>
      <c r="B7" s="377">
        <v>3.8</v>
      </c>
      <c r="C7" s="377">
        <v>85.5</v>
      </c>
      <c r="D7" s="377">
        <v>3.9</v>
      </c>
      <c r="E7" s="377">
        <v>81.4</v>
      </c>
      <c r="F7" s="377">
        <v>3.629</v>
      </c>
      <c r="G7" s="377">
        <v>103.7</v>
      </c>
      <c r="H7" s="377">
        <v>3.607</v>
      </c>
      <c r="I7" s="377">
        <v>103.1</v>
      </c>
      <c r="J7" s="377">
        <v>3.54</v>
      </c>
      <c r="K7" s="377">
        <v>81.2</v>
      </c>
      <c r="L7" s="377">
        <v>3.549</v>
      </c>
      <c r="M7" s="377">
        <v>83.2</v>
      </c>
      <c r="N7" s="377">
        <v>3.844</v>
      </c>
      <c r="O7" s="377">
        <v>106.5</v>
      </c>
      <c r="P7" s="377">
        <v>4.042</v>
      </c>
      <c r="Q7" s="377">
        <v>113.2</v>
      </c>
      <c r="R7" s="377">
        <v>4200</v>
      </c>
      <c r="S7" s="377">
        <v>91.7</v>
      </c>
      <c r="T7" s="377">
        <v>4100</v>
      </c>
      <c r="U7" s="377">
        <v>114</v>
      </c>
    </row>
    <row r="8" spans="1:21" ht="33.75">
      <c r="A8" s="21" t="s">
        <v>312</v>
      </c>
      <c r="B8" s="377">
        <v>0.6</v>
      </c>
      <c r="C8" s="377">
        <v>12.1</v>
      </c>
      <c r="D8" s="377">
        <v>0.6</v>
      </c>
      <c r="E8" s="377">
        <v>10.6</v>
      </c>
      <c r="F8" s="377">
        <v>0.556</v>
      </c>
      <c r="G8" s="377">
        <v>11.8</v>
      </c>
      <c r="H8" s="377">
        <v>0.535</v>
      </c>
      <c r="I8" s="377">
        <v>11.5</v>
      </c>
      <c r="J8" s="377">
        <v>0.455</v>
      </c>
      <c r="K8" s="377">
        <v>10.2</v>
      </c>
      <c r="L8" s="377">
        <v>0.525</v>
      </c>
      <c r="M8" s="377">
        <v>14.9</v>
      </c>
      <c r="N8" s="377">
        <v>0.583</v>
      </c>
      <c r="O8" s="377">
        <v>15.3</v>
      </c>
      <c r="P8" s="377">
        <v>0.452</v>
      </c>
      <c r="Q8" s="377">
        <v>11.7</v>
      </c>
      <c r="R8" s="377">
        <v>648</v>
      </c>
      <c r="S8" s="377">
        <v>16.2</v>
      </c>
      <c r="T8" s="377">
        <v>600</v>
      </c>
      <c r="U8" s="377">
        <v>15.2</v>
      </c>
    </row>
    <row r="9" spans="1:21" ht="15" customHeight="1">
      <c r="A9" s="21" t="s">
        <v>29</v>
      </c>
      <c r="B9" s="377">
        <v>9.2</v>
      </c>
      <c r="C9" s="377">
        <v>124.2</v>
      </c>
      <c r="D9" s="377">
        <v>9.3</v>
      </c>
      <c r="E9" s="377">
        <v>138.8</v>
      </c>
      <c r="F9" s="377">
        <v>9.302</v>
      </c>
      <c r="G9" s="377">
        <v>126.7</v>
      </c>
      <c r="H9" s="377">
        <v>9.46</v>
      </c>
      <c r="I9" s="377">
        <v>112</v>
      </c>
      <c r="J9" s="377">
        <v>9.38</v>
      </c>
      <c r="K9" s="377">
        <v>150.3</v>
      </c>
      <c r="L9" s="377">
        <v>9.389</v>
      </c>
      <c r="M9" s="377">
        <v>152</v>
      </c>
      <c r="N9" s="377">
        <v>9.39</v>
      </c>
      <c r="O9" s="377">
        <v>113.3</v>
      </c>
      <c r="P9" s="377">
        <v>9.411</v>
      </c>
      <c r="Q9" s="377">
        <v>114.8</v>
      </c>
      <c r="R9" s="377">
        <v>9880</v>
      </c>
      <c r="S9" s="377">
        <v>121.5</v>
      </c>
      <c r="T9" s="377">
        <v>10100</v>
      </c>
      <c r="U9" s="377">
        <v>125.2</v>
      </c>
    </row>
    <row r="10" spans="1:21" ht="15" customHeight="1">
      <c r="A10" s="21" t="s">
        <v>30</v>
      </c>
      <c r="B10" s="377">
        <v>3.1</v>
      </c>
      <c r="C10" s="377">
        <v>41.7</v>
      </c>
      <c r="D10" s="377">
        <v>3.3</v>
      </c>
      <c r="E10" s="377">
        <v>41</v>
      </c>
      <c r="F10" s="377">
        <v>3.063</v>
      </c>
      <c r="G10" s="377">
        <v>36.6</v>
      </c>
      <c r="H10" s="377">
        <v>3.058</v>
      </c>
      <c r="I10" s="377">
        <v>30.8</v>
      </c>
      <c r="J10" s="377">
        <v>3.08</v>
      </c>
      <c r="K10" s="377">
        <v>27.5</v>
      </c>
      <c r="L10" s="377">
        <v>3.39</v>
      </c>
      <c r="M10" s="377">
        <v>38.7</v>
      </c>
      <c r="N10" s="377">
        <v>3.24</v>
      </c>
      <c r="O10" s="377">
        <v>36.7</v>
      </c>
      <c r="P10" s="377">
        <v>3.35</v>
      </c>
      <c r="Q10" s="377">
        <v>36.8</v>
      </c>
      <c r="R10" s="377">
        <v>3250</v>
      </c>
      <c r="S10" s="377">
        <v>35.7</v>
      </c>
      <c r="T10" s="377">
        <v>3050</v>
      </c>
      <c r="U10" s="377">
        <v>33.5</v>
      </c>
    </row>
    <row r="11" spans="1:21" ht="24.75" customHeight="1">
      <c r="A11" s="21" t="s">
        <v>25</v>
      </c>
      <c r="B11" s="377">
        <v>0.7</v>
      </c>
      <c r="C11" s="377">
        <v>10.2</v>
      </c>
      <c r="D11" s="377">
        <v>0.7</v>
      </c>
      <c r="E11" s="377">
        <v>9.2</v>
      </c>
      <c r="F11" s="377">
        <v>0.8</v>
      </c>
      <c r="G11" s="377">
        <v>14.2</v>
      </c>
      <c r="H11" s="377">
        <v>0.8</v>
      </c>
      <c r="I11" s="377">
        <v>15.3</v>
      </c>
      <c r="J11" s="377">
        <v>0.741</v>
      </c>
      <c r="K11" s="377">
        <v>8.9</v>
      </c>
      <c r="L11" s="377">
        <v>0.761</v>
      </c>
      <c r="M11" s="377">
        <v>17.2</v>
      </c>
      <c r="N11" s="377">
        <v>0.638</v>
      </c>
      <c r="O11" s="377">
        <v>23.8</v>
      </c>
      <c r="P11" s="377">
        <v>0.527</v>
      </c>
      <c r="Q11" s="377">
        <v>18.9</v>
      </c>
      <c r="R11" s="377">
        <v>590</v>
      </c>
      <c r="S11" s="377">
        <v>20.6</v>
      </c>
      <c r="T11" s="377">
        <v>581</v>
      </c>
      <c r="U11" s="377">
        <v>20.9</v>
      </c>
    </row>
    <row r="12" spans="1:21" ht="15" customHeight="1">
      <c r="A12" s="21" t="s">
        <v>102</v>
      </c>
      <c r="B12" s="377">
        <v>5.1</v>
      </c>
      <c r="C12" s="377">
        <v>47.7</v>
      </c>
      <c r="D12" s="377">
        <v>5.5</v>
      </c>
      <c r="E12" s="377">
        <v>42.9</v>
      </c>
      <c r="F12" s="377">
        <v>5.475</v>
      </c>
      <c r="G12" s="377">
        <v>20</v>
      </c>
      <c r="H12" s="377">
        <v>5.781</v>
      </c>
      <c r="I12" s="377">
        <v>19.6</v>
      </c>
      <c r="J12" s="377">
        <v>5.797</v>
      </c>
      <c r="K12" s="377">
        <v>39.3</v>
      </c>
      <c r="L12" s="377">
        <v>6.058</v>
      </c>
      <c r="M12" s="377">
        <v>30.8</v>
      </c>
      <c r="N12" s="377">
        <v>6.251</v>
      </c>
      <c r="O12" s="377">
        <v>28.6</v>
      </c>
      <c r="P12" s="377">
        <v>6.353</v>
      </c>
      <c r="Q12" s="377">
        <v>31.8</v>
      </c>
      <c r="R12" s="377">
        <v>6375</v>
      </c>
      <c r="S12" s="377">
        <v>29.3</v>
      </c>
      <c r="T12" s="377">
        <v>6397</v>
      </c>
      <c r="U12" s="377">
        <v>32</v>
      </c>
    </row>
    <row r="13" spans="1:21" ht="15" customHeight="1">
      <c r="A13" s="21" t="s">
        <v>27</v>
      </c>
      <c r="B13" s="377">
        <v>5.9</v>
      </c>
      <c r="C13" s="377">
        <v>44.3</v>
      </c>
      <c r="D13" s="377">
        <v>6.1</v>
      </c>
      <c r="E13" s="377">
        <v>47.6</v>
      </c>
      <c r="F13" s="377">
        <v>7.596</v>
      </c>
      <c r="G13" s="377">
        <v>45.4</v>
      </c>
      <c r="H13" s="377">
        <v>7.589</v>
      </c>
      <c r="I13" s="377">
        <v>42.3</v>
      </c>
      <c r="J13" s="377">
        <v>8.112</v>
      </c>
      <c r="K13" s="377">
        <v>33.6</v>
      </c>
      <c r="L13" s="377">
        <v>7.542</v>
      </c>
      <c r="M13" s="377">
        <v>36.9</v>
      </c>
      <c r="N13" s="377">
        <v>7.733</v>
      </c>
      <c r="O13" s="377">
        <v>30.7</v>
      </c>
      <c r="P13" s="377">
        <v>7.78</v>
      </c>
      <c r="Q13" s="377">
        <v>29.5</v>
      </c>
      <c r="R13" s="377">
        <v>7850</v>
      </c>
      <c r="S13" s="377">
        <v>23.4</v>
      </c>
      <c r="T13" s="377">
        <v>8100</v>
      </c>
      <c r="U13" s="377">
        <v>30</v>
      </c>
    </row>
    <row r="14" spans="1:21" ht="15" customHeight="1">
      <c r="A14" s="21" t="s">
        <v>26</v>
      </c>
      <c r="B14" s="377">
        <v>2.6</v>
      </c>
      <c r="C14" s="377">
        <v>49.4</v>
      </c>
      <c r="D14" s="377">
        <v>2.8</v>
      </c>
      <c r="E14" s="377">
        <v>53.9</v>
      </c>
      <c r="F14" s="377">
        <v>2.848</v>
      </c>
      <c r="G14" s="377">
        <v>29.7</v>
      </c>
      <c r="H14" s="377">
        <v>2.848</v>
      </c>
      <c r="I14" s="377">
        <v>27.6</v>
      </c>
      <c r="J14" s="377">
        <v>2.981</v>
      </c>
      <c r="K14" s="377">
        <v>24.3</v>
      </c>
      <c r="L14" s="377">
        <v>2.81</v>
      </c>
      <c r="M14" s="377">
        <v>26.7</v>
      </c>
      <c r="N14" s="377">
        <v>2.952</v>
      </c>
      <c r="O14" s="377">
        <v>34.5</v>
      </c>
      <c r="P14" s="377">
        <v>3.1</v>
      </c>
      <c r="Q14" s="377">
        <v>34.1</v>
      </c>
      <c r="R14" s="377">
        <v>3400</v>
      </c>
      <c r="S14" s="377">
        <v>37.4</v>
      </c>
      <c r="T14" s="377">
        <v>3550</v>
      </c>
      <c r="U14" s="377">
        <v>41.3</v>
      </c>
    </row>
    <row r="15" spans="1:21" ht="15" customHeight="1">
      <c r="A15" s="21" t="s">
        <v>24</v>
      </c>
      <c r="B15" s="377">
        <v>2.1</v>
      </c>
      <c r="C15" s="377">
        <v>35.7</v>
      </c>
      <c r="D15" s="377">
        <v>2.1</v>
      </c>
      <c r="E15" s="377">
        <v>39.3</v>
      </c>
      <c r="F15" s="377">
        <v>2.384</v>
      </c>
      <c r="G15" s="377">
        <v>25.7</v>
      </c>
      <c r="H15" s="377">
        <v>2.4</v>
      </c>
      <c r="I15" s="377">
        <v>34.2</v>
      </c>
      <c r="J15" s="377">
        <v>2.291</v>
      </c>
      <c r="K15" s="377">
        <v>24.9</v>
      </c>
      <c r="L15" s="377">
        <v>2.215</v>
      </c>
      <c r="M15" s="377">
        <v>20.1</v>
      </c>
      <c r="N15" s="377">
        <v>2.197</v>
      </c>
      <c r="O15" s="377">
        <v>26.3</v>
      </c>
      <c r="P15" s="377">
        <v>2.13</v>
      </c>
      <c r="Q15" s="377">
        <v>25.5</v>
      </c>
      <c r="R15" s="377">
        <v>2065</v>
      </c>
      <c r="S15" s="377">
        <v>24.8</v>
      </c>
      <c r="T15" s="377">
        <v>2016</v>
      </c>
      <c r="U15" s="377">
        <v>24.5</v>
      </c>
    </row>
    <row r="16" spans="1:21" ht="15" customHeight="1">
      <c r="A16" s="21" t="s">
        <v>103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7">
        <v>6230</v>
      </c>
      <c r="S16" s="377">
        <v>28</v>
      </c>
      <c r="T16" s="377">
        <v>6250</v>
      </c>
      <c r="U16" s="377">
        <v>29.4</v>
      </c>
    </row>
    <row r="17" spans="1:21" ht="24.75" customHeight="1">
      <c r="A17" s="21" t="s">
        <v>429</v>
      </c>
      <c r="B17" s="377">
        <v>2.8</v>
      </c>
      <c r="C17" s="377">
        <v>25.7</v>
      </c>
      <c r="D17" s="377">
        <v>2.8</v>
      </c>
      <c r="E17" s="377">
        <v>26.8</v>
      </c>
      <c r="F17" s="377">
        <v>2.709</v>
      </c>
      <c r="G17" s="377">
        <v>24.4</v>
      </c>
      <c r="H17" s="377">
        <v>2.8</v>
      </c>
      <c r="I17" s="377">
        <v>27.2</v>
      </c>
      <c r="J17" s="377">
        <v>2.89</v>
      </c>
      <c r="K17" s="377">
        <v>17.2</v>
      </c>
      <c r="L17" s="377">
        <v>2.538</v>
      </c>
      <c r="M17" s="377">
        <v>14.5</v>
      </c>
      <c r="N17" s="377">
        <v>2.866</v>
      </c>
      <c r="O17" s="377">
        <v>13.6</v>
      </c>
      <c r="P17" s="377">
        <v>2.88</v>
      </c>
      <c r="Q17" s="377">
        <v>11.5</v>
      </c>
      <c r="R17" s="377">
        <v>2730</v>
      </c>
      <c r="S17" s="377">
        <v>12.8</v>
      </c>
      <c r="T17" s="377">
        <v>2700</v>
      </c>
      <c r="U17" s="377">
        <v>12.9</v>
      </c>
    </row>
    <row r="18" spans="1:21" ht="24.75" customHeight="1">
      <c r="A18" s="21" t="s">
        <v>224</v>
      </c>
      <c r="B18" s="377">
        <v>12.5</v>
      </c>
      <c r="C18" s="377">
        <v>96.3</v>
      </c>
      <c r="D18" s="377">
        <v>12.7</v>
      </c>
      <c r="E18" s="377">
        <v>99.2</v>
      </c>
      <c r="F18" s="377">
        <v>11.376</v>
      </c>
      <c r="G18" s="377">
        <v>88.2</v>
      </c>
      <c r="H18" s="377">
        <v>11.022</v>
      </c>
      <c r="I18" s="377">
        <v>89</v>
      </c>
      <c r="J18" s="377">
        <v>11.372</v>
      </c>
      <c r="K18" s="377">
        <v>84.8</v>
      </c>
      <c r="L18" s="377">
        <v>11.293</v>
      </c>
      <c r="M18" s="377">
        <v>104.9</v>
      </c>
      <c r="N18" s="377">
        <v>10.95</v>
      </c>
      <c r="O18" s="377">
        <v>109.7</v>
      </c>
      <c r="P18" s="377">
        <v>9.915</v>
      </c>
      <c r="Q18" s="377">
        <v>99.1</v>
      </c>
      <c r="R18" s="377">
        <v>10200</v>
      </c>
      <c r="S18" s="377">
        <v>99.5</v>
      </c>
      <c r="T18" s="377">
        <v>10500</v>
      </c>
      <c r="U18" s="377">
        <v>106</v>
      </c>
    </row>
    <row r="19" spans="1:21" ht="15" customHeight="1">
      <c r="A19" s="21" t="s">
        <v>31</v>
      </c>
      <c r="B19" s="377">
        <v>0.3</v>
      </c>
      <c r="C19" s="377">
        <v>11.6</v>
      </c>
      <c r="D19" s="377">
        <v>0.4</v>
      </c>
      <c r="E19" s="377">
        <v>12.6</v>
      </c>
      <c r="F19" s="377">
        <v>0.968</v>
      </c>
      <c r="G19" s="377">
        <v>27.3</v>
      </c>
      <c r="H19" s="377">
        <v>1.02</v>
      </c>
      <c r="I19" s="377">
        <v>29.7</v>
      </c>
      <c r="J19" s="377">
        <v>0.151</v>
      </c>
      <c r="K19" s="377">
        <v>1.9</v>
      </c>
      <c r="L19" s="377">
        <v>0.192</v>
      </c>
      <c r="M19" s="377">
        <v>3.1</v>
      </c>
      <c r="N19" s="377">
        <v>0.29</v>
      </c>
      <c r="O19" s="377">
        <v>3</v>
      </c>
      <c r="P19" s="377">
        <v>300</v>
      </c>
      <c r="Q19" s="377">
        <v>3.3</v>
      </c>
      <c r="R19" s="377">
        <v>275</v>
      </c>
      <c r="S19" s="377">
        <v>2.7</v>
      </c>
      <c r="T19" s="377">
        <v>260</v>
      </c>
      <c r="U19" s="377">
        <v>2.6</v>
      </c>
    </row>
    <row r="20" spans="1:21" ht="15" customHeight="1">
      <c r="A20" s="31" t="s">
        <v>22</v>
      </c>
      <c r="B20" s="377">
        <v>0.3</v>
      </c>
      <c r="C20" s="377">
        <v>4.4</v>
      </c>
      <c r="D20" s="377">
        <v>0.3</v>
      </c>
      <c r="E20" s="377">
        <v>6.2</v>
      </c>
      <c r="F20" s="377">
        <v>0.29</v>
      </c>
      <c r="G20" s="377">
        <v>3</v>
      </c>
      <c r="H20" s="377">
        <v>0.286</v>
      </c>
      <c r="I20" s="377">
        <v>4.4</v>
      </c>
      <c r="J20" s="377">
        <v>0.277</v>
      </c>
      <c r="K20" s="377">
        <v>4.6</v>
      </c>
      <c r="L20" s="377">
        <v>0.296</v>
      </c>
      <c r="M20" s="377">
        <v>4.9</v>
      </c>
      <c r="N20" s="377">
        <v>0.301</v>
      </c>
      <c r="O20" s="377">
        <v>4.5</v>
      </c>
      <c r="P20" s="377">
        <v>0.345</v>
      </c>
      <c r="Q20" s="377">
        <v>5</v>
      </c>
      <c r="R20" s="377">
        <v>390</v>
      </c>
      <c r="S20" s="377">
        <v>4.7</v>
      </c>
      <c r="T20" s="377">
        <v>430</v>
      </c>
      <c r="U20" s="377">
        <v>6</v>
      </c>
    </row>
    <row r="21" spans="1:21" ht="15" customHeight="1">
      <c r="A21" s="21" t="s">
        <v>23</v>
      </c>
      <c r="B21" s="377">
        <v>2.8</v>
      </c>
      <c r="C21" s="377">
        <v>65.2</v>
      </c>
      <c r="D21" s="377">
        <v>2.7</v>
      </c>
      <c r="E21" s="377">
        <v>65.3</v>
      </c>
      <c r="F21" s="377">
        <v>2.748</v>
      </c>
      <c r="G21" s="377">
        <v>65.6</v>
      </c>
      <c r="H21" s="377">
        <v>2.748</v>
      </c>
      <c r="I21" s="377">
        <v>66.7</v>
      </c>
      <c r="J21" s="377">
        <v>2.529</v>
      </c>
      <c r="K21" s="377">
        <v>67.7</v>
      </c>
      <c r="L21" s="377">
        <v>2.754</v>
      </c>
      <c r="M21" s="377">
        <v>71.8</v>
      </c>
      <c r="N21" s="377">
        <v>2.791</v>
      </c>
      <c r="O21" s="377">
        <v>85.6</v>
      </c>
      <c r="P21" s="377">
        <v>2.8</v>
      </c>
      <c r="Q21" s="377">
        <v>81.2</v>
      </c>
      <c r="R21" s="377">
        <v>3000</v>
      </c>
      <c r="S21" s="377">
        <v>87.4</v>
      </c>
      <c r="T21" s="377">
        <v>2990</v>
      </c>
      <c r="U21" s="377">
        <v>89.7</v>
      </c>
    </row>
    <row r="22" spans="1:21" ht="15" customHeight="1">
      <c r="A22" s="21" t="s">
        <v>32</v>
      </c>
      <c r="B22" s="377">
        <v>3.6</v>
      </c>
      <c r="C22" s="377">
        <v>18</v>
      </c>
      <c r="D22" s="377">
        <v>3.5</v>
      </c>
      <c r="E22" s="377">
        <v>20.1</v>
      </c>
      <c r="F22" s="377">
        <v>2.97</v>
      </c>
      <c r="G22" s="377">
        <v>17.8</v>
      </c>
      <c r="H22" s="377">
        <v>2.93</v>
      </c>
      <c r="I22" s="377">
        <v>16.5</v>
      </c>
      <c r="J22" s="377">
        <v>2.207</v>
      </c>
      <c r="K22" s="377">
        <v>8.9</v>
      </c>
      <c r="L22" s="377">
        <v>2.009</v>
      </c>
      <c r="M22" s="377">
        <v>12.2</v>
      </c>
      <c r="N22" s="377">
        <v>1.862</v>
      </c>
      <c r="O22" s="377">
        <v>9.6</v>
      </c>
      <c r="P22" s="377">
        <v>1.38</v>
      </c>
      <c r="Q22" s="377">
        <v>6.9</v>
      </c>
      <c r="R22" s="377">
        <v>1100</v>
      </c>
      <c r="S22" s="377">
        <v>5.8</v>
      </c>
      <c r="T22" s="377">
        <v>920</v>
      </c>
      <c r="U22" s="377">
        <v>4.9</v>
      </c>
    </row>
    <row r="23" spans="1:21" ht="15" customHeight="1">
      <c r="A23" s="31" t="s">
        <v>33</v>
      </c>
      <c r="B23" s="377">
        <v>1.3</v>
      </c>
      <c r="C23" s="377">
        <v>18.5</v>
      </c>
      <c r="D23" s="377">
        <v>1.3</v>
      </c>
      <c r="E23" s="377">
        <v>17.7</v>
      </c>
      <c r="F23" s="377">
        <v>1.138</v>
      </c>
      <c r="G23" s="377">
        <v>8.7</v>
      </c>
      <c r="H23" s="377">
        <v>1.196</v>
      </c>
      <c r="I23" s="377">
        <v>7.6</v>
      </c>
      <c r="J23" s="377">
        <v>1.08</v>
      </c>
      <c r="K23" s="377">
        <v>13.1</v>
      </c>
      <c r="L23" s="377">
        <v>1.14</v>
      </c>
      <c r="M23" s="377">
        <v>12.2</v>
      </c>
      <c r="N23" s="377">
        <v>0.922</v>
      </c>
      <c r="O23" s="377">
        <v>12.8</v>
      </c>
      <c r="P23" s="377">
        <v>0.826</v>
      </c>
      <c r="Q23" s="377">
        <v>11.6</v>
      </c>
      <c r="R23" s="377">
        <v>860</v>
      </c>
      <c r="S23" s="377">
        <v>12</v>
      </c>
      <c r="T23" s="377">
        <v>880</v>
      </c>
      <c r="U23" s="377">
        <v>12.3</v>
      </c>
    </row>
    <row r="24" spans="1:21" ht="15" customHeight="1">
      <c r="A24" s="31" t="s">
        <v>284</v>
      </c>
      <c r="B24" s="377">
        <v>0.9</v>
      </c>
      <c r="C24" s="377">
        <v>10.6</v>
      </c>
      <c r="D24" s="377">
        <v>0.9</v>
      </c>
      <c r="E24" s="377">
        <v>10.2</v>
      </c>
      <c r="F24" s="377">
        <v>0.628</v>
      </c>
      <c r="G24" s="377">
        <v>6.4</v>
      </c>
      <c r="H24" s="377">
        <v>0.7</v>
      </c>
      <c r="I24" s="377">
        <v>5.9</v>
      </c>
      <c r="J24" s="377">
        <v>0.654</v>
      </c>
      <c r="K24" s="377">
        <v>3.4</v>
      </c>
      <c r="L24" s="377">
        <v>0.794</v>
      </c>
      <c r="M24" s="377">
        <v>6.1</v>
      </c>
      <c r="N24" s="377">
        <v>0.639</v>
      </c>
      <c r="O24" s="377">
        <v>9.3</v>
      </c>
      <c r="P24" s="377">
        <v>0.287</v>
      </c>
      <c r="Q24" s="377">
        <v>4.3</v>
      </c>
      <c r="R24" s="377">
        <v>300</v>
      </c>
      <c r="S24" s="377">
        <v>4.2</v>
      </c>
      <c r="T24" s="377">
        <v>300</v>
      </c>
      <c r="U24" s="377">
        <v>4.3</v>
      </c>
    </row>
    <row r="25" spans="1:21" ht="15" customHeight="1">
      <c r="A25" s="21" t="s">
        <v>225</v>
      </c>
      <c r="B25" s="377">
        <v>0.7</v>
      </c>
      <c r="C25" s="377">
        <v>7</v>
      </c>
      <c r="D25" s="377">
        <v>0.7</v>
      </c>
      <c r="E25" s="377">
        <v>7.4</v>
      </c>
      <c r="F25" s="377">
        <v>0.65</v>
      </c>
      <c r="G25" s="377">
        <v>4.6</v>
      </c>
      <c r="H25" s="377">
        <v>0.65</v>
      </c>
      <c r="I25" s="377">
        <v>5</v>
      </c>
      <c r="J25" s="377">
        <v>0.325</v>
      </c>
      <c r="K25" s="377">
        <v>3.2</v>
      </c>
      <c r="L25" s="377">
        <v>0.36</v>
      </c>
      <c r="M25" s="377">
        <v>2.3</v>
      </c>
      <c r="N25" s="377">
        <v>0.349</v>
      </c>
      <c r="O25" s="377">
        <v>3.3</v>
      </c>
      <c r="P25" s="377">
        <v>0.37</v>
      </c>
      <c r="Q25" s="377">
        <v>3.5</v>
      </c>
      <c r="R25" s="377">
        <v>302</v>
      </c>
      <c r="S25" s="377">
        <v>2.9</v>
      </c>
      <c r="T25" s="377">
        <v>302</v>
      </c>
      <c r="U25" s="377">
        <v>2.8</v>
      </c>
    </row>
    <row r="26" spans="1:21" ht="15" customHeight="1" thickBot="1">
      <c r="A26" s="187" t="s">
        <v>212</v>
      </c>
      <c r="B26" s="414">
        <v>1.2</v>
      </c>
      <c r="C26" s="414">
        <v>3.5</v>
      </c>
      <c r="D26" s="414">
        <v>1.3</v>
      </c>
      <c r="E26" s="414">
        <v>3.7</v>
      </c>
      <c r="F26" s="414">
        <v>1.264</v>
      </c>
      <c r="G26" s="414">
        <v>8.7</v>
      </c>
      <c r="H26" s="414">
        <v>1.263</v>
      </c>
      <c r="I26" s="414">
        <v>8.4</v>
      </c>
      <c r="J26" s="414">
        <v>0.839</v>
      </c>
      <c r="K26" s="414">
        <v>11.6</v>
      </c>
      <c r="L26" s="414">
        <v>1.933</v>
      </c>
      <c r="M26" s="414">
        <v>31.4</v>
      </c>
      <c r="N26" s="414">
        <v>1.142</v>
      </c>
      <c r="O26" s="414">
        <v>13.3</v>
      </c>
      <c r="P26" s="414">
        <v>1.39</v>
      </c>
      <c r="Q26" s="414">
        <v>16.3</v>
      </c>
      <c r="R26" s="414">
        <v>925</v>
      </c>
      <c r="S26" s="414">
        <v>9.2</v>
      </c>
      <c r="T26" s="414">
        <v>961</v>
      </c>
      <c r="U26" s="414">
        <v>8.6</v>
      </c>
    </row>
    <row r="27" spans="1:21" ht="15" customHeight="1" thickBot="1">
      <c r="A27" s="91" t="s">
        <v>101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397">
        <f>SUM(R5:R26)</f>
        <v>76835</v>
      </c>
      <c r="S27" s="397">
        <f>SUM(S5:S26)</f>
        <v>936.0999999999999</v>
      </c>
      <c r="T27" s="397">
        <f>SUM(T5:T26)</f>
        <v>77050</v>
      </c>
      <c r="U27" s="397">
        <f>SUM(U5:U26)</f>
        <v>979.3999999999999</v>
      </c>
    </row>
    <row r="28" spans="1:12" ht="12.75">
      <c r="A28" s="4" t="s">
        <v>19</v>
      </c>
      <c r="L28" s="11" t="s">
        <v>265</v>
      </c>
    </row>
    <row r="29" spans="1:2" ht="12.75">
      <c r="A29" s="326"/>
      <c r="B29" s="11" t="s">
        <v>436</v>
      </c>
    </row>
  </sheetData>
  <sheetProtection/>
  <mergeCells count="11">
    <mergeCell ref="L3:M3"/>
    <mergeCell ref="N3:O3"/>
    <mergeCell ref="A3:A4"/>
    <mergeCell ref="B3:C3"/>
    <mergeCell ref="P3:Q3"/>
    <mergeCell ref="R3:S3"/>
    <mergeCell ref="T3:U3"/>
    <mergeCell ref="D3:E3"/>
    <mergeCell ref="F3:G3"/>
    <mergeCell ref="H3:I3"/>
    <mergeCell ref="J3:K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77" customWidth="1"/>
    <col min="2" max="2" width="10.57421875" style="177" bestFit="1" customWidth="1"/>
    <col min="3" max="3" width="6.7109375" style="177" bestFit="1" customWidth="1"/>
    <col min="4" max="4" width="8.421875" style="177" bestFit="1" customWidth="1"/>
    <col min="5" max="7" width="6.7109375" style="177" customWidth="1"/>
    <col min="8" max="8" width="7.57421875" style="177" bestFit="1" customWidth="1"/>
    <col min="9" max="9" width="14.28125" style="177" customWidth="1"/>
    <col min="10" max="10" width="9.7109375" style="177" customWidth="1"/>
    <col min="11" max="11" width="7.7109375" style="177" customWidth="1"/>
    <col min="12" max="12" width="8.140625" style="177" customWidth="1"/>
    <col min="13" max="16384" width="9.140625" style="177" customWidth="1"/>
  </cols>
  <sheetData>
    <row r="1" spans="1:12" s="3" customFormat="1" ht="19.5" customHeight="1">
      <c r="A1" s="16" t="s">
        <v>440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8" s="3" customFormat="1" ht="6.75" customHeight="1" thickBot="1">
      <c r="A2" s="2"/>
      <c r="B2" s="2"/>
      <c r="C2" s="2"/>
      <c r="D2" s="2"/>
      <c r="E2" s="2"/>
      <c r="F2" s="2"/>
      <c r="G2" s="2"/>
      <c r="H2" s="2"/>
    </row>
    <row r="3" spans="1:12" ht="42" customHeight="1" thickBot="1">
      <c r="A3" s="19" t="s">
        <v>431</v>
      </c>
      <c r="B3" s="19" t="s">
        <v>169</v>
      </c>
      <c r="C3" s="313" t="s">
        <v>90</v>
      </c>
      <c r="D3" s="322" t="s">
        <v>90</v>
      </c>
      <c r="E3" s="313" t="s">
        <v>91</v>
      </c>
      <c r="F3" s="313" t="s">
        <v>92</v>
      </c>
      <c r="G3" s="313" t="s">
        <v>212</v>
      </c>
      <c r="H3" s="322" t="s">
        <v>173</v>
      </c>
      <c r="I3" s="313" t="s">
        <v>285</v>
      </c>
      <c r="J3" s="313" t="s">
        <v>439</v>
      </c>
      <c r="K3" s="313" t="s">
        <v>212</v>
      </c>
      <c r="L3" s="315" t="s">
        <v>5</v>
      </c>
    </row>
    <row r="4" spans="1:12" ht="15.75" customHeight="1">
      <c r="A4" s="596">
        <v>1998</v>
      </c>
      <c r="B4" s="145" t="s">
        <v>210</v>
      </c>
      <c r="C4" s="408">
        <v>50.5</v>
      </c>
      <c r="D4" s="386">
        <f aca="true" t="shared" si="0" ref="D4:D23">SUM(C4:C4)</f>
        <v>50.5</v>
      </c>
      <c r="E4" s="408">
        <v>0.8</v>
      </c>
      <c r="F4" s="408">
        <v>6</v>
      </c>
      <c r="G4" s="408">
        <v>0.1</v>
      </c>
      <c r="H4" s="386">
        <f aca="true" t="shared" si="1" ref="H4:H23">SUM(E4:G4)</f>
        <v>6.8999999999999995</v>
      </c>
      <c r="I4" s="392">
        <v>0.2</v>
      </c>
      <c r="J4" s="392">
        <v>1.5</v>
      </c>
      <c r="K4" s="386">
        <f>SUM(I4:J4)</f>
        <v>1.7</v>
      </c>
      <c r="L4" s="386">
        <f>I4+J4+K4</f>
        <v>3.4</v>
      </c>
    </row>
    <row r="5" spans="1:12" ht="15.75" customHeight="1" thickBot="1">
      <c r="A5" s="597"/>
      <c r="B5" s="147" t="s">
        <v>366</v>
      </c>
      <c r="C5" s="409">
        <v>30.3</v>
      </c>
      <c r="D5" s="388">
        <f t="shared" si="0"/>
        <v>30.3</v>
      </c>
      <c r="E5" s="409">
        <v>3.9</v>
      </c>
      <c r="F5" s="409">
        <v>14.9</v>
      </c>
      <c r="G5" s="409">
        <v>0.3</v>
      </c>
      <c r="H5" s="388">
        <f t="shared" si="1"/>
        <v>19.1</v>
      </c>
      <c r="I5" s="379"/>
      <c r="J5" s="379"/>
      <c r="K5" s="352"/>
      <c r="L5" s="352"/>
    </row>
    <row r="6" spans="1:12" ht="15.75" customHeight="1">
      <c r="A6" s="610">
        <v>1999</v>
      </c>
      <c r="B6" s="167" t="s">
        <v>210</v>
      </c>
      <c r="C6" s="410">
        <v>51.1</v>
      </c>
      <c r="D6" s="389">
        <f t="shared" si="0"/>
        <v>51.1</v>
      </c>
      <c r="E6" s="410">
        <v>0.7</v>
      </c>
      <c r="F6" s="410">
        <v>6.1</v>
      </c>
      <c r="G6" s="410">
        <v>0.1</v>
      </c>
      <c r="H6" s="389">
        <f t="shared" si="1"/>
        <v>6.8999999999999995</v>
      </c>
      <c r="I6" s="393">
        <v>0.2</v>
      </c>
      <c r="J6" s="393">
        <v>1.7</v>
      </c>
      <c r="K6" s="389">
        <f>SUM(I6:J6)</f>
        <v>1.9</v>
      </c>
      <c r="L6" s="389">
        <f>I6+J6+K6</f>
        <v>3.8</v>
      </c>
    </row>
    <row r="7" spans="1:12" ht="15.75" customHeight="1" thickBot="1">
      <c r="A7" s="625"/>
      <c r="B7" s="185" t="s">
        <v>211</v>
      </c>
      <c r="C7" s="411">
        <v>66.4</v>
      </c>
      <c r="D7" s="398">
        <f t="shared" si="0"/>
        <v>66.4</v>
      </c>
      <c r="E7" s="411">
        <v>2.9</v>
      </c>
      <c r="F7" s="411">
        <v>16.5</v>
      </c>
      <c r="G7" s="411">
        <v>0.2</v>
      </c>
      <c r="H7" s="398">
        <f t="shared" si="1"/>
        <v>19.599999999999998</v>
      </c>
      <c r="I7" s="407"/>
      <c r="J7" s="407"/>
      <c r="K7" s="415"/>
      <c r="L7" s="415"/>
    </row>
    <row r="8" spans="1:12" ht="15.75" customHeight="1">
      <c r="A8" s="596">
        <v>2000</v>
      </c>
      <c r="B8" s="145" t="s">
        <v>210</v>
      </c>
      <c r="C8" s="408">
        <v>55.646</v>
      </c>
      <c r="D8" s="386">
        <f t="shared" si="0"/>
        <v>55.646</v>
      </c>
      <c r="E8" s="408">
        <v>0.717</v>
      </c>
      <c r="F8" s="408">
        <v>6.1</v>
      </c>
      <c r="G8" s="408">
        <v>0.73</v>
      </c>
      <c r="H8" s="386">
        <f t="shared" si="1"/>
        <v>7.546999999999999</v>
      </c>
      <c r="I8" s="375"/>
      <c r="J8" s="375"/>
      <c r="K8" s="350"/>
      <c r="L8" s="350"/>
    </row>
    <row r="9" spans="1:12" ht="15.75" customHeight="1" thickBot="1">
      <c r="A9" s="597"/>
      <c r="B9" s="147" t="s">
        <v>366</v>
      </c>
      <c r="C9" s="409">
        <v>189.5</v>
      </c>
      <c r="D9" s="388">
        <f t="shared" si="0"/>
        <v>189.5</v>
      </c>
      <c r="E9" s="409">
        <v>2.4</v>
      </c>
      <c r="F9" s="409">
        <v>1</v>
      </c>
      <c r="G9" s="409">
        <v>0.7</v>
      </c>
      <c r="H9" s="388">
        <f t="shared" si="1"/>
        <v>4.1</v>
      </c>
      <c r="I9" s="379"/>
      <c r="J9" s="379"/>
      <c r="K9" s="352"/>
      <c r="L9" s="352"/>
    </row>
    <row r="10" spans="1:12" ht="15.75" customHeight="1">
      <c r="A10" s="610">
        <v>2001</v>
      </c>
      <c r="B10" s="167" t="s">
        <v>210</v>
      </c>
      <c r="C10" s="410">
        <v>56.834</v>
      </c>
      <c r="D10" s="389">
        <f t="shared" si="0"/>
        <v>56.834</v>
      </c>
      <c r="E10" s="410">
        <v>0.785</v>
      </c>
      <c r="F10" s="410">
        <v>5.98</v>
      </c>
      <c r="G10" s="410">
        <v>0.78</v>
      </c>
      <c r="H10" s="389">
        <f t="shared" si="1"/>
        <v>7.545000000000001</v>
      </c>
      <c r="I10" s="394"/>
      <c r="J10" s="394"/>
      <c r="K10" s="416"/>
      <c r="L10" s="416"/>
    </row>
    <row r="11" spans="1:12" ht="15.75" customHeight="1" thickBot="1">
      <c r="A11" s="625"/>
      <c r="B11" s="185" t="s">
        <v>366</v>
      </c>
      <c r="C11" s="411">
        <v>85.8</v>
      </c>
      <c r="D11" s="398">
        <f t="shared" si="0"/>
        <v>85.8</v>
      </c>
      <c r="E11" s="411">
        <v>3.2</v>
      </c>
      <c r="F11" s="411">
        <v>1.9</v>
      </c>
      <c r="G11" s="411">
        <v>0.9</v>
      </c>
      <c r="H11" s="398">
        <f t="shared" si="1"/>
        <v>6</v>
      </c>
      <c r="I11" s="407"/>
      <c r="J11" s="407"/>
      <c r="K11" s="415"/>
      <c r="L11" s="415"/>
    </row>
    <row r="12" spans="1:12" ht="15.75" customHeight="1">
      <c r="A12" s="596">
        <v>2002</v>
      </c>
      <c r="B12" s="145" t="s">
        <v>210</v>
      </c>
      <c r="C12" s="408">
        <v>57.57</v>
      </c>
      <c r="D12" s="386">
        <f t="shared" si="0"/>
        <v>57.57</v>
      </c>
      <c r="E12" s="408">
        <v>0.75</v>
      </c>
      <c r="F12" s="408">
        <v>5.055</v>
      </c>
      <c r="G12" s="408">
        <v>0.469</v>
      </c>
      <c r="H12" s="386">
        <f t="shared" si="1"/>
        <v>6.274</v>
      </c>
      <c r="I12" s="375"/>
      <c r="J12" s="375"/>
      <c r="K12" s="350"/>
      <c r="L12" s="350"/>
    </row>
    <row r="13" spans="1:12" ht="15.75" customHeight="1" thickBot="1">
      <c r="A13" s="597"/>
      <c r="B13" s="147" t="s">
        <v>366</v>
      </c>
      <c r="C13" s="409">
        <v>184.4</v>
      </c>
      <c r="D13" s="388">
        <f t="shared" si="0"/>
        <v>184.4</v>
      </c>
      <c r="E13" s="409">
        <v>2.2</v>
      </c>
      <c r="F13" s="409">
        <v>0.8</v>
      </c>
      <c r="G13" s="409">
        <v>1</v>
      </c>
      <c r="H13" s="388">
        <f t="shared" si="1"/>
        <v>4</v>
      </c>
      <c r="I13" s="379"/>
      <c r="J13" s="379"/>
      <c r="K13" s="352"/>
      <c r="L13" s="352"/>
    </row>
    <row r="14" spans="1:12" ht="15.75" customHeight="1">
      <c r="A14" s="610">
        <v>2003</v>
      </c>
      <c r="B14" s="167" t="s">
        <v>210</v>
      </c>
      <c r="C14" s="410">
        <v>57.564</v>
      </c>
      <c r="D14" s="389">
        <f t="shared" si="0"/>
        <v>57.564</v>
      </c>
      <c r="E14" s="410">
        <v>0.718</v>
      </c>
      <c r="F14" s="410">
        <v>4.55</v>
      </c>
      <c r="G14" s="410">
        <v>0.778</v>
      </c>
      <c r="H14" s="389">
        <f t="shared" si="1"/>
        <v>6.045999999999999</v>
      </c>
      <c r="I14" s="394"/>
      <c r="J14" s="394"/>
      <c r="K14" s="416"/>
      <c r="L14" s="416"/>
    </row>
    <row r="15" spans="1:12" ht="15.75" customHeight="1" thickBot="1">
      <c r="A15" s="625"/>
      <c r="B15" s="185" t="s">
        <v>366</v>
      </c>
      <c r="C15" s="411">
        <v>83.2</v>
      </c>
      <c r="D15" s="398">
        <f t="shared" si="0"/>
        <v>83.2</v>
      </c>
      <c r="E15" s="411">
        <v>1.7</v>
      </c>
      <c r="F15" s="411">
        <v>1.2</v>
      </c>
      <c r="G15" s="411">
        <v>2.9</v>
      </c>
      <c r="H15" s="398">
        <f t="shared" si="1"/>
        <v>5.8</v>
      </c>
      <c r="I15" s="407"/>
      <c r="J15" s="407"/>
      <c r="K15" s="415"/>
      <c r="L15" s="415"/>
    </row>
    <row r="16" spans="1:12" ht="15.75" customHeight="1">
      <c r="A16" s="596">
        <v>2004</v>
      </c>
      <c r="B16" s="145" t="s">
        <v>210</v>
      </c>
      <c r="C16" s="408">
        <v>58.531</v>
      </c>
      <c r="D16" s="386">
        <f t="shared" si="0"/>
        <v>58.531</v>
      </c>
      <c r="E16" s="408">
        <v>0.875</v>
      </c>
      <c r="F16" s="408">
        <v>4.479</v>
      </c>
      <c r="G16" s="408">
        <v>0.456</v>
      </c>
      <c r="H16" s="386">
        <f t="shared" si="1"/>
        <v>5.8100000000000005</v>
      </c>
      <c r="I16" s="417"/>
      <c r="J16" s="417"/>
      <c r="K16" s="418"/>
      <c r="L16" s="350"/>
    </row>
    <row r="17" spans="1:12" ht="15.75" customHeight="1" thickBot="1">
      <c r="A17" s="597"/>
      <c r="B17" s="147" t="s">
        <v>366</v>
      </c>
      <c r="C17" s="409">
        <v>167.3</v>
      </c>
      <c r="D17" s="388">
        <f t="shared" si="0"/>
        <v>167.3</v>
      </c>
      <c r="E17" s="409">
        <v>2</v>
      </c>
      <c r="F17" s="409">
        <v>1.2</v>
      </c>
      <c r="G17" s="409">
        <v>2.4</v>
      </c>
      <c r="H17" s="388">
        <f t="shared" si="1"/>
        <v>5.6</v>
      </c>
      <c r="I17" s="419"/>
      <c r="J17" s="419"/>
      <c r="K17" s="420"/>
      <c r="L17" s="352"/>
    </row>
    <row r="18" spans="1:12" ht="15.75" customHeight="1">
      <c r="A18" s="610">
        <v>2005</v>
      </c>
      <c r="B18" s="167" t="s">
        <v>210</v>
      </c>
      <c r="C18" s="410">
        <v>58.824</v>
      </c>
      <c r="D18" s="389">
        <f t="shared" si="0"/>
        <v>58.824</v>
      </c>
      <c r="E18" s="410">
        <v>1.032</v>
      </c>
      <c r="F18" s="410">
        <v>5.2</v>
      </c>
      <c r="G18" s="410">
        <v>0.36</v>
      </c>
      <c r="H18" s="389">
        <f t="shared" si="1"/>
        <v>6.5920000000000005</v>
      </c>
      <c r="I18" s="394"/>
      <c r="J18" s="394"/>
      <c r="K18" s="416"/>
      <c r="L18" s="416"/>
    </row>
    <row r="19" spans="1:12" ht="15.75" customHeight="1" thickBot="1">
      <c r="A19" s="625"/>
      <c r="B19" s="185" t="s">
        <v>366</v>
      </c>
      <c r="C19" s="411">
        <v>76.5</v>
      </c>
      <c r="D19" s="398">
        <f t="shared" si="0"/>
        <v>76.5</v>
      </c>
      <c r="E19" s="411">
        <v>2.6</v>
      </c>
      <c r="F19" s="411">
        <v>1.5</v>
      </c>
      <c r="G19" s="411">
        <v>1.9</v>
      </c>
      <c r="H19" s="398">
        <f t="shared" si="1"/>
        <v>6</v>
      </c>
      <c r="I19" s="407"/>
      <c r="J19" s="407"/>
      <c r="K19" s="415"/>
      <c r="L19" s="415"/>
    </row>
    <row r="20" spans="1:12" ht="15.75" customHeight="1">
      <c r="A20" s="596">
        <v>2006</v>
      </c>
      <c r="B20" s="145" t="s">
        <v>493</v>
      </c>
      <c r="C20" s="408">
        <v>59100</v>
      </c>
      <c r="D20" s="386">
        <f t="shared" si="0"/>
        <v>59100</v>
      </c>
      <c r="E20" s="408">
        <v>1055</v>
      </c>
      <c r="F20" s="408">
        <v>5640</v>
      </c>
      <c r="G20" s="408">
        <v>380</v>
      </c>
      <c r="H20" s="386">
        <f t="shared" si="1"/>
        <v>7075</v>
      </c>
      <c r="I20" s="421">
        <v>535</v>
      </c>
      <c r="J20" s="421">
        <v>6100</v>
      </c>
      <c r="K20" s="402"/>
      <c r="L20" s="386">
        <f>I20+J20+K20</f>
        <v>6635</v>
      </c>
    </row>
    <row r="21" spans="1:12" ht="15.75" customHeight="1" thickBot="1">
      <c r="A21" s="597"/>
      <c r="B21" s="147" t="s">
        <v>366</v>
      </c>
      <c r="C21" s="409">
        <v>177.3</v>
      </c>
      <c r="D21" s="388">
        <f t="shared" si="0"/>
        <v>177.3</v>
      </c>
      <c r="E21" s="409">
        <v>1.9</v>
      </c>
      <c r="F21" s="409">
        <v>1.4</v>
      </c>
      <c r="G21" s="409">
        <v>2.6</v>
      </c>
      <c r="H21" s="388">
        <f t="shared" si="1"/>
        <v>5.9</v>
      </c>
      <c r="I21" s="212"/>
      <c r="J21" s="212"/>
      <c r="K21" s="213"/>
      <c r="L21" s="352"/>
    </row>
    <row r="22" spans="1:12" ht="15.75" customHeight="1">
      <c r="A22" s="610">
        <v>2007</v>
      </c>
      <c r="B22" s="145" t="s">
        <v>493</v>
      </c>
      <c r="C22" s="410">
        <v>58600</v>
      </c>
      <c r="D22" s="389">
        <f t="shared" si="0"/>
        <v>58600</v>
      </c>
      <c r="E22" s="410">
        <v>1060</v>
      </c>
      <c r="F22" s="410">
        <v>5800</v>
      </c>
      <c r="G22" s="410">
        <v>350</v>
      </c>
      <c r="H22" s="389">
        <f t="shared" si="1"/>
        <v>7210</v>
      </c>
      <c r="I22" s="405">
        <v>475</v>
      </c>
      <c r="J22" s="405">
        <v>5800</v>
      </c>
      <c r="K22" s="494"/>
      <c r="L22" s="389">
        <f>I22+J22+K22</f>
        <v>6275</v>
      </c>
    </row>
    <row r="23" spans="1:12" ht="15.75" customHeight="1" thickBot="1">
      <c r="A23" s="597"/>
      <c r="B23" s="147" t="s">
        <v>366</v>
      </c>
      <c r="C23" s="409">
        <v>76.2</v>
      </c>
      <c r="D23" s="388">
        <f t="shared" si="0"/>
        <v>76.2</v>
      </c>
      <c r="E23" s="409">
        <v>2.2</v>
      </c>
      <c r="F23" s="409">
        <v>1.5</v>
      </c>
      <c r="G23" s="409">
        <v>2</v>
      </c>
      <c r="H23" s="388">
        <f t="shared" si="1"/>
        <v>5.7</v>
      </c>
      <c r="I23" s="212"/>
      <c r="J23" s="212"/>
      <c r="K23" s="213"/>
      <c r="L23" s="352"/>
    </row>
    <row r="24" spans="1:9" ht="12.75">
      <c r="A24" s="4" t="s">
        <v>19</v>
      </c>
      <c r="I24" s="11" t="s">
        <v>265</v>
      </c>
    </row>
    <row r="25" spans="1:2" ht="12.75">
      <c r="A25" s="326"/>
      <c r="B25" s="11" t="s">
        <v>436</v>
      </c>
    </row>
  </sheetData>
  <sheetProtection/>
  <mergeCells count="10">
    <mergeCell ref="A6:A7"/>
    <mergeCell ref="A8:A9"/>
    <mergeCell ref="A4:A5"/>
    <mergeCell ref="A22:A23"/>
    <mergeCell ref="A18:A19"/>
    <mergeCell ref="A20:A21"/>
    <mergeCell ref="A14:A15"/>
    <mergeCell ref="A16:A17"/>
    <mergeCell ref="A10:A11"/>
    <mergeCell ref="A12:A1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10.7109375" style="177" customWidth="1"/>
    <col min="10" max="16384" width="9.140625" style="177" customWidth="1"/>
  </cols>
  <sheetData>
    <row r="1" spans="1:23" s="3" customFormat="1" ht="19.5" customHeight="1">
      <c r="A1" s="16" t="s">
        <v>427</v>
      </c>
      <c r="B1" s="16"/>
      <c r="C1" s="16"/>
      <c r="D1" s="16"/>
      <c r="E1" s="16"/>
      <c r="F1" s="16"/>
      <c r="G1" s="16"/>
      <c r="H1" s="16"/>
      <c r="I1" s="1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9" ht="13.5" customHeight="1" thickBot="1">
      <c r="A3" s="19" t="s">
        <v>316</v>
      </c>
      <c r="B3" s="19" t="s">
        <v>431</v>
      </c>
      <c r="C3" s="321" t="s">
        <v>55</v>
      </c>
      <c r="D3" s="321" t="s">
        <v>162</v>
      </c>
      <c r="E3" s="321" t="s">
        <v>313</v>
      </c>
      <c r="F3" s="321" t="s">
        <v>57</v>
      </c>
      <c r="G3" s="321" t="s">
        <v>227</v>
      </c>
      <c r="H3" s="321" t="s">
        <v>212</v>
      </c>
      <c r="I3" s="435" t="s">
        <v>5</v>
      </c>
    </row>
    <row r="4" spans="1:9" ht="13.5" customHeight="1">
      <c r="A4" s="586" t="s">
        <v>53</v>
      </c>
      <c r="B4" s="145">
        <v>1997</v>
      </c>
      <c r="C4" s="102">
        <v>106908</v>
      </c>
      <c r="D4" s="102">
        <v>50973</v>
      </c>
      <c r="E4" s="102">
        <v>12426</v>
      </c>
      <c r="F4" s="102">
        <v>14433</v>
      </c>
      <c r="G4" s="102">
        <v>28848</v>
      </c>
      <c r="H4" s="102">
        <v>1715</v>
      </c>
      <c r="I4" s="103">
        <f>SUM(C4:H4)</f>
        <v>215303</v>
      </c>
    </row>
    <row r="5" spans="1:9" ht="13.5" customHeight="1">
      <c r="A5" s="602"/>
      <c r="B5" s="146">
        <v>1998</v>
      </c>
      <c r="C5" s="79">
        <v>96669</v>
      </c>
      <c r="D5" s="79">
        <v>46257</v>
      </c>
      <c r="E5" s="79">
        <v>11221</v>
      </c>
      <c r="F5" s="141"/>
      <c r="G5" s="79">
        <v>25955</v>
      </c>
      <c r="H5" s="79">
        <v>878</v>
      </c>
      <c r="I5" s="327"/>
    </row>
    <row r="6" spans="1:9" ht="13.5" customHeight="1">
      <c r="A6" s="602"/>
      <c r="B6" s="146">
        <v>1999</v>
      </c>
      <c r="C6" s="79">
        <v>80698</v>
      </c>
      <c r="D6" s="79">
        <v>44954</v>
      </c>
      <c r="E6" s="79">
        <v>14733</v>
      </c>
      <c r="F6" s="141"/>
      <c r="G6" s="79">
        <v>36579</v>
      </c>
      <c r="H6" s="79">
        <v>729</v>
      </c>
      <c r="I6" s="327"/>
    </row>
    <row r="7" spans="1:9" ht="13.5" customHeight="1">
      <c r="A7" s="602"/>
      <c r="B7" s="146">
        <v>2000</v>
      </c>
      <c r="C7" s="79">
        <v>82436</v>
      </c>
      <c r="D7" s="79">
        <v>45480</v>
      </c>
      <c r="E7" s="79">
        <v>9728</v>
      </c>
      <c r="F7" s="79">
        <v>30</v>
      </c>
      <c r="G7" s="79">
        <v>29815</v>
      </c>
      <c r="H7" s="79">
        <v>2181</v>
      </c>
      <c r="I7" s="104">
        <f>SUM(C7:H7)</f>
        <v>169670</v>
      </c>
    </row>
    <row r="8" spans="1:9" ht="13.5" customHeight="1">
      <c r="A8" s="602"/>
      <c r="B8" s="146">
        <v>2001</v>
      </c>
      <c r="C8" s="79">
        <v>79013</v>
      </c>
      <c r="D8" s="79">
        <v>48201</v>
      </c>
      <c r="E8" s="79">
        <v>10979</v>
      </c>
      <c r="F8" s="141"/>
      <c r="G8" s="79">
        <v>23273</v>
      </c>
      <c r="H8" s="79">
        <v>1597</v>
      </c>
      <c r="I8" s="327"/>
    </row>
    <row r="9" spans="1:9" ht="13.5" customHeight="1">
      <c r="A9" s="602"/>
      <c r="B9" s="146">
        <v>2002</v>
      </c>
      <c r="C9" s="79">
        <v>72462</v>
      </c>
      <c r="D9" s="79">
        <v>55623</v>
      </c>
      <c r="E9" s="79">
        <v>10758</v>
      </c>
      <c r="F9" s="141"/>
      <c r="G9" s="79">
        <v>26157</v>
      </c>
      <c r="H9" s="79">
        <v>1237</v>
      </c>
      <c r="I9" s="327"/>
    </row>
    <row r="10" spans="1:9" ht="13.5" customHeight="1">
      <c r="A10" s="602"/>
      <c r="B10" s="146">
        <v>2003</v>
      </c>
      <c r="C10" s="79">
        <v>89347</v>
      </c>
      <c r="D10" s="79">
        <v>60859</v>
      </c>
      <c r="E10" s="79">
        <v>14872</v>
      </c>
      <c r="F10" s="79">
        <v>1403</v>
      </c>
      <c r="G10" s="79">
        <v>30454</v>
      </c>
      <c r="H10" s="79">
        <v>1525</v>
      </c>
      <c r="I10" s="104">
        <f>SUM(C10:H10)</f>
        <v>198460</v>
      </c>
    </row>
    <row r="11" spans="1:9" ht="13.5" customHeight="1">
      <c r="A11" s="602"/>
      <c r="B11" s="146">
        <v>2004</v>
      </c>
      <c r="C11" s="79">
        <v>131499</v>
      </c>
      <c r="D11" s="79">
        <v>74600</v>
      </c>
      <c r="E11" s="79">
        <v>10257</v>
      </c>
      <c r="F11" s="79">
        <v>442</v>
      </c>
      <c r="G11" s="79">
        <v>32253</v>
      </c>
      <c r="H11" s="79">
        <v>651</v>
      </c>
      <c r="I11" s="104">
        <f>SUM(C11:H11)</f>
        <v>249702</v>
      </c>
    </row>
    <row r="12" spans="1:9" ht="13.5" customHeight="1">
      <c r="A12" s="602"/>
      <c r="B12" s="146">
        <v>2005</v>
      </c>
      <c r="C12" s="79">
        <v>95069</v>
      </c>
      <c r="D12" s="79">
        <v>57776</v>
      </c>
      <c r="E12" s="79">
        <v>13259</v>
      </c>
      <c r="F12" s="79">
        <v>802</v>
      </c>
      <c r="G12" s="79">
        <v>33375</v>
      </c>
      <c r="H12" s="79">
        <v>408</v>
      </c>
      <c r="I12" s="104">
        <f>SUM(C12:H12)</f>
        <v>200689</v>
      </c>
    </row>
    <row r="13" spans="1:9" ht="13.5" customHeight="1">
      <c r="A13" s="602"/>
      <c r="B13" s="146">
        <v>2006</v>
      </c>
      <c r="C13" s="79">
        <v>89459</v>
      </c>
      <c r="D13" s="79">
        <v>60151</v>
      </c>
      <c r="E13" s="79">
        <v>11707</v>
      </c>
      <c r="F13" s="79">
        <v>847</v>
      </c>
      <c r="G13" s="79">
        <v>30145</v>
      </c>
      <c r="H13" s="79">
        <v>337</v>
      </c>
      <c r="I13" s="104">
        <f>SUM(C13:H13)</f>
        <v>192646</v>
      </c>
    </row>
    <row r="14" spans="1:9" ht="13.5" customHeight="1" thickBot="1">
      <c r="A14" s="587"/>
      <c r="B14" s="147">
        <v>2007</v>
      </c>
      <c r="C14" s="174">
        <v>172999</v>
      </c>
      <c r="D14" s="174">
        <v>111712</v>
      </c>
      <c r="E14" s="174">
        <v>17917</v>
      </c>
      <c r="F14" s="174">
        <v>1</v>
      </c>
      <c r="G14" s="174">
        <v>33824</v>
      </c>
      <c r="H14" s="174">
        <v>324</v>
      </c>
      <c r="I14" s="127">
        <f>SUM(C14:H14)</f>
        <v>336777</v>
      </c>
    </row>
    <row r="15" spans="1:9" ht="13.5" customHeight="1">
      <c r="A15" s="623" t="s">
        <v>54</v>
      </c>
      <c r="B15" s="145">
        <v>1997</v>
      </c>
      <c r="C15" s="102">
        <v>6</v>
      </c>
      <c r="D15" s="102">
        <v>17</v>
      </c>
      <c r="E15" s="142"/>
      <c r="F15" s="142"/>
      <c r="G15" s="102">
        <v>396</v>
      </c>
      <c r="H15" s="102">
        <v>24</v>
      </c>
      <c r="I15" s="140"/>
    </row>
    <row r="16" spans="1:9" ht="13.5" customHeight="1">
      <c r="A16" s="627"/>
      <c r="B16" s="146">
        <v>1998</v>
      </c>
      <c r="C16" s="79">
        <v>5</v>
      </c>
      <c r="D16" s="79">
        <v>17</v>
      </c>
      <c r="E16" s="141"/>
      <c r="F16" s="141"/>
      <c r="G16" s="79">
        <v>301</v>
      </c>
      <c r="H16" s="79">
        <v>4</v>
      </c>
      <c r="I16" s="327"/>
    </row>
    <row r="17" spans="1:9" ht="13.5" customHeight="1">
      <c r="A17" s="627"/>
      <c r="B17" s="146">
        <v>1999</v>
      </c>
      <c r="C17" s="79">
        <v>32</v>
      </c>
      <c r="D17" s="79">
        <v>46</v>
      </c>
      <c r="E17" s="79">
        <v>141</v>
      </c>
      <c r="F17" s="141"/>
      <c r="G17" s="79">
        <v>1158</v>
      </c>
      <c r="H17" s="79">
        <v>6</v>
      </c>
      <c r="I17" s="327"/>
    </row>
    <row r="18" spans="1:9" ht="13.5" customHeight="1">
      <c r="A18" s="627"/>
      <c r="B18" s="146">
        <v>2000</v>
      </c>
      <c r="C18" s="79">
        <v>12</v>
      </c>
      <c r="D18" s="79">
        <v>8</v>
      </c>
      <c r="E18" s="141"/>
      <c r="F18" s="141"/>
      <c r="G18" s="79">
        <v>1160</v>
      </c>
      <c r="H18" s="79">
        <v>6</v>
      </c>
      <c r="I18" s="327"/>
    </row>
    <row r="19" spans="1:9" ht="13.5" customHeight="1">
      <c r="A19" s="627"/>
      <c r="B19" s="146">
        <v>2001</v>
      </c>
      <c r="C19" s="79">
        <v>24</v>
      </c>
      <c r="D19" s="79">
        <v>15</v>
      </c>
      <c r="E19" s="79">
        <v>1</v>
      </c>
      <c r="F19" s="141"/>
      <c r="G19" s="79">
        <v>299</v>
      </c>
      <c r="H19" s="79">
        <v>17</v>
      </c>
      <c r="I19" s="104">
        <f>SUM(C19:H19)</f>
        <v>356</v>
      </c>
    </row>
    <row r="20" spans="1:9" ht="13.5" customHeight="1">
      <c r="A20" s="627"/>
      <c r="B20" s="146">
        <v>2002</v>
      </c>
      <c r="C20" s="79">
        <v>29</v>
      </c>
      <c r="D20" s="79">
        <v>873</v>
      </c>
      <c r="E20" s="141"/>
      <c r="F20" s="141"/>
      <c r="G20" s="79">
        <v>1939</v>
      </c>
      <c r="H20" s="79">
        <v>65</v>
      </c>
      <c r="I20" s="327"/>
    </row>
    <row r="21" spans="1:9" ht="13.5" customHeight="1">
      <c r="A21" s="627"/>
      <c r="B21" s="146">
        <v>2003</v>
      </c>
      <c r="C21" s="79">
        <v>27</v>
      </c>
      <c r="D21" s="79">
        <v>57</v>
      </c>
      <c r="E21" s="141"/>
      <c r="F21" s="141"/>
      <c r="G21" s="79">
        <v>5401</v>
      </c>
      <c r="H21" s="79">
        <v>152</v>
      </c>
      <c r="I21" s="327"/>
    </row>
    <row r="22" spans="1:9" ht="13.5" customHeight="1">
      <c r="A22" s="627"/>
      <c r="B22" s="146">
        <v>2004</v>
      </c>
      <c r="C22" s="79">
        <v>1856</v>
      </c>
      <c r="D22" s="79">
        <v>98</v>
      </c>
      <c r="E22" s="141"/>
      <c r="F22" s="141"/>
      <c r="G22" s="79">
        <v>3336</v>
      </c>
      <c r="H22" s="79">
        <v>155</v>
      </c>
      <c r="I22" s="327"/>
    </row>
    <row r="23" spans="1:9" ht="13.5" customHeight="1">
      <c r="A23" s="627"/>
      <c r="B23" s="146">
        <v>2005</v>
      </c>
      <c r="C23" s="79">
        <v>96</v>
      </c>
      <c r="D23" s="79">
        <v>124</v>
      </c>
      <c r="E23" s="79">
        <v>1</v>
      </c>
      <c r="F23" s="141"/>
      <c r="G23" s="79">
        <v>1396</v>
      </c>
      <c r="H23" s="79">
        <v>320</v>
      </c>
      <c r="I23" s="327"/>
    </row>
    <row r="24" spans="1:9" ht="13.5" customHeight="1">
      <c r="A24" s="627"/>
      <c r="B24" s="146">
        <v>2006</v>
      </c>
      <c r="C24" s="79">
        <v>41</v>
      </c>
      <c r="D24" s="79">
        <v>36</v>
      </c>
      <c r="E24" s="79">
        <v>63</v>
      </c>
      <c r="F24" s="141"/>
      <c r="G24" s="79">
        <v>216</v>
      </c>
      <c r="H24" s="79">
        <v>239</v>
      </c>
      <c r="I24" s="327"/>
    </row>
    <row r="25" spans="1:9" ht="13.5" customHeight="1" thickBot="1">
      <c r="A25" s="624"/>
      <c r="B25" s="147">
        <v>2007</v>
      </c>
      <c r="C25" s="174">
        <v>3854</v>
      </c>
      <c r="D25" s="174">
        <v>960</v>
      </c>
      <c r="E25" s="174">
        <v>28</v>
      </c>
      <c r="F25" s="220"/>
      <c r="G25" s="174">
        <v>507</v>
      </c>
      <c r="H25" s="174">
        <v>464</v>
      </c>
      <c r="I25" s="332"/>
    </row>
    <row r="26" spans="1:9" ht="13.5" customHeight="1">
      <c r="A26" s="623" t="s">
        <v>376</v>
      </c>
      <c r="B26" s="145">
        <v>1997</v>
      </c>
      <c r="C26" s="201">
        <f aca="true" t="shared" si="0" ref="C26:H26">C15-C4</f>
        <v>-106902</v>
      </c>
      <c r="D26" s="201">
        <f t="shared" si="0"/>
        <v>-50956</v>
      </c>
      <c r="E26" s="255"/>
      <c r="F26" s="255"/>
      <c r="G26" s="201">
        <f t="shared" si="0"/>
        <v>-28452</v>
      </c>
      <c r="H26" s="201">
        <f t="shared" si="0"/>
        <v>-1691</v>
      </c>
      <c r="I26" s="380"/>
    </row>
    <row r="27" spans="1:9" ht="13.5" customHeight="1">
      <c r="A27" s="627"/>
      <c r="B27" s="146">
        <v>1998</v>
      </c>
      <c r="C27" s="198">
        <f aca="true" t="shared" si="1" ref="C27:H27">C16-C5</f>
        <v>-96664</v>
      </c>
      <c r="D27" s="198">
        <f t="shared" si="1"/>
        <v>-46240</v>
      </c>
      <c r="E27" s="381"/>
      <c r="F27" s="381"/>
      <c r="G27" s="198">
        <f t="shared" si="1"/>
        <v>-25654</v>
      </c>
      <c r="H27" s="198">
        <f t="shared" si="1"/>
        <v>-874</v>
      </c>
      <c r="I27" s="383"/>
    </row>
    <row r="28" spans="1:9" ht="13.5" customHeight="1">
      <c r="A28" s="627"/>
      <c r="B28" s="146">
        <v>1999</v>
      </c>
      <c r="C28" s="198">
        <f aca="true" t="shared" si="2" ref="C28:H28">C17-C6</f>
        <v>-80666</v>
      </c>
      <c r="D28" s="198">
        <f t="shared" si="2"/>
        <v>-44908</v>
      </c>
      <c r="E28" s="381">
        <f t="shared" si="2"/>
        <v>-14592</v>
      </c>
      <c r="F28" s="381"/>
      <c r="G28" s="198">
        <f t="shared" si="2"/>
        <v>-35421</v>
      </c>
      <c r="H28" s="198">
        <f t="shared" si="2"/>
        <v>-723</v>
      </c>
      <c r="I28" s="383"/>
    </row>
    <row r="29" spans="1:9" ht="13.5" customHeight="1">
      <c r="A29" s="627"/>
      <c r="B29" s="146">
        <v>2000</v>
      </c>
      <c r="C29" s="198">
        <f aca="true" t="shared" si="3" ref="C29:H29">C18-C7</f>
        <v>-82424</v>
      </c>
      <c r="D29" s="198">
        <f t="shared" si="3"/>
        <v>-45472</v>
      </c>
      <c r="E29" s="381"/>
      <c r="F29" s="381"/>
      <c r="G29" s="198">
        <f t="shared" si="3"/>
        <v>-28655</v>
      </c>
      <c r="H29" s="198">
        <f t="shared" si="3"/>
        <v>-2175</v>
      </c>
      <c r="I29" s="383"/>
    </row>
    <row r="30" spans="1:9" ht="13.5" customHeight="1">
      <c r="A30" s="627"/>
      <c r="B30" s="146">
        <v>2001</v>
      </c>
      <c r="C30" s="198">
        <f aca="true" t="shared" si="4" ref="C30:H30">C19-C8</f>
        <v>-78989</v>
      </c>
      <c r="D30" s="198">
        <f t="shared" si="4"/>
        <v>-48186</v>
      </c>
      <c r="E30" s="381">
        <f t="shared" si="4"/>
        <v>-10978</v>
      </c>
      <c r="F30" s="381"/>
      <c r="G30" s="198">
        <f t="shared" si="4"/>
        <v>-22974</v>
      </c>
      <c r="H30" s="198">
        <f t="shared" si="4"/>
        <v>-1580</v>
      </c>
      <c r="I30" s="383"/>
    </row>
    <row r="31" spans="1:9" ht="13.5" customHeight="1">
      <c r="A31" s="627"/>
      <c r="B31" s="146">
        <v>2002</v>
      </c>
      <c r="C31" s="198">
        <f aca="true" t="shared" si="5" ref="C31:H31">C20-C9</f>
        <v>-72433</v>
      </c>
      <c r="D31" s="198">
        <f t="shared" si="5"/>
        <v>-54750</v>
      </c>
      <c r="E31" s="381"/>
      <c r="F31" s="381"/>
      <c r="G31" s="198">
        <f t="shared" si="5"/>
        <v>-24218</v>
      </c>
      <c r="H31" s="198">
        <f t="shared" si="5"/>
        <v>-1172</v>
      </c>
      <c r="I31" s="383"/>
    </row>
    <row r="32" spans="1:9" ht="13.5" customHeight="1">
      <c r="A32" s="627"/>
      <c r="B32" s="146">
        <v>2003</v>
      </c>
      <c r="C32" s="198">
        <f aca="true" t="shared" si="6" ref="C32:H32">C21-C10</f>
        <v>-89320</v>
      </c>
      <c r="D32" s="198">
        <f t="shared" si="6"/>
        <v>-60802</v>
      </c>
      <c r="E32" s="381"/>
      <c r="F32" s="381"/>
      <c r="G32" s="198">
        <f t="shared" si="6"/>
        <v>-25053</v>
      </c>
      <c r="H32" s="198">
        <f t="shared" si="6"/>
        <v>-1373</v>
      </c>
      <c r="I32" s="383"/>
    </row>
    <row r="33" spans="1:9" ht="13.5" customHeight="1">
      <c r="A33" s="627"/>
      <c r="B33" s="146">
        <v>2004</v>
      </c>
      <c r="C33" s="198">
        <f aca="true" t="shared" si="7" ref="C33:H33">C22-C11</f>
        <v>-129643</v>
      </c>
      <c r="D33" s="198">
        <f t="shared" si="7"/>
        <v>-74502</v>
      </c>
      <c r="E33" s="381"/>
      <c r="F33" s="381"/>
      <c r="G33" s="198">
        <f t="shared" si="7"/>
        <v>-28917</v>
      </c>
      <c r="H33" s="198">
        <f t="shared" si="7"/>
        <v>-496</v>
      </c>
      <c r="I33" s="383"/>
    </row>
    <row r="34" spans="1:9" ht="13.5" customHeight="1">
      <c r="A34" s="627"/>
      <c r="B34" s="146">
        <v>2005</v>
      </c>
      <c r="C34" s="198">
        <f aca="true" t="shared" si="8" ref="C34:H34">C23-C12</f>
        <v>-94973</v>
      </c>
      <c r="D34" s="198">
        <f t="shared" si="8"/>
        <v>-57652</v>
      </c>
      <c r="E34" s="381">
        <f t="shared" si="8"/>
        <v>-13258</v>
      </c>
      <c r="F34" s="381"/>
      <c r="G34" s="198">
        <f t="shared" si="8"/>
        <v>-31979</v>
      </c>
      <c r="H34" s="198">
        <f t="shared" si="8"/>
        <v>-88</v>
      </c>
      <c r="I34" s="383"/>
    </row>
    <row r="35" spans="1:9" ht="13.5" customHeight="1">
      <c r="A35" s="627"/>
      <c r="B35" s="146">
        <v>2006</v>
      </c>
      <c r="C35" s="198">
        <f aca="true" t="shared" si="9" ref="C35:H35">C24-C13</f>
        <v>-89418</v>
      </c>
      <c r="D35" s="198">
        <f t="shared" si="9"/>
        <v>-60115</v>
      </c>
      <c r="E35" s="381">
        <f t="shared" si="9"/>
        <v>-11644</v>
      </c>
      <c r="F35" s="381"/>
      <c r="G35" s="198">
        <f t="shared" si="9"/>
        <v>-29929</v>
      </c>
      <c r="H35" s="198">
        <f t="shared" si="9"/>
        <v>-98</v>
      </c>
      <c r="I35" s="383"/>
    </row>
    <row r="36" spans="1:9" ht="13.5" customHeight="1" thickBot="1">
      <c r="A36" s="624"/>
      <c r="B36" s="147">
        <v>2007</v>
      </c>
      <c r="C36" s="227">
        <f aca="true" t="shared" si="10" ref="C36:H36">C25-C14</f>
        <v>-169145</v>
      </c>
      <c r="D36" s="227">
        <f t="shared" si="10"/>
        <v>-110752</v>
      </c>
      <c r="E36" s="423">
        <f t="shared" si="10"/>
        <v>-17889</v>
      </c>
      <c r="F36" s="384"/>
      <c r="G36" s="227">
        <f t="shared" si="10"/>
        <v>-33317</v>
      </c>
      <c r="H36" s="227">
        <f t="shared" si="10"/>
        <v>140</v>
      </c>
      <c r="I36" s="385"/>
    </row>
    <row r="37" spans="1:6" ht="12.75">
      <c r="A37" s="4" t="s">
        <v>19</v>
      </c>
      <c r="F37" s="11" t="s">
        <v>265</v>
      </c>
    </row>
    <row r="38" spans="1:2" ht="12.75">
      <c r="A38" s="326"/>
      <c r="B38" s="11" t="s">
        <v>436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W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0.7109375" style="206" customWidth="1"/>
    <col min="2" max="2" width="6.57421875" style="206" customWidth="1"/>
    <col min="3" max="3" width="10.140625" style="206" customWidth="1"/>
    <col min="4" max="4" width="11.00390625" style="206" customWidth="1"/>
    <col min="5" max="5" width="8.421875" style="206" customWidth="1"/>
    <col min="6" max="6" width="9.00390625" style="206" customWidth="1"/>
    <col min="7" max="7" width="9.57421875" style="206" customWidth="1"/>
    <col min="8" max="8" width="10.28125" style="206" customWidth="1"/>
    <col min="9" max="9" width="8.00390625" style="206" customWidth="1"/>
    <col min="10" max="10" width="8.7109375" style="206" customWidth="1"/>
    <col min="11" max="11" width="10.57421875" style="206" customWidth="1"/>
    <col min="12" max="16384" width="9.140625" style="206" customWidth="1"/>
  </cols>
  <sheetData>
    <row r="1" spans="1:23" s="3" customFormat="1" ht="19.5" customHeight="1">
      <c r="A1" s="620" t="s">
        <v>441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s="177" customFormat="1" ht="13.5" customHeight="1" thickBot="1">
      <c r="A3" s="604" t="s">
        <v>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1" s="177" customFormat="1" ht="13.5" customHeight="1" thickBot="1">
      <c r="A4" s="19" t="s">
        <v>316</v>
      </c>
      <c r="B4" s="19" t="s">
        <v>431</v>
      </c>
      <c r="C4" s="316" t="s">
        <v>213</v>
      </c>
      <c r="D4" s="316" t="s">
        <v>213</v>
      </c>
      <c r="E4" s="316" t="s">
        <v>63</v>
      </c>
      <c r="F4" s="316" t="s">
        <v>214</v>
      </c>
      <c r="G4" s="316" t="s">
        <v>215</v>
      </c>
      <c r="H4" s="316" t="s">
        <v>216</v>
      </c>
      <c r="I4" s="316" t="s">
        <v>217</v>
      </c>
      <c r="J4" s="316" t="s">
        <v>212</v>
      </c>
      <c r="K4" s="315" t="s">
        <v>5</v>
      </c>
    </row>
    <row r="5" spans="1:11" s="177" customFormat="1" ht="13.5" customHeight="1">
      <c r="A5" s="596" t="s">
        <v>53</v>
      </c>
      <c r="B5" s="145">
        <v>1997</v>
      </c>
      <c r="C5" s="201">
        <v>5870</v>
      </c>
      <c r="D5" s="201">
        <v>4106</v>
      </c>
      <c r="E5" s="201">
        <v>5724</v>
      </c>
      <c r="F5" s="201">
        <v>7055</v>
      </c>
      <c r="G5" s="201">
        <v>1131</v>
      </c>
      <c r="H5" s="201">
        <v>15210</v>
      </c>
      <c r="I5" s="201">
        <v>12780</v>
      </c>
      <c r="J5" s="201">
        <v>3330</v>
      </c>
      <c r="K5" s="422">
        <f aca="true" t="shared" si="0" ref="K5:K26">SUM(C5:J5)</f>
        <v>55206</v>
      </c>
    </row>
    <row r="6" spans="1:11" ht="13.5" customHeight="1">
      <c r="A6" s="600"/>
      <c r="B6" s="146">
        <v>1998</v>
      </c>
      <c r="C6" s="198">
        <v>3450</v>
      </c>
      <c r="D6" s="198">
        <v>3855</v>
      </c>
      <c r="E6" s="198">
        <v>6512</v>
      </c>
      <c r="F6" s="198">
        <v>10430</v>
      </c>
      <c r="G6" s="198">
        <v>2983</v>
      </c>
      <c r="H6" s="198">
        <v>4034</v>
      </c>
      <c r="I6" s="198">
        <v>435</v>
      </c>
      <c r="J6" s="198">
        <v>2468</v>
      </c>
      <c r="K6" s="382">
        <f t="shared" si="0"/>
        <v>34167</v>
      </c>
    </row>
    <row r="7" spans="1:11" ht="13.5" customHeight="1">
      <c r="A7" s="600"/>
      <c r="B7" s="146">
        <v>1999</v>
      </c>
      <c r="C7" s="198">
        <v>6215</v>
      </c>
      <c r="D7" s="198">
        <v>3928</v>
      </c>
      <c r="E7" s="198">
        <v>5126</v>
      </c>
      <c r="F7" s="198">
        <v>8083</v>
      </c>
      <c r="G7" s="198">
        <v>1937</v>
      </c>
      <c r="H7" s="198">
        <v>2995</v>
      </c>
      <c r="I7" s="381"/>
      <c r="J7" s="198">
        <v>5757</v>
      </c>
      <c r="K7" s="383"/>
    </row>
    <row r="8" spans="1:11" ht="13.5" customHeight="1">
      <c r="A8" s="600"/>
      <c r="B8" s="146">
        <v>2000</v>
      </c>
      <c r="C8" s="198">
        <v>6808</v>
      </c>
      <c r="D8" s="198">
        <v>4035</v>
      </c>
      <c r="E8" s="198">
        <v>5589</v>
      </c>
      <c r="F8" s="198">
        <v>11735</v>
      </c>
      <c r="G8" s="198">
        <v>1747</v>
      </c>
      <c r="H8" s="198">
        <v>4714</v>
      </c>
      <c r="I8" s="198">
        <v>682</v>
      </c>
      <c r="J8" s="198">
        <v>2357</v>
      </c>
      <c r="K8" s="382">
        <f t="shared" si="0"/>
        <v>37667</v>
      </c>
    </row>
    <row r="9" spans="1:11" ht="13.5" customHeight="1">
      <c r="A9" s="600"/>
      <c r="B9" s="146">
        <v>2001</v>
      </c>
      <c r="C9" s="198">
        <v>4319</v>
      </c>
      <c r="D9" s="198">
        <v>3995</v>
      </c>
      <c r="E9" s="198">
        <v>6170</v>
      </c>
      <c r="F9" s="198">
        <v>13651</v>
      </c>
      <c r="G9" s="198">
        <v>3841</v>
      </c>
      <c r="H9" s="198">
        <v>5038</v>
      </c>
      <c r="I9" s="198">
        <v>3273</v>
      </c>
      <c r="J9" s="198">
        <v>2343</v>
      </c>
      <c r="K9" s="382">
        <f t="shared" si="0"/>
        <v>42630</v>
      </c>
    </row>
    <row r="10" spans="1:11" ht="13.5" customHeight="1">
      <c r="A10" s="600"/>
      <c r="B10" s="146">
        <v>2002</v>
      </c>
      <c r="C10" s="198">
        <v>6066</v>
      </c>
      <c r="D10" s="198">
        <v>3748</v>
      </c>
      <c r="E10" s="198">
        <v>5069</v>
      </c>
      <c r="F10" s="198">
        <v>8995</v>
      </c>
      <c r="G10" s="198">
        <v>2408</v>
      </c>
      <c r="H10" s="198">
        <v>2837</v>
      </c>
      <c r="I10" s="198">
        <v>1568</v>
      </c>
      <c r="J10" s="198">
        <v>2176</v>
      </c>
      <c r="K10" s="382">
        <f t="shared" si="0"/>
        <v>32867</v>
      </c>
    </row>
    <row r="11" spans="1:11" ht="13.5" customHeight="1">
      <c r="A11" s="600"/>
      <c r="B11" s="146">
        <v>2003</v>
      </c>
      <c r="C11" s="198">
        <v>3697</v>
      </c>
      <c r="D11" s="198">
        <v>3130</v>
      </c>
      <c r="E11" s="198">
        <v>6432</v>
      </c>
      <c r="F11" s="198">
        <v>7711</v>
      </c>
      <c r="G11" s="198">
        <v>2657</v>
      </c>
      <c r="H11" s="198">
        <v>2278</v>
      </c>
      <c r="I11" s="198">
        <v>708</v>
      </c>
      <c r="J11" s="198">
        <v>2781</v>
      </c>
      <c r="K11" s="382">
        <f t="shared" si="0"/>
        <v>29394</v>
      </c>
    </row>
    <row r="12" spans="1:11" ht="13.5" customHeight="1">
      <c r="A12" s="600"/>
      <c r="B12" s="146">
        <v>2004</v>
      </c>
      <c r="C12" s="198">
        <v>3481</v>
      </c>
      <c r="D12" s="198">
        <v>3754</v>
      </c>
      <c r="E12" s="198">
        <v>6923</v>
      </c>
      <c r="F12" s="198">
        <v>8721</v>
      </c>
      <c r="G12" s="198">
        <v>2528</v>
      </c>
      <c r="H12" s="198">
        <v>2727</v>
      </c>
      <c r="I12" s="198">
        <v>765</v>
      </c>
      <c r="J12" s="198">
        <v>2045</v>
      </c>
      <c r="K12" s="382">
        <f t="shared" si="0"/>
        <v>30944</v>
      </c>
    </row>
    <row r="13" spans="1:11" ht="13.5" customHeight="1">
      <c r="A13" s="600"/>
      <c r="B13" s="146">
        <v>2005</v>
      </c>
      <c r="C13" s="198">
        <v>4143</v>
      </c>
      <c r="D13" s="198">
        <v>3552</v>
      </c>
      <c r="E13" s="198">
        <v>6467</v>
      </c>
      <c r="F13" s="198">
        <v>10349</v>
      </c>
      <c r="G13" s="198">
        <v>2278</v>
      </c>
      <c r="H13" s="198">
        <v>2746</v>
      </c>
      <c r="I13" s="198">
        <v>434</v>
      </c>
      <c r="J13" s="198">
        <v>2721</v>
      </c>
      <c r="K13" s="382">
        <f t="shared" si="0"/>
        <v>32690</v>
      </c>
    </row>
    <row r="14" spans="1:11" ht="13.5" customHeight="1">
      <c r="A14" s="600"/>
      <c r="B14" s="146">
        <v>2006</v>
      </c>
      <c r="C14" s="198">
        <v>6287</v>
      </c>
      <c r="D14" s="198">
        <v>3904</v>
      </c>
      <c r="E14" s="198">
        <v>7820</v>
      </c>
      <c r="F14" s="198">
        <v>16349</v>
      </c>
      <c r="G14" s="198">
        <v>2437</v>
      </c>
      <c r="H14" s="198">
        <v>2088</v>
      </c>
      <c r="I14" s="198">
        <v>358</v>
      </c>
      <c r="J14" s="198">
        <v>3402</v>
      </c>
      <c r="K14" s="382">
        <f t="shared" si="0"/>
        <v>42645</v>
      </c>
    </row>
    <row r="15" spans="1:11" ht="13.5" customHeight="1" thickBot="1">
      <c r="A15" s="597"/>
      <c r="B15" s="147">
        <v>2007</v>
      </c>
      <c r="C15" s="227">
        <v>3602</v>
      </c>
      <c r="D15" s="227">
        <v>5099</v>
      </c>
      <c r="E15" s="227">
        <v>8377</v>
      </c>
      <c r="F15" s="227">
        <v>23593</v>
      </c>
      <c r="G15" s="227">
        <v>2746</v>
      </c>
      <c r="H15" s="227">
        <v>2468</v>
      </c>
      <c r="I15" s="227">
        <v>419</v>
      </c>
      <c r="J15" s="227">
        <v>44421</v>
      </c>
      <c r="K15" s="395">
        <f t="shared" si="0"/>
        <v>90725</v>
      </c>
    </row>
    <row r="16" spans="1:11" ht="13.5" customHeight="1">
      <c r="A16" s="586" t="s">
        <v>54</v>
      </c>
      <c r="B16" s="145">
        <v>1997</v>
      </c>
      <c r="C16" s="201">
        <v>54</v>
      </c>
      <c r="D16" s="201">
        <v>128</v>
      </c>
      <c r="E16" s="201">
        <v>186</v>
      </c>
      <c r="F16" s="201">
        <v>60</v>
      </c>
      <c r="G16" s="201">
        <v>4</v>
      </c>
      <c r="H16" s="201">
        <v>43</v>
      </c>
      <c r="I16" s="201">
        <v>12</v>
      </c>
      <c r="J16" s="201">
        <v>360</v>
      </c>
      <c r="K16" s="422">
        <f t="shared" si="0"/>
        <v>847</v>
      </c>
    </row>
    <row r="17" spans="1:11" ht="13.5" customHeight="1">
      <c r="A17" s="602"/>
      <c r="B17" s="146">
        <v>1998</v>
      </c>
      <c r="C17" s="198">
        <v>274</v>
      </c>
      <c r="D17" s="198">
        <v>183</v>
      </c>
      <c r="E17" s="198">
        <v>235</v>
      </c>
      <c r="F17" s="198">
        <v>906</v>
      </c>
      <c r="G17" s="198">
        <v>4</v>
      </c>
      <c r="H17" s="198">
        <v>23</v>
      </c>
      <c r="I17" s="198">
        <v>5</v>
      </c>
      <c r="J17" s="198">
        <v>335</v>
      </c>
      <c r="K17" s="382">
        <f t="shared" si="0"/>
        <v>1965</v>
      </c>
    </row>
    <row r="18" spans="1:11" ht="13.5" customHeight="1">
      <c r="A18" s="602"/>
      <c r="B18" s="146">
        <v>1999</v>
      </c>
      <c r="C18" s="198">
        <v>144</v>
      </c>
      <c r="D18" s="198">
        <v>75</v>
      </c>
      <c r="E18" s="198">
        <v>478</v>
      </c>
      <c r="F18" s="198">
        <v>99</v>
      </c>
      <c r="G18" s="198">
        <v>47</v>
      </c>
      <c r="H18" s="198">
        <v>41</v>
      </c>
      <c r="I18" s="198">
        <v>6</v>
      </c>
      <c r="J18" s="198">
        <v>28</v>
      </c>
      <c r="K18" s="382">
        <f t="shared" si="0"/>
        <v>918</v>
      </c>
    </row>
    <row r="19" spans="1:11" ht="13.5" customHeight="1">
      <c r="A19" s="602"/>
      <c r="B19" s="146">
        <v>2000</v>
      </c>
      <c r="C19" s="198">
        <v>116</v>
      </c>
      <c r="D19" s="198">
        <v>168</v>
      </c>
      <c r="E19" s="198">
        <v>555</v>
      </c>
      <c r="F19" s="198">
        <v>169</v>
      </c>
      <c r="G19" s="198">
        <v>73</v>
      </c>
      <c r="H19" s="198">
        <v>32</v>
      </c>
      <c r="I19" s="198">
        <v>7</v>
      </c>
      <c r="J19" s="198">
        <v>152</v>
      </c>
      <c r="K19" s="382">
        <f t="shared" si="0"/>
        <v>1272</v>
      </c>
    </row>
    <row r="20" spans="1:11" ht="13.5" customHeight="1">
      <c r="A20" s="602"/>
      <c r="B20" s="146">
        <v>2001</v>
      </c>
      <c r="C20" s="198">
        <v>135</v>
      </c>
      <c r="D20" s="198">
        <v>116</v>
      </c>
      <c r="E20" s="198">
        <v>438</v>
      </c>
      <c r="F20" s="198">
        <v>502</v>
      </c>
      <c r="G20" s="198">
        <v>77</v>
      </c>
      <c r="H20" s="198">
        <v>30</v>
      </c>
      <c r="I20" s="198">
        <v>5</v>
      </c>
      <c r="J20" s="198">
        <v>369</v>
      </c>
      <c r="K20" s="382">
        <f t="shared" si="0"/>
        <v>1672</v>
      </c>
    </row>
    <row r="21" spans="1:11" ht="13.5" customHeight="1">
      <c r="A21" s="602"/>
      <c r="B21" s="146">
        <v>2002</v>
      </c>
      <c r="C21" s="198">
        <v>65</v>
      </c>
      <c r="D21" s="198">
        <v>284</v>
      </c>
      <c r="E21" s="198">
        <v>187</v>
      </c>
      <c r="F21" s="198">
        <v>793</v>
      </c>
      <c r="G21" s="198">
        <v>5</v>
      </c>
      <c r="H21" s="198">
        <v>39</v>
      </c>
      <c r="I21" s="198">
        <v>5</v>
      </c>
      <c r="J21" s="198">
        <v>1145</v>
      </c>
      <c r="K21" s="382">
        <f t="shared" si="0"/>
        <v>2523</v>
      </c>
    </row>
    <row r="22" spans="1:11" ht="13.5" customHeight="1">
      <c r="A22" s="602"/>
      <c r="B22" s="146">
        <v>2003</v>
      </c>
      <c r="C22" s="198">
        <v>1</v>
      </c>
      <c r="D22" s="198">
        <v>5</v>
      </c>
      <c r="E22" s="198">
        <v>1</v>
      </c>
      <c r="F22" s="198">
        <v>19</v>
      </c>
      <c r="G22" s="381"/>
      <c r="H22" s="198">
        <v>2</v>
      </c>
      <c r="I22" s="381"/>
      <c r="J22" s="198">
        <v>70</v>
      </c>
      <c r="K22" s="383"/>
    </row>
    <row r="23" spans="1:11" ht="13.5" customHeight="1">
      <c r="A23" s="602"/>
      <c r="B23" s="146">
        <v>2004</v>
      </c>
      <c r="C23" s="198">
        <v>189</v>
      </c>
      <c r="D23" s="198">
        <v>122</v>
      </c>
      <c r="E23" s="198">
        <v>535</v>
      </c>
      <c r="F23" s="198">
        <v>376</v>
      </c>
      <c r="G23" s="198">
        <v>24</v>
      </c>
      <c r="H23" s="198">
        <v>162</v>
      </c>
      <c r="I23" s="198">
        <v>162</v>
      </c>
      <c r="J23" s="198">
        <v>743</v>
      </c>
      <c r="K23" s="382">
        <f t="shared" si="0"/>
        <v>2313</v>
      </c>
    </row>
    <row r="24" spans="1:11" ht="13.5" customHeight="1">
      <c r="A24" s="602"/>
      <c r="B24" s="146">
        <v>2005</v>
      </c>
      <c r="C24" s="198">
        <v>128</v>
      </c>
      <c r="D24" s="198">
        <v>86</v>
      </c>
      <c r="E24" s="198">
        <v>927</v>
      </c>
      <c r="F24" s="198">
        <v>332</v>
      </c>
      <c r="G24" s="198">
        <v>128</v>
      </c>
      <c r="H24" s="198">
        <v>233</v>
      </c>
      <c r="I24" s="198">
        <v>40</v>
      </c>
      <c r="J24" s="198">
        <v>977</v>
      </c>
      <c r="K24" s="382">
        <f t="shared" si="0"/>
        <v>2851</v>
      </c>
    </row>
    <row r="25" spans="1:11" ht="13.5" customHeight="1">
      <c r="A25" s="602"/>
      <c r="B25" s="146">
        <v>2006</v>
      </c>
      <c r="C25" s="198">
        <v>432</v>
      </c>
      <c r="D25" s="198">
        <v>122</v>
      </c>
      <c r="E25" s="198">
        <v>500</v>
      </c>
      <c r="F25" s="198">
        <v>1826</v>
      </c>
      <c r="G25" s="198">
        <v>310</v>
      </c>
      <c r="H25" s="198">
        <v>235</v>
      </c>
      <c r="I25" s="198">
        <v>44</v>
      </c>
      <c r="J25" s="198">
        <v>1354</v>
      </c>
      <c r="K25" s="382">
        <f t="shared" si="0"/>
        <v>4823</v>
      </c>
    </row>
    <row r="26" spans="1:11" ht="13.5" customHeight="1" thickBot="1">
      <c r="A26" s="587"/>
      <c r="B26" s="147">
        <v>2007</v>
      </c>
      <c r="C26" s="227">
        <v>533</v>
      </c>
      <c r="D26" s="227">
        <v>186</v>
      </c>
      <c r="E26" s="227">
        <v>413</v>
      </c>
      <c r="F26" s="227">
        <v>1969</v>
      </c>
      <c r="G26" s="227">
        <v>334</v>
      </c>
      <c r="H26" s="227">
        <v>357</v>
      </c>
      <c r="I26" s="227">
        <v>65</v>
      </c>
      <c r="J26" s="227">
        <v>1876</v>
      </c>
      <c r="K26" s="395">
        <f t="shared" si="0"/>
        <v>5733</v>
      </c>
    </row>
    <row r="27" spans="1:11" ht="13.5" customHeight="1">
      <c r="A27" s="623" t="s">
        <v>376</v>
      </c>
      <c r="B27" s="145">
        <v>1997</v>
      </c>
      <c r="C27" s="201">
        <f aca="true" t="shared" si="1" ref="C27:J27">C16-C5</f>
        <v>-5816</v>
      </c>
      <c r="D27" s="201">
        <f t="shared" si="1"/>
        <v>-3978</v>
      </c>
      <c r="E27" s="201">
        <f t="shared" si="1"/>
        <v>-5538</v>
      </c>
      <c r="F27" s="201">
        <f t="shared" si="1"/>
        <v>-6995</v>
      </c>
      <c r="G27" s="201">
        <f t="shared" si="1"/>
        <v>-1127</v>
      </c>
      <c r="H27" s="201">
        <f t="shared" si="1"/>
        <v>-15167</v>
      </c>
      <c r="I27" s="201">
        <f t="shared" si="1"/>
        <v>-12768</v>
      </c>
      <c r="J27" s="201">
        <f t="shared" si="1"/>
        <v>-2970</v>
      </c>
      <c r="K27" s="424">
        <f>SUM(C27:J27)</f>
        <v>-54359</v>
      </c>
    </row>
    <row r="28" spans="1:11" ht="13.5" customHeight="1">
      <c r="A28" s="627"/>
      <c r="B28" s="146">
        <v>1998</v>
      </c>
      <c r="C28" s="198">
        <f aca="true" t="shared" si="2" ref="C28:H37">C17-C6</f>
        <v>-3176</v>
      </c>
      <c r="D28" s="198">
        <f t="shared" si="2"/>
        <v>-3672</v>
      </c>
      <c r="E28" s="198">
        <f t="shared" si="2"/>
        <v>-6277</v>
      </c>
      <c r="F28" s="198">
        <f t="shared" si="2"/>
        <v>-9524</v>
      </c>
      <c r="G28" s="198">
        <f t="shared" si="2"/>
        <v>-2979</v>
      </c>
      <c r="H28" s="198">
        <f t="shared" si="2"/>
        <v>-4011</v>
      </c>
      <c r="I28" s="198">
        <f aca="true" t="shared" si="3" ref="I28:J37">I17-I6</f>
        <v>-430</v>
      </c>
      <c r="J28" s="198">
        <f t="shared" si="3"/>
        <v>-2133</v>
      </c>
      <c r="K28" s="425">
        <f aca="true" t="shared" si="4" ref="K28:K37">SUM(C28:J28)</f>
        <v>-32202</v>
      </c>
    </row>
    <row r="29" spans="1:11" ht="13.5" customHeight="1">
      <c r="A29" s="627"/>
      <c r="B29" s="146">
        <v>1999</v>
      </c>
      <c r="C29" s="198">
        <f t="shared" si="2"/>
        <v>-6071</v>
      </c>
      <c r="D29" s="198">
        <f t="shared" si="2"/>
        <v>-3853</v>
      </c>
      <c r="E29" s="198">
        <f t="shared" si="2"/>
        <v>-4648</v>
      </c>
      <c r="F29" s="198">
        <f t="shared" si="2"/>
        <v>-7984</v>
      </c>
      <c r="G29" s="198">
        <f t="shared" si="2"/>
        <v>-1890</v>
      </c>
      <c r="H29" s="198">
        <f t="shared" si="2"/>
        <v>-2954</v>
      </c>
      <c r="I29" s="198"/>
      <c r="J29" s="198">
        <f t="shared" si="3"/>
        <v>-5729</v>
      </c>
      <c r="K29" s="383"/>
    </row>
    <row r="30" spans="1:11" ht="13.5" customHeight="1">
      <c r="A30" s="627"/>
      <c r="B30" s="146">
        <v>2000</v>
      </c>
      <c r="C30" s="198">
        <f t="shared" si="2"/>
        <v>-6692</v>
      </c>
      <c r="D30" s="198">
        <f t="shared" si="2"/>
        <v>-3867</v>
      </c>
      <c r="E30" s="198">
        <f t="shared" si="2"/>
        <v>-5034</v>
      </c>
      <c r="F30" s="198">
        <f t="shared" si="2"/>
        <v>-11566</v>
      </c>
      <c r="G30" s="198">
        <f t="shared" si="2"/>
        <v>-1674</v>
      </c>
      <c r="H30" s="198">
        <f t="shared" si="2"/>
        <v>-4682</v>
      </c>
      <c r="I30" s="198">
        <f t="shared" si="3"/>
        <v>-675</v>
      </c>
      <c r="J30" s="198">
        <f t="shared" si="3"/>
        <v>-2205</v>
      </c>
      <c r="K30" s="425">
        <f t="shared" si="4"/>
        <v>-36395</v>
      </c>
    </row>
    <row r="31" spans="1:11" ht="13.5" customHeight="1">
      <c r="A31" s="627"/>
      <c r="B31" s="146">
        <v>2001</v>
      </c>
      <c r="C31" s="198">
        <f t="shared" si="2"/>
        <v>-4184</v>
      </c>
      <c r="D31" s="198">
        <f t="shared" si="2"/>
        <v>-3879</v>
      </c>
      <c r="E31" s="198">
        <f t="shared" si="2"/>
        <v>-5732</v>
      </c>
      <c r="F31" s="198">
        <f t="shared" si="2"/>
        <v>-13149</v>
      </c>
      <c r="G31" s="198">
        <f t="shared" si="2"/>
        <v>-3764</v>
      </c>
      <c r="H31" s="198">
        <f t="shared" si="2"/>
        <v>-5008</v>
      </c>
      <c r="I31" s="198">
        <f t="shared" si="3"/>
        <v>-3268</v>
      </c>
      <c r="J31" s="198">
        <f t="shared" si="3"/>
        <v>-1974</v>
      </c>
      <c r="K31" s="425">
        <f t="shared" si="4"/>
        <v>-40958</v>
      </c>
    </row>
    <row r="32" spans="1:11" ht="13.5" customHeight="1">
      <c r="A32" s="627"/>
      <c r="B32" s="146">
        <v>2002</v>
      </c>
      <c r="C32" s="198">
        <f t="shared" si="2"/>
        <v>-6001</v>
      </c>
      <c r="D32" s="198">
        <f t="shared" si="2"/>
        <v>-3464</v>
      </c>
      <c r="E32" s="198">
        <f t="shared" si="2"/>
        <v>-4882</v>
      </c>
      <c r="F32" s="198">
        <f t="shared" si="2"/>
        <v>-8202</v>
      </c>
      <c r="G32" s="198">
        <f t="shared" si="2"/>
        <v>-2403</v>
      </c>
      <c r="H32" s="198">
        <f t="shared" si="2"/>
        <v>-2798</v>
      </c>
      <c r="I32" s="198">
        <f t="shared" si="3"/>
        <v>-1563</v>
      </c>
      <c r="J32" s="198">
        <f t="shared" si="3"/>
        <v>-1031</v>
      </c>
      <c r="K32" s="425">
        <f t="shared" si="4"/>
        <v>-30344</v>
      </c>
    </row>
    <row r="33" spans="1:11" ht="13.5" customHeight="1">
      <c r="A33" s="627"/>
      <c r="B33" s="146">
        <v>2003</v>
      </c>
      <c r="C33" s="198">
        <f t="shared" si="2"/>
        <v>-3696</v>
      </c>
      <c r="D33" s="198">
        <f t="shared" si="2"/>
        <v>-3125</v>
      </c>
      <c r="E33" s="198">
        <f t="shared" si="2"/>
        <v>-6431</v>
      </c>
      <c r="F33" s="198">
        <f t="shared" si="2"/>
        <v>-7692</v>
      </c>
      <c r="G33" s="381"/>
      <c r="H33" s="198">
        <f t="shared" si="2"/>
        <v>-2276</v>
      </c>
      <c r="I33" s="381"/>
      <c r="J33" s="198">
        <f t="shared" si="3"/>
        <v>-2711</v>
      </c>
      <c r="K33" s="383"/>
    </row>
    <row r="34" spans="1:11" ht="13.5" customHeight="1">
      <c r="A34" s="627"/>
      <c r="B34" s="146">
        <v>2004</v>
      </c>
      <c r="C34" s="198">
        <f t="shared" si="2"/>
        <v>-3292</v>
      </c>
      <c r="D34" s="198">
        <f t="shared" si="2"/>
        <v>-3632</v>
      </c>
      <c r="E34" s="198">
        <f t="shared" si="2"/>
        <v>-6388</v>
      </c>
      <c r="F34" s="198">
        <f t="shared" si="2"/>
        <v>-8345</v>
      </c>
      <c r="G34" s="198">
        <f t="shared" si="2"/>
        <v>-2504</v>
      </c>
      <c r="H34" s="198">
        <f t="shared" si="2"/>
        <v>-2565</v>
      </c>
      <c r="I34" s="198">
        <f t="shared" si="3"/>
        <v>-603</v>
      </c>
      <c r="J34" s="198">
        <f t="shared" si="3"/>
        <v>-1302</v>
      </c>
      <c r="K34" s="425">
        <f t="shared" si="4"/>
        <v>-28631</v>
      </c>
    </row>
    <row r="35" spans="1:11" ht="13.5" customHeight="1">
      <c r="A35" s="627"/>
      <c r="B35" s="146">
        <v>2005</v>
      </c>
      <c r="C35" s="198">
        <f t="shared" si="2"/>
        <v>-4015</v>
      </c>
      <c r="D35" s="198">
        <f t="shared" si="2"/>
        <v>-3466</v>
      </c>
      <c r="E35" s="198">
        <f t="shared" si="2"/>
        <v>-5540</v>
      </c>
      <c r="F35" s="198">
        <f t="shared" si="2"/>
        <v>-10017</v>
      </c>
      <c r="G35" s="198">
        <f t="shared" si="2"/>
        <v>-2150</v>
      </c>
      <c r="H35" s="198">
        <f t="shared" si="2"/>
        <v>-2513</v>
      </c>
      <c r="I35" s="198">
        <f t="shared" si="3"/>
        <v>-394</v>
      </c>
      <c r="J35" s="198">
        <f t="shared" si="3"/>
        <v>-1744</v>
      </c>
      <c r="K35" s="425">
        <f t="shared" si="4"/>
        <v>-29839</v>
      </c>
    </row>
    <row r="36" spans="1:11" ht="13.5" customHeight="1">
      <c r="A36" s="627"/>
      <c r="B36" s="146">
        <v>2006</v>
      </c>
      <c r="C36" s="198">
        <f t="shared" si="2"/>
        <v>-5855</v>
      </c>
      <c r="D36" s="198">
        <f t="shared" si="2"/>
        <v>-3782</v>
      </c>
      <c r="E36" s="198">
        <f t="shared" si="2"/>
        <v>-7320</v>
      </c>
      <c r="F36" s="198">
        <f t="shared" si="2"/>
        <v>-14523</v>
      </c>
      <c r="G36" s="198">
        <f t="shared" si="2"/>
        <v>-2127</v>
      </c>
      <c r="H36" s="198">
        <f t="shared" si="2"/>
        <v>-1853</v>
      </c>
      <c r="I36" s="198">
        <f t="shared" si="3"/>
        <v>-314</v>
      </c>
      <c r="J36" s="198">
        <f t="shared" si="3"/>
        <v>-2048</v>
      </c>
      <c r="K36" s="425">
        <f t="shared" si="4"/>
        <v>-37822</v>
      </c>
    </row>
    <row r="37" spans="1:11" ht="13.5" customHeight="1" thickBot="1">
      <c r="A37" s="624"/>
      <c r="B37" s="147">
        <v>2007</v>
      </c>
      <c r="C37" s="227">
        <f t="shared" si="2"/>
        <v>-3069</v>
      </c>
      <c r="D37" s="227">
        <f t="shared" si="2"/>
        <v>-4913</v>
      </c>
      <c r="E37" s="227">
        <f t="shared" si="2"/>
        <v>-7964</v>
      </c>
      <c r="F37" s="227">
        <f t="shared" si="2"/>
        <v>-21624</v>
      </c>
      <c r="G37" s="227">
        <f t="shared" si="2"/>
        <v>-2412</v>
      </c>
      <c r="H37" s="227">
        <f t="shared" si="2"/>
        <v>-2111</v>
      </c>
      <c r="I37" s="227">
        <f t="shared" si="3"/>
        <v>-354</v>
      </c>
      <c r="J37" s="227">
        <f t="shared" si="3"/>
        <v>-42545</v>
      </c>
      <c r="K37" s="426">
        <f t="shared" si="4"/>
        <v>-84992</v>
      </c>
    </row>
    <row r="38" spans="1:6" s="177" customFormat="1" ht="12.75">
      <c r="A38" s="4" t="s">
        <v>19</v>
      </c>
      <c r="F38" s="11" t="s">
        <v>265</v>
      </c>
    </row>
    <row r="39" spans="1:2" s="177" customFormat="1" ht="12.75">
      <c r="A39" s="326"/>
      <c r="B39" s="11" t="s">
        <v>436</v>
      </c>
    </row>
  </sheetData>
  <sheetProtection/>
  <mergeCells count="5">
    <mergeCell ref="A5:A15"/>
    <mergeCell ref="A16:A26"/>
    <mergeCell ref="A27:A37"/>
    <mergeCell ref="A1:K1"/>
    <mergeCell ref="A3:K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496" customWidth="1"/>
    <col min="2" max="12" width="7.8515625" style="496" customWidth="1"/>
    <col min="13" max="16384" width="9.140625" style="496" customWidth="1"/>
  </cols>
  <sheetData>
    <row r="1" spans="1:12" s="7" customFormat="1" ht="19.5" customHeight="1">
      <c r="A1" s="495" t="s">
        <v>442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="7" customFormat="1" ht="6.75" customHeight="1" thickBot="1">
      <c r="A2" s="576"/>
    </row>
    <row r="3" spans="1:12" ht="13.5" customHeight="1" thickBot="1">
      <c r="A3" s="586" t="s">
        <v>314</v>
      </c>
      <c r="B3" s="604" t="s">
        <v>443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3.5" customHeight="1" thickBot="1">
      <c r="A4" s="587"/>
      <c r="B4" s="437">
        <v>1997</v>
      </c>
      <c r="C4" s="437">
        <v>1998</v>
      </c>
      <c r="D4" s="437">
        <v>1999</v>
      </c>
      <c r="E4" s="437">
        <v>2000</v>
      </c>
      <c r="F4" s="437">
        <v>2001</v>
      </c>
      <c r="G4" s="437">
        <v>2002</v>
      </c>
      <c r="H4" s="437">
        <v>2003</v>
      </c>
      <c r="I4" s="437">
        <v>2004</v>
      </c>
      <c r="J4" s="437">
        <v>2005</v>
      </c>
      <c r="K4" s="314">
        <v>2006</v>
      </c>
      <c r="L4" s="314">
        <v>2007</v>
      </c>
    </row>
    <row r="5" spans="1:12" ht="15.75" customHeight="1">
      <c r="A5" s="108" t="s">
        <v>20</v>
      </c>
      <c r="B5" s="109">
        <v>5</v>
      </c>
      <c r="C5" s="109">
        <v>12</v>
      </c>
      <c r="D5" s="109"/>
      <c r="E5" s="109">
        <v>1</v>
      </c>
      <c r="F5" s="109">
        <v>16</v>
      </c>
      <c r="G5" s="109">
        <v>46</v>
      </c>
      <c r="H5" s="109">
        <v>85</v>
      </c>
      <c r="I5" s="109">
        <v>952</v>
      </c>
      <c r="J5" s="109">
        <v>424</v>
      </c>
      <c r="K5" s="577">
        <v>700</v>
      </c>
      <c r="L5" s="577">
        <v>156</v>
      </c>
    </row>
    <row r="6" spans="1:12" ht="15.75" customHeight="1">
      <c r="A6" s="24" t="s">
        <v>21</v>
      </c>
      <c r="B6" s="75">
        <v>13</v>
      </c>
      <c r="C6" s="75"/>
      <c r="D6" s="75"/>
      <c r="E6" s="75">
        <v>2</v>
      </c>
      <c r="F6" s="75">
        <v>3</v>
      </c>
      <c r="G6" s="75"/>
      <c r="H6" s="75">
        <v>157</v>
      </c>
      <c r="I6" s="75">
        <v>318</v>
      </c>
      <c r="J6" s="75">
        <v>216</v>
      </c>
      <c r="K6" s="75">
        <v>196</v>
      </c>
      <c r="L6" s="75">
        <v>315</v>
      </c>
    </row>
    <row r="7" spans="1:12" ht="15.75" customHeight="1">
      <c r="A7" s="24" t="s">
        <v>109</v>
      </c>
      <c r="B7" s="75">
        <v>70</v>
      </c>
      <c r="C7" s="75">
        <v>0.1</v>
      </c>
      <c r="D7" s="75">
        <v>64</v>
      </c>
      <c r="E7" s="75">
        <v>60</v>
      </c>
      <c r="F7" s="75">
        <v>113</v>
      </c>
      <c r="G7" s="75">
        <v>411</v>
      </c>
      <c r="H7" s="75">
        <v>409</v>
      </c>
      <c r="I7" s="75">
        <v>265</v>
      </c>
      <c r="J7" s="75">
        <v>45</v>
      </c>
      <c r="K7" s="75">
        <v>67</v>
      </c>
      <c r="L7" s="75">
        <v>65</v>
      </c>
    </row>
    <row r="8" spans="1:12" ht="15.75" customHeight="1">
      <c r="A8" s="24" t="s">
        <v>29</v>
      </c>
      <c r="B8" s="75">
        <v>3</v>
      </c>
      <c r="C8" s="75">
        <v>15</v>
      </c>
      <c r="D8" s="75">
        <v>2</v>
      </c>
      <c r="E8" s="75">
        <v>372</v>
      </c>
      <c r="F8" s="75">
        <v>398</v>
      </c>
      <c r="G8" s="75">
        <v>817</v>
      </c>
      <c r="H8" s="75">
        <v>599</v>
      </c>
      <c r="I8" s="75">
        <v>1016</v>
      </c>
      <c r="J8" s="75">
        <v>1191</v>
      </c>
      <c r="K8" s="75">
        <v>828</v>
      </c>
      <c r="L8" s="75">
        <v>587</v>
      </c>
    </row>
    <row r="9" spans="1:12" ht="12.75">
      <c r="A9" s="24" t="s">
        <v>228</v>
      </c>
      <c r="B9" s="75">
        <v>27</v>
      </c>
      <c r="C9" s="75">
        <v>2</v>
      </c>
      <c r="D9" s="75">
        <v>1</v>
      </c>
      <c r="E9" s="75">
        <v>46</v>
      </c>
      <c r="F9" s="75">
        <v>385</v>
      </c>
      <c r="G9" s="75">
        <v>385</v>
      </c>
      <c r="H9" s="75">
        <v>180</v>
      </c>
      <c r="I9" s="75">
        <v>231</v>
      </c>
      <c r="J9" s="75">
        <v>142</v>
      </c>
      <c r="K9" s="75">
        <v>118</v>
      </c>
      <c r="L9" s="75">
        <v>111</v>
      </c>
    </row>
    <row r="10" spans="1:12" ht="15.75" customHeight="1">
      <c r="A10" s="24" t="s">
        <v>102</v>
      </c>
      <c r="B10" s="75">
        <v>177</v>
      </c>
      <c r="C10" s="75">
        <v>210</v>
      </c>
      <c r="D10" s="75">
        <v>214</v>
      </c>
      <c r="E10" s="75">
        <v>406</v>
      </c>
      <c r="F10" s="75">
        <v>576</v>
      </c>
      <c r="G10" s="75">
        <v>564</v>
      </c>
      <c r="H10" s="75">
        <v>1460</v>
      </c>
      <c r="I10" s="75">
        <v>776</v>
      </c>
      <c r="J10" s="75">
        <v>662</v>
      </c>
      <c r="K10" s="75">
        <v>762</v>
      </c>
      <c r="L10" s="75">
        <v>634</v>
      </c>
    </row>
    <row r="11" spans="1:12" ht="15.75" customHeight="1">
      <c r="A11" s="24" t="s">
        <v>27</v>
      </c>
      <c r="B11" s="75">
        <v>5</v>
      </c>
      <c r="C11" s="75">
        <v>17</v>
      </c>
      <c r="D11" s="75">
        <v>4</v>
      </c>
      <c r="E11" s="75">
        <v>11</v>
      </c>
      <c r="F11" s="75">
        <v>114</v>
      </c>
      <c r="G11" s="75">
        <v>1012</v>
      </c>
      <c r="H11" s="75">
        <v>568</v>
      </c>
      <c r="I11" s="75">
        <v>61</v>
      </c>
      <c r="J11" s="75">
        <v>37</v>
      </c>
      <c r="K11" s="75">
        <v>31</v>
      </c>
      <c r="L11" s="75">
        <v>54</v>
      </c>
    </row>
    <row r="12" spans="1:12" ht="15.75" customHeight="1">
      <c r="A12" s="24" t="s">
        <v>26</v>
      </c>
      <c r="B12" s="75">
        <v>149</v>
      </c>
      <c r="C12" s="75">
        <v>13</v>
      </c>
      <c r="D12" s="75">
        <v>11</v>
      </c>
      <c r="E12" s="75">
        <v>54</v>
      </c>
      <c r="F12" s="75">
        <v>89</v>
      </c>
      <c r="G12" s="75">
        <v>198</v>
      </c>
      <c r="H12" s="75">
        <v>350</v>
      </c>
      <c r="I12" s="75">
        <v>32</v>
      </c>
      <c r="J12" s="75">
        <v>47</v>
      </c>
      <c r="K12" s="75">
        <v>69</v>
      </c>
      <c r="L12" s="75">
        <v>22</v>
      </c>
    </row>
    <row r="13" spans="1:12" ht="15.75" customHeight="1">
      <c r="A13" s="21" t="s">
        <v>24</v>
      </c>
      <c r="B13" s="75">
        <v>118</v>
      </c>
      <c r="C13" s="75">
        <v>92</v>
      </c>
      <c r="D13" s="75">
        <v>27</v>
      </c>
      <c r="E13" s="75">
        <v>94</v>
      </c>
      <c r="F13" s="75">
        <v>2086</v>
      </c>
      <c r="G13" s="75">
        <v>3145</v>
      </c>
      <c r="H13" s="75">
        <v>2998</v>
      </c>
      <c r="I13" s="75">
        <v>1643</v>
      </c>
      <c r="J13" s="75">
        <v>990</v>
      </c>
      <c r="K13" s="75">
        <v>1057</v>
      </c>
      <c r="L13" s="75">
        <v>294</v>
      </c>
    </row>
    <row r="14" spans="1:12" ht="15.75" customHeight="1">
      <c r="A14" s="21" t="s">
        <v>226</v>
      </c>
      <c r="B14" s="75">
        <v>15069</v>
      </c>
      <c r="C14" s="75">
        <v>13380</v>
      </c>
      <c r="D14" s="75">
        <v>10075</v>
      </c>
      <c r="E14" s="75">
        <v>10897</v>
      </c>
      <c r="F14" s="75">
        <v>20601</v>
      </c>
      <c r="G14" s="75">
        <v>17092</v>
      </c>
      <c r="H14" s="75">
        <v>18525</v>
      </c>
      <c r="I14" s="75">
        <v>17334</v>
      </c>
      <c r="J14" s="75">
        <v>14980</v>
      </c>
      <c r="K14" s="75">
        <v>12113</v>
      </c>
      <c r="L14" s="75">
        <v>13283</v>
      </c>
    </row>
    <row r="15" spans="1:12" ht="31.5" customHeight="1">
      <c r="A15" s="21" t="s">
        <v>229</v>
      </c>
      <c r="B15" s="75">
        <v>123</v>
      </c>
      <c r="C15" s="75">
        <v>51</v>
      </c>
      <c r="D15" s="75"/>
      <c r="E15" s="75">
        <v>92</v>
      </c>
      <c r="F15" s="75">
        <v>38</v>
      </c>
      <c r="G15" s="75">
        <v>66</v>
      </c>
      <c r="H15" s="75">
        <v>102</v>
      </c>
      <c r="I15" s="75">
        <v>75</v>
      </c>
      <c r="J15" s="75">
        <v>317</v>
      </c>
      <c r="K15" s="75">
        <v>213</v>
      </c>
      <c r="L15" s="75">
        <v>1345</v>
      </c>
    </row>
    <row r="16" spans="1:12" ht="15.75" customHeight="1">
      <c r="A16" s="24" t="s">
        <v>230</v>
      </c>
      <c r="B16" s="75">
        <v>922</v>
      </c>
      <c r="C16" s="75">
        <v>931</v>
      </c>
      <c r="D16" s="75">
        <v>592</v>
      </c>
      <c r="E16" s="75">
        <v>968</v>
      </c>
      <c r="F16" s="75">
        <v>683</v>
      </c>
      <c r="G16" s="75">
        <v>861</v>
      </c>
      <c r="H16" s="75">
        <v>1413</v>
      </c>
      <c r="I16" s="75">
        <v>1255</v>
      </c>
      <c r="J16" s="75">
        <v>858</v>
      </c>
      <c r="K16" s="75">
        <v>769</v>
      </c>
      <c r="L16" s="75">
        <v>1336</v>
      </c>
    </row>
    <row r="17" spans="1:12" ht="15.75" customHeight="1">
      <c r="A17" s="21" t="s">
        <v>31</v>
      </c>
      <c r="B17" s="75">
        <v>336</v>
      </c>
      <c r="C17" s="75">
        <v>10</v>
      </c>
      <c r="D17" s="75">
        <v>8</v>
      </c>
      <c r="E17" s="75">
        <v>170</v>
      </c>
      <c r="F17" s="75">
        <v>140</v>
      </c>
      <c r="G17" s="75">
        <v>436</v>
      </c>
      <c r="H17" s="75">
        <v>680</v>
      </c>
      <c r="I17" s="75">
        <v>968</v>
      </c>
      <c r="J17" s="75">
        <v>587</v>
      </c>
      <c r="K17" s="75">
        <v>964</v>
      </c>
      <c r="L17" s="75">
        <v>997</v>
      </c>
    </row>
    <row r="18" spans="1:12" ht="15.75" customHeight="1">
      <c r="A18" s="24" t="s">
        <v>23</v>
      </c>
      <c r="B18" s="75">
        <v>3</v>
      </c>
      <c r="C18" s="75">
        <v>5</v>
      </c>
      <c r="D18" s="75">
        <v>1</v>
      </c>
      <c r="E18" s="75">
        <v>112</v>
      </c>
      <c r="F18" s="75">
        <v>75</v>
      </c>
      <c r="G18" s="75">
        <v>97</v>
      </c>
      <c r="H18" s="75">
        <v>418</v>
      </c>
      <c r="I18" s="75">
        <v>876</v>
      </c>
      <c r="J18" s="75">
        <v>505</v>
      </c>
      <c r="K18" s="75">
        <v>287</v>
      </c>
      <c r="L18" s="75">
        <v>314</v>
      </c>
    </row>
    <row r="19" spans="1:12" ht="15.75" customHeight="1">
      <c r="A19" s="24" t="s">
        <v>37</v>
      </c>
      <c r="B19" s="75">
        <v>1313</v>
      </c>
      <c r="C19" s="75">
        <v>1236</v>
      </c>
      <c r="D19" s="75">
        <v>1276</v>
      </c>
      <c r="E19" s="75">
        <v>1255</v>
      </c>
      <c r="F19" s="75">
        <v>1249</v>
      </c>
      <c r="G19" s="75">
        <v>1360</v>
      </c>
      <c r="H19" s="75">
        <v>1247</v>
      </c>
      <c r="I19" s="75">
        <v>893</v>
      </c>
      <c r="J19" s="75">
        <v>288</v>
      </c>
      <c r="K19" s="75">
        <v>531</v>
      </c>
      <c r="L19" s="75">
        <v>590</v>
      </c>
    </row>
    <row r="20" spans="1:12" ht="15.75" customHeight="1">
      <c r="A20" s="31" t="s">
        <v>22</v>
      </c>
      <c r="B20" s="75">
        <v>201</v>
      </c>
      <c r="C20" s="75">
        <v>331</v>
      </c>
      <c r="D20" s="75">
        <v>441</v>
      </c>
      <c r="E20" s="75">
        <v>37</v>
      </c>
      <c r="F20" s="75">
        <v>156</v>
      </c>
      <c r="G20" s="75">
        <v>129</v>
      </c>
      <c r="H20" s="75">
        <v>365</v>
      </c>
      <c r="I20" s="75">
        <v>178</v>
      </c>
      <c r="J20" s="75">
        <v>127</v>
      </c>
      <c r="K20" s="75">
        <v>131</v>
      </c>
      <c r="L20" s="75">
        <v>49</v>
      </c>
    </row>
    <row r="21" spans="1:12" ht="31.5" customHeight="1">
      <c r="A21" s="21" t="s">
        <v>106</v>
      </c>
      <c r="B21" s="75">
        <v>2938</v>
      </c>
      <c r="C21" s="75">
        <v>2688</v>
      </c>
      <c r="D21" s="75">
        <v>2933</v>
      </c>
      <c r="E21" s="75">
        <v>3388</v>
      </c>
      <c r="F21" s="75">
        <v>2387</v>
      </c>
      <c r="G21" s="75">
        <v>2624</v>
      </c>
      <c r="H21" s="75">
        <v>2284</v>
      </c>
      <c r="I21" s="75">
        <v>2316</v>
      </c>
      <c r="J21" s="75">
        <v>1950</v>
      </c>
      <c r="K21" s="75">
        <v>1087</v>
      </c>
      <c r="L21" s="75">
        <v>1537</v>
      </c>
    </row>
    <row r="22" spans="1:12" ht="15.75" customHeight="1">
      <c r="A22" s="21" t="s">
        <v>32</v>
      </c>
      <c r="B22" s="75">
        <v>1121</v>
      </c>
      <c r="C22" s="75">
        <v>553</v>
      </c>
      <c r="D22" s="75">
        <v>323</v>
      </c>
      <c r="E22" s="75">
        <v>459</v>
      </c>
      <c r="F22" s="75">
        <v>433</v>
      </c>
      <c r="G22" s="75">
        <v>563</v>
      </c>
      <c r="H22" s="75">
        <v>364</v>
      </c>
      <c r="I22" s="75">
        <v>450</v>
      </c>
      <c r="J22" s="75">
        <v>575</v>
      </c>
      <c r="K22" s="75">
        <v>439</v>
      </c>
      <c r="L22" s="75">
        <v>361</v>
      </c>
    </row>
    <row r="23" spans="1:12" ht="15.75" customHeight="1">
      <c r="A23" s="24" t="s">
        <v>36</v>
      </c>
      <c r="B23" s="75">
        <v>1396</v>
      </c>
      <c r="C23" s="75">
        <v>1265</v>
      </c>
      <c r="D23" s="75">
        <v>1167</v>
      </c>
      <c r="E23" s="75">
        <v>1040</v>
      </c>
      <c r="F23" s="75">
        <v>1001</v>
      </c>
      <c r="G23" s="75">
        <v>1155</v>
      </c>
      <c r="H23" s="75">
        <v>1029</v>
      </c>
      <c r="I23" s="75">
        <v>984</v>
      </c>
      <c r="J23" s="75">
        <v>866</v>
      </c>
      <c r="K23" s="75">
        <v>761</v>
      </c>
      <c r="L23" s="75">
        <v>523</v>
      </c>
    </row>
    <row r="24" spans="1:12" ht="15.75" customHeight="1">
      <c r="A24" s="24" t="s">
        <v>107</v>
      </c>
      <c r="B24" s="75">
        <v>42</v>
      </c>
      <c r="C24" s="75">
        <v>36</v>
      </c>
      <c r="D24" s="75">
        <v>29</v>
      </c>
      <c r="E24" s="75">
        <v>24</v>
      </c>
      <c r="F24" s="75">
        <v>14</v>
      </c>
      <c r="G24" s="75">
        <v>17</v>
      </c>
      <c r="H24" s="75">
        <v>21</v>
      </c>
      <c r="I24" s="75">
        <v>27</v>
      </c>
      <c r="J24" s="75">
        <v>21</v>
      </c>
      <c r="K24" s="75">
        <v>19</v>
      </c>
      <c r="L24" s="75">
        <v>11</v>
      </c>
    </row>
    <row r="25" spans="1:12" ht="39" customHeight="1">
      <c r="A25" s="24" t="s">
        <v>108</v>
      </c>
      <c r="B25" s="75">
        <v>48</v>
      </c>
      <c r="C25" s="75">
        <v>39</v>
      </c>
      <c r="D25" s="75">
        <v>48</v>
      </c>
      <c r="E25" s="75">
        <v>28</v>
      </c>
      <c r="F25" s="75">
        <v>44</v>
      </c>
      <c r="G25" s="75">
        <v>26</v>
      </c>
      <c r="H25" s="75">
        <v>31</v>
      </c>
      <c r="I25" s="75">
        <v>38</v>
      </c>
      <c r="J25" s="75">
        <v>35</v>
      </c>
      <c r="K25" s="75">
        <v>24</v>
      </c>
      <c r="L25" s="75">
        <v>22</v>
      </c>
    </row>
    <row r="26" spans="1:12" ht="15.75" customHeight="1" thickBot="1">
      <c r="A26" s="25" t="s">
        <v>212</v>
      </c>
      <c r="B26" s="77">
        <v>936</v>
      </c>
      <c r="C26" s="77">
        <v>755</v>
      </c>
      <c r="D26" s="77">
        <v>607</v>
      </c>
      <c r="E26" s="77">
        <v>1612</v>
      </c>
      <c r="F26" s="77">
        <v>1659</v>
      </c>
      <c r="G26" s="77">
        <v>1561</v>
      </c>
      <c r="H26" s="77">
        <v>1337</v>
      </c>
      <c r="I26" s="77">
        <v>1034</v>
      </c>
      <c r="J26" s="77">
        <v>1033</v>
      </c>
      <c r="K26" s="578">
        <v>807</v>
      </c>
      <c r="L26" s="578">
        <v>1132</v>
      </c>
    </row>
    <row r="27" spans="1:12" ht="15.75" customHeight="1" thickBot="1">
      <c r="A27" s="214" t="s">
        <v>5</v>
      </c>
      <c r="B27" s="215">
        <f>SUM(B5:B26)</f>
        <v>25015</v>
      </c>
      <c r="C27" s="215"/>
      <c r="D27" s="215"/>
      <c r="E27" s="215">
        <f aca="true" t="shared" si="0" ref="E27:L27">SUM(E5:E26)</f>
        <v>21128</v>
      </c>
      <c r="F27" s="215">
        <f t="shared" si="0"/>
        <v>32260</v>
      </c>
      <c r="G27" s="215"/>
      <c r="H27" s="215">
        <f t="shared" si="0"/>
        <v>34622</v>
      </c>
      <c r="I27" s="215">
        <f t="shared" si="0"/>
        <v>31722</v>
      </c>
      <c r="J27" s="215">
        <f t="shared" si="0"/>
        <v>25896</v>
      </c>
      <c r="K27" s="149">
        <f t="shared" si="0"/>
        <v>21973</v>
      </c>
      <c r="L27" s="149">
        <f t="shared" si="0"/>
        <v>23738</v>
      </c>
    </row>
    <row r="28" spans="1:12" ht="15.75" customHeight="1" thickBot="1">
      <c r="A28" s="116" t="s">
        <v>90</v>
      </c>
      <c r="B28" s="36">
        <v>39</v>
      </c>
      <c r="C28" s="36">
        <v>2</v>
      </c>
      <c r="D28" s="36">
        <v>15</v>
      </c>
      <c r="E28" s="36">
        <v>22</v>
      </c>
      <c r="F28" s="36">
        <v>0</v>
      </c>
      <c r="G28" s="36">
        <v>86</v>
      </c>
      <c r="H28" s="36">
        <v>427</v>
      </c>
      <c r="I28" s="36">
        <v>1784</v>
      </c>
      <c r="J28" s="36">
        <v>2871</v>
      </c>
      <c r="K28" s="36">
        <v>1737</v>
      </c>
      <c r="L28" s="36">
        <v>3353</v>
      </c>
    </row>
    <row r="29" spans="1:12" ht="15.75" customHeight="1">
      <c r="A29" s="26" t="s">
        <v>91</v>
      </c>
      <c r="B29" s="76">
        <v>8300</v>
      </c>
      <c r="C29" s="76">
        <v>5038</v>
      </c>
      <c r="D29" s="76">
        <v>5892</v>
      </c>
      <c r="E29" s="76">
        <v>5482</v>
      </c>
      <c r="F29" s="76">
        <v>7542</v>
      </c>
      <c r="G29" s="76">
        <v>6374</v>
      </c>
      <c r="H29" s="76">
        <v>6033</v>
      </c>
      <c r="I29" s="76">
        <v>4897</v>
      </c>
      <c r="J29" s="76">
        <v>5221</v>
      </c>
      <c r="K29" s="577">
        <v>6475</v>
      </c>
      <c r="L29" s="577">
        <v>7184</v>
      </c>
    </row>
    <row r="30" spans="1:12" ht="15.75" customHeight="1">
      <c r="A30" s="24" t="s">
        <v>92</v>
      </c>
      <c r="B30" s="75"/>
      <c r="C30" s="75"/>
      <c r="D30" s="75"/>
      <c r="E30" s="75">
        <v>3</v>
      </c>
      <c r="F30" s="75">
        <v>0</v>
      </c>
      <c r="G30" s="75">
        <v>0</v>
      </c>
      <c r="H30" s="75">
        <v>722</v>
      </c>
      <c r="I30" s="75">
        <v>0</v>
      </c>
      <c r="J30" s="75">
        <v>850</v>
      </c>
      <c r="K30" s="75">
        <v>0</v>
      </c>
      <c r="L30" s="75">
        <v>0</v>
      </c>
    </row>
    <row r="31" spans="1:12" ht="15.75" customHeight="1">
      <c r="A31" s="21" t="s">
        <v>38</v>
      </c>
      <c r="B31" s="75">
        <v>80383</v>
      </c>
      <c r="C31" s="75">
        <v>48485</v>
      </c>
      <c r="D31" s="75">
        <v>44771</v>
      </c>
      <c r="E31" s="75">
        <v>38840</v>
      </c>
      <c r="F31" s="75">
        <v>50455</v>
      </c>
      <c r="G31" s="75">
        <v>39513</v>
      </c>
      <c r="H31" s="75">
        <v>34363</v>
      </c>
      <c r="I31" s="75">
        <v>41579</v>
      </c>
      <c r="J31" s="75">
        <v>22104</v>
      </c>
      <c r="K31" s="75">
        <v>23091</v>
      </c>
      <c r="L31" s="75">
        <v>27800</v>
      </c>
    </row>
    <row r="32" spans="1:12" ht="15.75" customHeight="1">
      <c r="A32" s="21" t="s">
        <v>93</v>
      </c>
      <c r="B32" s="75">
        <v>1740</v>
      </c>
      <c r="C32" s="75">
        <v>1167</v>
      </c>
      <c r="D32" s="75">
        <v>1141</v>
      </c>
      <c r="E32" s="75">
        <v>1776</v>
      </c>
      <c r="F32" s="75">
        <v>1007</v>
      </c>
      <c r="G32" s="75">
        <v>1148</v>
      </c>
      <c r="H32" s="75">
        <v>1739</v>
      </c>
      <c r="I32" s="75">
        <v>1387</v>
      </c>
      <c r="J32" s="75">
        <v>2234</v>
      </c>
      <c r="K32" s="75">
        <v>1582</v>
      </c>
      <c r="L32" s="75">
        <v>2481</v>
      </c>
    </row>
    <row r="33" spans="1:12" ht="15.75" customHeight="1">
      <c r="A33" s="21" t="s">
        <v>94</v>
      </c>
      <c r="B33" s="75">
        <v>9069</v>
      </c>
      <c r="C33" s="75">
        <v>7708</v>
      </c>
      <c r="D33" s="75">
        <v>8942</v>
      </c>
      <c r="E33" s="75">
        <v>9740</v>
      </c>
      <c r="F33" s="75">
        <v>10144</v>
      </c>
      <c r="G33" s="75">
        <v>9203</v>
      </c>
      <c r="H33" s="75">
        <v>12283</v>
      </c>
      <c r="I33" s="75">
        <v>13443</v>
      </c>
      <c r="J33" s="75">
        <v>15641</v>
      </c>
      <c r="K33" s="75">
        <v>12247</v>
      </c>
      <c r="L33" s="75">
        <v>19559</v>
      </c>
    </row>
    <row r="34" spans="1:12" ht="15.75" customHeight="1">
      <c r="A34" s="24" t="s">
        <v>95</v>
      </c>
      <c r="B34" s="75">
        <v>1935</v>
      </c>
      <c r="C34" s="75">
        <v>1782</v>
      </c>
      <c r="D34" s="75">
        <v>2065</v>
      </c>
      <c r="E34" s="75">
        <v>1847</v>
      </c>
      <c r="F34" s="75">
        <v>2310</v>
      </c>
      <c r="G34" s="75">
        <v>2401</v>
      </c>
      <c r="H34" s="75">
        <v>1723</v>
      </c>
      <c r="I34" s="75">
        <v>2741</v>
      </c>
      <c r="J34" s="75">
        <v>2762</v>
      </c>
      <c r="K34" s="75">
        <v>3320</v>
      </c>
      <c r="L34" s="75">
        <v>3425</v>
      </c>
    </row>
    <row r="35" spans="1:12" ht="15.75" customHeight="1">
      <c r="A35" s="24" t="s">
        <v>96</v>
      </c>
      <c r="B35" s="75">
        <v>2196</v>
      </c>
      <c r="C35" s="75">
        <v>2566</v>
      </c>
      <c r="D35" s="75">
        <v>3197</v>
      </c>
      <c r="E35" s="75">
        <v>3140</v>
      </c>
      <c r="F35" s="75">
        <v>3370</v>
      </c>
      <c r="G35" s="75">
        <v>4070</v>
      </c>
      <c r="H35" s="75">
        <v>4322</v>
      </c>
      <c r="I35" s="75">
        <v>3780</v>
      </c>
      <c r="J35" s="75">
        <v>3946</v>
      </c>
      <c r="K35" s="75">
        <v>5171</v>
      </c>
      <c r="L35" s="75">
        <v>3249</v>
      </c>
    </row>
    <row r="36" spans="1:12" ht="15.75" customHeight="1">
      <c r="A36" s="24" t="s">
        <v>35</v>
      </c>
      <c r="B36" s="75">
        <v>5490</v>
      </c>
      <c r="C36" s="75">
        <v>5623</v>
      </c>
      <c r="D36" s="75">
        <v>4581</v>
      </c>
      <c r="E36" s="75">
        <v>4552</v>
      </c>
      <c r="F36" s="75">
        <v>3571</v>
      </c>
      <c r="G36" s="75">
        <v>3145</v>
      </c>
      <c r="H36" s="75">
        <v>4773</v>
      </c>
      <c r="I36" s="75">
        <v>5964</v>
      </c>
      <c r="J36" s="75">
        <v>4853</v>
      </c>
      <c r="K36" s="75">
        <v>5767</v>
      </c>
      <c r="L36" s="75">
        <v>7030</v>
      </c>
    </row>
    <row r="37" spans="1:12" ht="15.75" customHeight="1" thickBot="1">
      <c r="A37" s="25" t="s">
        <v>212</v>
      </c>
      <c r="B37" s="77">
        <v>793</v>
      </c>
      <c r="C37" s="77">
        <v>369</v>
      </c>
      <c r="D37" s="77">
        <v>481</v>
      </c>
      <c r="E37" s="77">
        <v>592</v>
      </c>
      <c r="F37" s="77">
        <v>307</v>
      </c>
      <c r="G37" s="77">
        <v>1030</v>
      </c>
      <c r="H37" s="77">
        <v>908</v>
      </c>
      <c r="I37" s="77">
        <v>623</v>
      </c>
      <c r="J37" s="77">
        <v>0</v>
      </c>
      <c r="K37" s="77">
        <v>981</v>
      </c>
      <c r="L37" s="77">
        <v>1208</v>
      </c>
    </row>
    <row r="38" spans="1:12" ht="15.75" customHeight="1" thickBot="1">
      <c r="A38" s="214" t="s">
        <v>5</v>
      </c>
      <c r="B38" s="215"/>
      <c r="C38" s="215"/>
      <c r="D38" s="215"/>
      <c r="E38" s="215">
        <f aca="true" t="shared" si="1" ref="E38:J38">SUM(E29:E37)</f>
        <v>65972</v>
      </c>
      <c r="F38" s="215">
        <f t="shared" si="1"/>
        <v>78706</v>
      </c>
      <c r="G38" s="215"/>
      <c r="H38" s="215">
        <f t="shared" si="1"/>
        <v>66866</v>
      </c>
      <c r="I38" s="215">
        <f t="shared" si="1"/>
        <v>74414</v>
      </c>
      <c r="J38" s="215">
        <f t="shared" si="1"/>
        <v>57611</v>
      </c>
      <c r="K38" s="215">
        <f>SUM(K29:K37)</f>
        <v>58634</v>
      </c>
      <c r="L38" s="215">
        <f>SUM(L29:L37)</f>
        <v>71936</v>
      </c>
    </row>
    <row r="39" spans="1:12" ht="15.75" customHeight="1" thickBot="1">
      <c r="A39" s="214" t="s">
        <v>5</v>
      </c>
      <c r="B39" s="36"/>
      <c r="C39" s="36"/>
      <c r="D39" s="36"/>
      <c r="E39" s="36">
        <f aca="true" t="shared" si="2" ref="E39:L39">E27+E28+E38</f>
        <v>87122</v>
      </c>
      <c r="F39" s="36">
        <f t="shared" si="2"/>
        <v>110966</v>
      </c>
      <c r="G39" s="36"/>
      <c r="H39" s="36">
        <f t="shared" si="2"/>
        <v>101915</v>
      </c>
      <c r="I39" s="36">
        <f t="shared" si="2"/>
        <v>107920</v>
      </c>
      <c r="J39" s="36">
        <f t="shared" si="2"/>
        <v>86378</v>
      </c>
      <c r="K39" s="36">
        <f t="shared" si="2"/>
        <v>82344</v>
      </c>
      <c r="L39" s="36">
        <f t="shared" si="2"/>
        <v>99027</v>
      </c>
    </row>
    <row r="40" spans="1:6" s="307" customFormat="1" ht="12.75">
      <c r="A40" s="7" t="s">
        <v>19</v>
      </c>
      <c r="F40" s="11" t="s">
        <v>265</v>
      </c>
    </row>
    <row r="41" spans="1:2" s="307" customFormat="1" ht="12.75">
      <c r="A41" s="286"/>
      <c r="B41" s="11" t="s">
        <v>436</v>
      </c>
    </row>
    <row r="50" spans="1:12" s="7" customFormat="1" ht="19.5" customHeight="1">
      <c r="A50" s="495" t="s">
        <v>446</v>
      </c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</row>
    <row r="51" s="7" customFormat="1" ht="6.75" customHeight="1" thickBot="1">
      <c r="A51" s="576"/>
    </row>
    <row r="52" spans="1:12" ht="13.5" customHeight="1" thickBot="1">
      <c r="A52" s="586" t="s">
        <v>314</v>
      </c>
      <c r="B52" s="626" t="s">
        <v>444</v>
      </c>
      <c r="C52" s="626"/>
      <c r="D52" s="626"/>
      <c r="E52" s="626"/>
      <c r="F52" s="626"/>
      <c r="G52" s="626"/>
      <c r="H52" s="626"/>
      <c r="I52" s="626"/>
      <c r="J52" s="626"/>
      <c r="K52" s="626"/>
      <c r="L52" s="626"/>
    </row>
    <row r="53" spans="1:12" ht="13.5" customHeight="1" thickBot="1">
      <c r="A53" s="587"/>
      <c r="B53" s="314">
        <v>1997</v>
      </c>
      <c r="C53" s="314">
        <v>1998</v>
      </c>
      <c r="D53" s="314">
        <v>1999</v>
      </c>
      <c r="E53" s="314">
        <v>2000</v>
      </c>
      <c r="F53" s="314">
        <v>2001</v>
      </c>
      <c r="G53" s="314">
        <v>2002</v>
      </c>
      <c r="H53" s="314">
        <v>2003</v>
      </c>
      <c r="I53" s="314">
        <v>2004</v>
      </c>
      <c r="J53" s="314">
        <v>2005</v>
      </c>
      <c r="K53" s="314">
        <v>2006</v>
      </c>
      <c r="L53" s="314">
        <v>2007</v>
      </c>
    </row>
    <row r="54" spans="1:12" ht="15.75" customHeight="1">
      <c r="A54" s="108" t="s">
        <v>20</v>
      </c>
      <c r="B54" s="577">
        <v>11651</v>
      </c>
      <c r="C54" s="577">
        <v>13930</v>
      </c>
      <c r="D54" s="577">
        <v>9763</v>
      </c>
      <c r="E54" s="577">
        <v>14647</v>
      </c>
      <c r="F54" s="577">
        <v>15240</v>
      </c>
      <c r="G54" s="577">
        <v>13312</v>
      </c>
      <c r="H54" s="577">
        <v>12887</v>
      </c>
      <c r="I54" s="577">
        <v>12155</v>
      </c>
      <c r="J54" s="577">
        <v>14251</v>
      </c>
      <c r="K54" s="577">
        <v>9233</v>
      </c>
      <c r="L54" s="577">
        <v>16486</v>
      </c>
    </row>
    <row r="55" spans="1:12" ht="15.75" customHeight="1">
      <c r="A55" s="24" t="s">
        <v>21</v>
      </c>
      <c r="B55" s="75">
        <v>1006</v>
      </c>
      <c r="C55" s="75">
        <v>1045</v>
      </c>
      <c r="D55" s="75">
        <v>890</v>
      </c>
      <c r="E55" s="75">
        <v>2301</v>
      </c>
      <c r="F55" s="75">
        <v>3293</v>
      </c>
      <c r="G55" s="75"/>
      <c r="H55" s="75">
        <v>3139</v>
      </c>
      <c r="I55" s="75">
        <v>3343</v>
      </c>
      <c r="J55" s="75">
        <v>3250</v>
      </c>
      <c r="K55" s="75">
        <v>2616</v>
      </c>
      <c r="L55" s="75">
        <v>4427</v>
      </c>
    </row>
    <row r="56" spans="1:12" ht="15.75" customHeight="1">
      <c r="A56" s="24" t="s">
        <v>109</v>
      </c>
      <c r="B56" s="75">
        <v>3865</v>
      </c>
      <c r="C56" s="75">
        <v>3409</v>
      </c>
      <c r="D56" s="75">
        <v>2609</v>
      </c>
      <c r="E56" s="75">
        <v>2925</v>
      </c>
      <c r="F56" s="75">
        <v>3031</v>
      </c>
      <c r="G56" s="75">
        <v>6337</v>
      </c>
      <c r="H56" s="75">
        <v>6484</v>
      </c>
      <c r="I56" s="75">
        <v>3677</v>
      </c>
      <c r="J56" s="75">
        <v>3239</v>
      </c>
      <c r="K56" s="75">
        <v>3112</v>
      </c>
      <c r="L56" s="75">
        <v>2885</v>
      </c>
    </row>
    <row r="57" spans="1:12" ht="15.75" customHeight="1">
      <c r="A57" s="24" t="s">
        <v>29</v>
      </c>
      <c r="B57" s="75">
        <v>15222</v>
      </c>
      <c r="C57" s="75">
        <v>23093</v>
      </c>
      <c r="D57" s="75">
        <v>17109</v>
      </c>
      <c r="E57" s="75">
        <v>13246</v>
      </c>
      <c r="F57" s="75">
        <v>9523</v>
      </c>
      <c r="G57" s="75">
        <v>6284</v>
      </c>
      <c r="H57" s="75">
        <v>9217</v>
      </c>
      <c r="I57" s="75">
        <v>16015</v>
      </c>
      <c r="J57" s="75">
        <v>14613</v>
      </c>
      <c r="K57" s="75">
        <v>17498</v>
      </c>
      <c r="L57" s="75">
        <v>18719</v>
      </c>
    </row>
    <row r="58" spans="1:12" ht="31.5" customHeight="1">
      <c r="A58" s="24" t="s">
        <v>228</v>
      </c>
      <c r="B58" s="75">
        <v>1033</v>
      </c>
      <c r="C58" s="75">
        <v>1762</v>
      </c>
      <c r="D58" s="75">
        <v>1304</v>
      </c>
      <c r="E58" s="75">
        <v>1757</v>
      </c>
      <c r="F58" s="75">
        <v>1544</v>
      </c>
      <c r="G58" s="75">
        <v>1385</v>
      </c>
      <c r="H58" s="75">
        <v>1922</v>
      </c>
      <c r="I58" s="75">
        <v>2573</v>
      </c>
      <c r="J58" s="75">
        <v>2593</v>
      </c>
      <c r="K58" s="75">
        <v>2141</v>
      </c>
      <c r="L58" s="75">
        <v>2373</v>
      </c>
    </row>
    <row r="59" spans="1:12" ht="15.75" customHeight="1">
      <c r="A59" s="24" t="s">
        <v>102</v>
      </c>
      <c r="B59" s="75">
        <v>292</v>
      </c>
      <c r="C59" s="75">
        <v>587</v>
      </c>
      <c r="D59" s="75">
        <v>576</v>
      </c>
      <c r="E59" s="75">
        <v>470</v>
      </c>
      <c r="F59" s="75">
        <v>434</v>
      </c>
      <c r="G59" s="75">
        <v>519</v>
      </c>
      <c r="H59" s="75">
        <v>420</v>
      </c>
      <c r="I59" s="75">
        <v>559</v>
      </c>
      <c r="J59" s="75">
        <v>545</v>
      </c>
      <c r="K59" s="75">
        <v>607</v>
      </c>
      <c r="L59" s="75">
        <v>631</v>
      </c>
    </row>
    <row r="60" spans="1:12" ht="15.75" customHeight="1">
      <c r="A60" s="24" t="s">
        <v>27</v>
      </c>
      <c r="B60" s="75">
        <v>279</v>
      </c>
      <c r="C60" s="75">
        <v>647</v>
      </c>
      <c r="D60" s="75">
        <v>767</v>
      </c>
      <c r="E60" s="75">
        <v>545</v>
      </c>
      <c r="F60" s="75">
        <v>565</v>
      </c>
      <c r="G60" s="75">
        <v>592</v>
      </c>
      <c r="H60" s="75">
        <v>791</v>
      </c>
      <c r="I60" s="75">
        <v>3414</v>
      </c>
      <c r="J60" s="75">
        <v>3001</v>
      </c>
      <c r="K60" s="75">
        <v>8867</v>
      </c>
      <c r="L60" s="75">
        <v>7247</v>
      </c>
    </row>
    <row r="61" spans="1:12" ht="15.75" customHeight="1">
      <c r="A61" s="24" t="s">
        <v>26</v>
      </c>
      <c r="B61" s="75">
        <v>144</v>
      </c>
      <c r="C61" s="75">
        <v>391</v>
      </c>
      <c r="D61" s="75">
        <v>274</v>
      </c>
      <c r="E61" s="75">
        <v>753</v>
      </c>
      <c r="F61" s="75">
        <v>363</v>
      </c>
      <c r="G61" s="75">
        <v>547</v>
      </c>
      <c r="H61" s="75">
        <v>518</v>
      </c>
      <c r="I61" s="75">
        <v>2754</v>
      </c>
      <c r="J61" s="75">
        <v>1080</v>
      </c>
      <c r="K61" s="75">
        <v>1496</v>
      </c>
      <c r="L61" s="75">
        <v>1606</v>
      </c>
    </row>
    <row r="62" spans="1:12" ht="15.75" customHeight="1">
      <c r="A62" s="21" t="s">
        <v>24</v>
      </c>
      <c r="B62" s="75">
        <v>636</v>
      </c>
      <c r="C62" s="75">
        <v>861</v>
      </c>
      <c r="D62" s="75">
        <v>1145</v>
      </c>
      <c r="E62" s="75">
        <v>1106</v>
      </c>
      <c r="F62" s="75">
        <v>881</v>
      </c>
      <c r="G62" s="75">
        <v>695</v>
      </c>
      <c r="H62" s="75">
        <v>588</v>
      </c>
      <c r="I62" s="75">
        <v>1107</v>
      </c>
      <c r="J62" s="75">
        <v>1274</v>
      </c>
      <c r="K62" s="75">
        <v>1194</v>
      </c>
      <c r="L62" s="75">
        <v>1069</v>
      </c>
    </row>
    <row r="63" spans="1:12" ht="15.75" customHeight="1">
      <c r="A63" s="21" t="s">
        <v>226</v>
      </c>
      <c r="B63" s="75">
        <v>75</v>
      </c>
      <c r="C63" s="75">
        <v>119</v>
      </c>
      <c r="D63" s="75">
        <v>113</v>
      </c>
      <c r="E63" s="75">
        <v>141</v>
      </c>
      <c r="F63" s="75">
        <v>269</v>
      </c>
      <c r="G63" s="75">
        <v>141</v>
      </c>
      <c r="H63" s="75">
        <v>143</v>
      </c>
      <c r="I63" s="75">
        <v>189</v>
      </c>
      <c r="J63" s="75">
        <v>229</v>
      </c>
      <c r="K63" s="75">
        <v>207</v>
      </c>
      <c r="L63" s="75">
        <v>329</v>
      </c>
    </row>
    <row r="64" spans="1:12" ht="31.5" customHeight="1">
      <c r="A64" s="21" t="s">
        <v>229</v>
      </c>
      <c r="B64" s="75">
        <v>7494</v>
      </c>
      <c r="C64" s="75">
        <v>4887</v>
      </c>
      <c r="D64" s="75">
        <v>5762</v>
      </c>
      <c r="E64" s="75">
        <v>4298</v>
      </c>
      <c r="F64" s="75">
        <v>4670</v>
      </c>
      <c r="G64" s="75">
        <v>3628</v>
      </c>
      <c r="H64" s="75">
        <v>7398</v>
      </c>
      <c r="I64" s="75">
        <v>7609</v>
      </c>
      <c r="J64" s="75">
        <v>7180</v>
      </c>
      <c r="K64" s="75">
        <v>6762</v>
      </c>
      <c r="L64" s="75">
        <v>7489</v>
      </c>
    </row>
    <row r="65" spans="1:12" ht="15.75" customHeight="1">
      <c r="A65" s="24" t="s">
        <v>230</v>
      </c>
      <c r="B65" s="75">
        <v>19</v>
      </c>
      <c r="C65" s="75">
        <v>35</v>
      </c>
      <c r="D65" s="75">
        <v>30</v>
      </c>
      <c r="E65" s="75">
        <v>16</v>
      </c>
      <c r="F65" s="75">
        <v>78</v>
      </c>
      <c r="G65" s="75">
        <v>17</v>
      </c>
      <c r="H65" s="75">
        <v>41</v>
      </c>
      <c r="I65" s="75">
        <v>28</v>
      </c>
      <c r="J65" s="75">
        <v>18</v>
      </c>
      <c r="K65" s="75">
        <v>14</v>
      </c>
      <c r="L65" s="75">
        <v>67</v>
      </c>
    </row>
    <row r="66" spans="1:12" ht="15.75" customHeight="1">
      <c r="A66" s="21" t="s">
        <v>31</v>
      </c>
      <c r="B66" s="75">
        <v>5</v>
      </c>
      <c r="C66" s="75">
        <v>6</v>
      </c>
      <c r="D66" s="75">
        <v>5</v>
      </c>
      <c r="E66" s="75">
        <v>18</v>
      </c>
      <c r="F66" s="75">
        <v>14</v>
      </c>
      <c r="G66" s="75">
        <v>9</v>
      </c>
      <c r="H66" s="75">
        <v>4</v>
      </c>
      <c r="I66" s="75">
        <v>150</v>
      </c>
      <c r="J66" s="75">
        <v>130</v>
      </c>
      <c r="K66" s="75">
        <v>146</v>
      </c>
      <c r="L66" s="75">
        <v>109</v>
      </c>
    </row>
    <row r="67" spans="1:12" ht="15.75" customHeight="1">
      <c r="A67" s="24" t="s">
        <v>23</v>
      </c>
      <c r="B67" s="75">
        <v>432</v>
      </c>
      <c r="C67" s="75">
        <v>377</v>
      </c>
      <c r="D67" s="75">
        <v>279</v>
      </c>
      <c r="E67" s="75">
        <v>309</v>
      </c>
      <c r="F67" s="75">
        <v>1113</v>
      </c>
      <c r="G67" s="75">
        <v>2126</v>
      </c>
      <c r="H67" s="75">
        <v>2227</v>
      </c>
      <c r="I67" s="75">
        <v>3966</v>
      </c>
      <c r="J67" s="75">
        <v>3984</v>
      </c>
      <c r="K67" s="75">
        <v>4440</v>
      </c>
      <c r="L67" s="75">
        <v>6347</v>
      </c>
    </row>
    <row r="68" spans="1:12" ht="15.75" customHeight="1">
      <c r="A68" s="24" t="s">
        <v>37</v>
      </c>
      <c r="B68" s="75"/>
      <c r="C68" s="75"/>
      <c r="D68" s="75"/>
      <c r="E68" s="75">
        <v>1</v>
      </c>
      <c r="F68" s="75">
        <v>0</v>
      </c>
      <c r="G68" s="75">
        <v>0</v>
      </c>
      <c r="H68" s="75">
        <v>1</v>
      </c>
      <c r="I68" s="75">
        <v>0</v>
      </c>
      <c r="J68" s="75">
        <v>1</v>
      </c>
      <c r="K68" s="75">
        <v>1</v>
      </c>
      <c r="L68" s="75">
        <v>290</v>
      </c>
    </row>
    <row r="69" spans="1:12" ht="15.75" customHeight="1">
      <c r="A69" s="31" t="s">
        <v>22</v>
      </c>
      <c r="B69" s="75">
        <v>4</v>
      </c>
      <c r="C69" s="75">
        <v>1</v>
      </c>
      <c r="D69" s="75">
        <v>1</v>
      </c>
      <c r="E69" s="75">
        <v>4</v>
      </c>
      <c r="F69" s="75">
        <v>10</v>
      </c>
      <c r="G69" s="75">
        <v>15</v>
      </c>
      <c r="H69" s="75">
        <v>22</v>
      </c>
      <c r="I69" s="75">
        <v>53</v>
      </c>
      <c r="J69" s="75">
        <v>242</v>
      </c>
      <c r="K69" s="75">
        <v>268</v>
      </c>
      <c r="L69" s="75">
        <v>347</v>
      </c>
    </row>
    <row r="70" spans="1:12" ht="31.5" customHeight="1">
      <c r="A70" s="21" t="s">
        <v>106</v>
      </c>
      <c r="B70" s="75">
        <v>77</v>
      </c>
      <c r="C70" s="75">
        <v>88</v>
      </c>
      <c r="D70" s="75">
        <v>93</v>
      </c>
      <c r="E70" s="75">
        <v>53</v>
      </c>
      <c r="F70" s="75">
        <v>80</v>
      </c>
      <c r="G70" s="75">
        <v>56</v>
      </c>
      <c r="H70" s="75">
        <v>104</v>
      </c>
      <c r="I70" s="75">
        <v>117</v>
      </c>
      <c r="J70" s="75">
        <v>137</v>
      </c>
      <c r="K70" s="75">
        <v>83</v>
      </c>
      <c r="L70" s="75">
        <v>86</v>
      </c>
    </row>
    <row r="71" spans="1:12" ht="15.75" customHeight="1">
      <c r="A71" s="21" t="s">
        <v>32</v>
      </c>
      <c r="B71" s="75">
        <v>50</v>
      </c>
      <c r="C71" s="75">
        <v>47</v>
      </c>
      <c r="D71" s="75">
        <v>65</v>
      </c>
      <c r="E71" s="75">
        <v>247</v>
      </c>
      <c r="F71" s="75">
        <v>70</v>
      </c>
      <c r="G71" s="75">
        <v>71</v>
      </c>
      <c r="H71" s="75">
        <v>62</v>
      </c>
      <c r="I71" s="75">
        <v>106</v>
      </c>
      <c r="J71" s="75">
        <v>74</v>
      </c>
      <c r="K71" s="75">
        <v>78</v>
      </c>
      <c r="L71" s="75">
        <v>167</v>
      </c>
    </row>
    <row r="72" spans="1:12" ht="15.75" customHeight="1">
      <c r="A72" s="24" t="s">
        <v>36</v>
      </c>
      <c r="B72" s="75">
        <v>5</v>
      </c>
      <c r="C72" s="75"/>
      <c r="D72" s="75">
        <v>3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4</v>
      </c>
      <c r="K72" s="75">
        <v>1</v>
      </c>
      <c r="L72" s="75">
        <v>1</v>
      </c>
    </row>
    <row r="73" spans="1:12" ht="15.75" customHeight="1">
      <c r="A73" s="24" t="s">
        <v>107</v>
      </c>
      <c r="B73" s="75"/>
      <c r="C73" s="75"/>
      <c r="D73" s="75">
        <v>1</v>
      </c>
      <c r="E73" s="75"/>
      <c r="F73" s="75"/>
      <c r="G73" s="75">
        <v>0</v>
      </c>
      <c r="H73" s="75">
        <v>0</v>
      </c>
      <c r="I73" s="75">
        <v>1</v>
      </c>
      <c r="J73" s="75">
        <v>1</v>
      </c>
      <c r="K73" s="75">
        <v>1</v>
      </c>
      <c r="L73" s="75">
        <v>1</v>
      </c>
    </row>
    <row r="74" spans="1:12" ht="39" customHeight="1">
      <c r="A74" s="24" t="s">
        <v>108</v>
      </c>
      <c r="B74" s="75">
        <v>326</v>
      </c>
      <c r="C74" s="75">
        <v>1354</v>
      </c>
      <c r="D74" s="75">
        <v>528</v>
      </c>
      <c r="E74" s="75">
        <v>519</v>
      </c>
      <c r="F74" s="75">
        <v>496</v>
      </c>
      <c r="G74" s="75">
        <v>370</v>
      </c>
      <c r="H74" s="75">
        <v>628</v>
      </c>
      <c r="I74" s="75">
        <v>1027</v>
      </c>
      <c r="J74" s="75">
        <v>598</v>
      </c>
      <c r="K74" s="75">
        <v>595</v>
      </c>
      <c r="L74" s="75">
        <v>657</v>
      </c>
    </row>
    <row r="75" spans="1:12" ht="15.75" customHeight="1" thickBot="1">
      <c r="A75" s="25" t="s">
        <v>212</v>
      </c>
      <c r="B75" s="578">
        <v>1198</v>
      </c>
      <c r="C75" s="578">
        <v>994</v>
      </c>
      <c r="D75" s="578">
        <v>1019</v>
      </c>
      <c r="E75" s="578">
        <v>1347</v>
      </c>
      <c r="F75" s="578">
        <v>1789</v>
      </c>
      <c r="G75" s="578">
        <v>5582</v>
      </c>
      <c r="H75" s="578">
        <v>1664</v>
      </c>
      <c r="I75" s="578">
        <v>1057</v>
      </c>
      <c r="J75" s="578">
        <v>1322</v>
      </c>
      <c r="K75" s="578">
        <v>6140</v>
      </c>
      <c r="L75" s="578">
        <v>5030</v>
      </c>
    </row>
    <row r="76" spans="1:12" ht="15.75" customHeight="1" thickBot="1">
      <c r="A76" s="214" t="s">
        <v>5</v>
      </c>
      <c r="B76" s="149"/>
      <c r="C76" s="149"/>
      <c r="D76" s="149"/>
      <c r="E76" s="149"/>
      <c r="F76" s="149"/>
      <c r="G76" s="149"/>
      <c r="H76" s="149">
        <f>SUM(H54:H75)</f>
        <v>48260</v>
      </c>
      <c r="I76" s="149">
        <f>SUM(I54:I75)</f>
        <v>59900</v>
      </c>
      <c r="J76" s="149">
        <f>SUM(J54:J75)</f>
        <v>57766</v>
      </c>
      <c r="K76" s="149">
        <f>SUM(K54:K75)</f>
        <v>65500</v>
      </c>
      <c r="L76" s="149">
        <f>SUM(L54:L75)</f>
        <v>76363</v>
      </c>
    </row>
    <row r="77" spans="1:12" ht="15.75" customHeight="1" thickBot="1">
      <c r="A77" s="116" t="s">
        <v>90</v>
      </c>
      <c r="B77" s="36">
        <v>146</v>
      </c>
      <c r="C77" s="36">
        <v>79</v>
      </c>
      <c r="D77" s="36">
        <v>21</v>
      </c>
      <c r="E77" s="36">
        <v>60</v>
      </c>
      <c r="F77" s="36">
        <v>87</v>
      </c>
      <c r="G77" s="36">
        <v>40</v>
      </c>
      <c r="H77" s="36">
        <v>27</v>
      </c>
      <c r="I77" s="36">
        <v>167</v>
      </c>
      <c r="J77" s="36">
        <v>39</v>
      </c>
      <c r="K77" s="36">
        <v>54</v>
      </c>
      <c r="L77" s="36">
        <v>82</v>
      </c>
    </row>
    <row r="78" spans="1:12" ht="15.75" customHeight="1">
      <c r="A78" s="26" t="s">
        <v>91</v>
      </c>
      <c r="B78" s="577">
        <v>12</v>
      </c>
      <c r="C78" s="577">
        <v>8</v>
      </c>
      <c r="D78" s="577">
        <v>113</v>
      </c>
      <c r="E78" s="577">
        <v>2</v>
      </c>
      <c r="F78" s="577">
        <v>32</v>
      </c>
      <c r="G78" s="577">
        <v>13</v>
      </c>
      <c r="H78" s="577">
        <v>325</v>
      </c>
      <c r="I78" s="577">
        <v>15</v>
      </c>
      <c r="J78" s="577">
        <v>383</v>
      </c>
      <c r="K78" s="577">
        <v>604</v>
      </c>
      <c r="L78" s="577">
        <v>1239</v>
      </c>
    </row>
    <row r="79" spans="1:12" ht="15.75" customHeight="1">
      <c r="A79" s="24" t="s">
        <v>92</v>
      </c>
      <c r="B79" s="75"/>
      <c r="C79" s="75"/>
      <c r="D79" s="75">
        <v>5</v>
      </c>
      <c r="E79" s="75">
        <v>20</v>
      </c>
      <c r="F79" s="75">
        <v>96</v>
      </c>
      <c r="G79" s="75">
        <v>9</v>
      </c>
      <c r="H79" s="75">
        <v>114</v>
      </c>
      <c r="I79" s="75">
        <v>86</v>
      </c>
      <c r="J79" s="75">
        <v>176</v>
      </c>
      <c r="K79" s="75">
        <v>132</v>
      </c>
      <c r="L79" s="75">
        <v>115</v>
      </c>
    </row>
    <row r="80" spans="1:12" ht="15.75" customHeight="1">
      <c r="A80" s="21" t="s">
        <v>38</v>
      </c>
      <c r="B80" s="75">
        <v>341</v>
      </c>
      <c r="C80" s="75">
        <v>220</v>
      </c>
      <c r="D80" s="75">
        <v>157</v>
      </c>
      <c r="E80" s="75">
        <v>164</v>
      </c>
      <c r="F80" s="75">
        <v>281</v>
      </c>
      <c r="G80" s="75">
        <v>220</v>
      </c>
      <c r="H80" s="75">
        <v>448</v>
      </c>
      <c r="I80" s="75">
        <v>190</v>
      </c>
      <c r="J80" s="75">
        <v>393</v>
      </c>
      <c r="K80" s="75">
        <v>63</v>
      </c>
      <c r="L80" s="75">
        <v>198</v>
      </c>
    </row>
    <row r="81" spans="1:12" ht="15.75" customHeight="1">
      <c r="A81" s="21" t="s">
        <v>93</v>
      </c>
      <c r="B81" s="75">
        <v>9</v>
      </c>
      <c r="C81" s="75">
        <v>125</v>
      </c>
      <c r="D81" s="75">
        <v>31</v>
      </c>
      <c r="E81" s="75">
        <v>39</v>
      </c>
      <c r="F81" s="75">
        <v>4</v>
      </c>
      <c r="G81" s="75">
        <v>11</v>
      </c>
      <c r="H81" s="75">
        <v>10</v>
      </c>
      <c r="I81" s="75">
        <v>19</v>
      </c>
      <c r="J81" s="75">
        <v>14</v>
      </c>
      <c r="K81" s="75">
        <v>22</v>
      </c>
      <c r="L81" s="75">
        <v>41</v>
      </c>
    </row>
    <row r="82" spans="1:12" ht="15.75" customHeight="1">
      <c r="A82" s="21" t="s">
        <v>94</v>
      </c>
      <c r="B82" s="75">
        <v>48</v>
      </c>
      <c r="C82" s="75">
        <v>68</v>
      </c>
      <c r="D82" s="75">
        <v>62</v>
      </c>
      <c r="E82" s="75">
        <v>37</v>
      </c>
      <c r="F82" s="75">
        <v>134</v>
      </c>
      <c r="G82" s="75">
        <v>118</v>
      </c>
      <c r="H82" s="75">
        <v>86</v>
      </c>
      <c r="I82" s="75">
        <v>55</v>
      </c>
      <c r="J82" s="75">
        <v>21</v>
      </c>
      <c r="K82" s="75">
        <v>54</v>
      </c>
      <c r="L82" s="75">
        <v>172</v>
      </c>
    </row>
    <row r="83" spans="1:12" ht="15.75" customHeight="1">
      <c r="A83" s="24" t="s">
        <v>95</v>
      </c>
      <c r="B83" s="75">
        <v>73</v>
      </c>
      <c r="C83" s="75">
        <v>140</v>
      </c>
      <c r="D83" s="75">
        <v>157</v>
      </c>
      <c r="E83" s="75">
        <v>58</v>
      </c>
      <c r="F83" s="75">
        <v>168</v>
      </c>
      <c r="G83" s="75">
        <v>76</v>
      </c>
      <c r="H83" s="75">
        <v>19</v>
      </c>
      <c r="I83" s="75">
        <v>18</v>
      </c>
      <c r="J83" s="75">
        <v>6</v>
      </c>
      <c r="K83" s="75">
        <v>74</v>
      </c>
      <c r="L83" s="75">
        <v>51</v>
      </c>
    </row>
    <row r="84" spans="1:12" ht="15.75" customHeight="1">
      <c r="A84" s="24" t="s">
        <v>96</v>
      </c>
      <c r="B84" s="75">
        <v>3</v>
      </c>
      <c r="C84" s="75">
        <v>7</v>
      </c>
      <c r="D84" s="75">
        <v>11</v>
      </c>
      <c r="E84" s="75">
        <v>19</v>
      </c>
      <c r="F84" s="75">
        <v>2</v>
      </c>
      <c r="G84" s="75">
        <v>10</v>
      </c>
      <c r="H84" s="75">
        <v>8</v>
      </c>
      <c r="I84" s="75">
        <v>18</v>
      </c>
      <c r="J84" s="75">
        <v>18</v>
      </c>
      <c r="K84" s="75">
        <v>42</v>
      </c>
      <c r="L84" s="75">
        <v>41</v>
      </c>
    </row>
    <row r="85" spans="1:12" ht="15.75" customHeight="1">
      <c r="A85" s="24" t="s">
        <v>286</v>
      </c>
      <c r="B85" s="75">
        <v>56</v>
      </c>
      <c r="C85" s="75">
        <v>50</v>
      </c>
      <c r="D85" s="75">
        <v>147</v>
      </c>
      <c r="E85" s="75">
        <v>36</v>
      </c>
      <c r="F85" s="75">
        <v>64</v>
      </c>
      <c r="G85" s="75">
        <v>64</v>
      </c>
      <c r="H85" s="75">
        <v>83</v>
      </c>
      <c r="I85" s="75">
        <v>110</v>
      </c>
      <c r="J85" s="75">
        <v>273</v>
      </c>
      <c r="K85" s="75">
        <v>412</v>
      </c>
      <c r="L85" s="75">
        <v>737</v>
      </c>
    </row>
    <row r="86" spans="1:12" ht="15.75" customHeight="1" thickBot="1">
      <c r="A86" s="25" t="s">
        <v>212</v>
      </c>
      <c r="B86" s="77">
        <v>276</v>
      </c>
      <c r="C86" s="77">
        <v>230</v>
      </c>
      <c r="D86" s="77">
        <v>94</v>
      </c>
      <c r="E86" s="77">
        <v>40</v>
      </c>
      <c r="F86" s="77">
        <v>47</v>
      </c>
      <c r="G86" s="77">
        <v>74</v>
      </c>
      <c r="H86" s="77">
        <v>66</v>
      </c>
      <c r="I86" s="77">
        <v>81</v>
      </c>
      <c r="J86" s="77">
        <v>2</v>
      </c>
      <c r="K86" s="77">
        <v>313</v>
      </c>
      <c r="L86" s="77">
        <v>392</v>
      </c>
    </row>
    <row r="87" spans="1:12" ht="15.75" customHeight="1" thickBot="1">
      <c r="A87" s="214" t="s">
        <v>5</v>
      </c>
      <c r="B87" s="215"/>
      <c r="C87" s="215"/>
      <c r="D87" s="215">
        <f aca="true" t="shared" si="3" ref="D87:L87">SUM(D78:D86)</f>
        <v>777</v>
      </c>
      <c r="E87" s="215">
        <f t="shared" si="3"/>
        <v>415</v>
      </c>
      <c r="F87" s="215">
        <f t="shared" si="3"/>
        <v>828</v>
      </c>
      <c r="G87" s="215"/>
      <c r="H87" s="215">
        <f t="shared" si="3"/>
        <v>1159</v>
      </c>
      <c r="I87" s="215">
        <f t="shared" si="3"/>
        <v>592</v>
      </c>
      <c r="J87" s="215">
        <f t="shared" si="3"/>
        <v>1286</v>
      </c>
      <c r="K87" s="215">
        <f t="shared" si="3"/>
        <v>1716</v>
      </c>
      <c r="L87" s="215">
        <f t="shared" si="3"/>
        <v>2986</v>
      </c>
    </row>
    <row r="88" spans="1:12" ht="15.75" customHeight="1" thickBot="1">
      <c r="A88" s="214" t="s">
        <v>5</v>
      </c>
      <c r="B88" s="36"/>
      <c r="C88" s="36"/>
      <c r="D88" s="36"/>
      <c r="E88" s="36"/>
      <c r="F88" s="36"/>
      <c r="G88" s="36"/>
      <c r="H88" s="36">
        <f>H76+H77+H87</f>
        <v>49446</v>
      </c>
      <c r="I88" s="36">
        <f>I76+I77+I87</f>
        <v>60659</v>
      </c>
      <c r="J88" s="36">
        <f>J76+J77+J87</f>
        <v>59091</v>
      </c>
      <c r="K88" s="36">
        <f>K76+K77+K87</f>
        <v>67270</v>
      </c>
      <c r="L88" s="36">
        <f>L76+L77+L87</f>
        <v>79431</v>
      </c>
    </row>
    <row r="89" spans="1:6" s="307" customFormat="1" ht="12.75">
      <c r="A89" s="7" t="s">
        <v>19</v>
      </c>
      <c r="F89" s="11" t="s">
        <v>265</v>
      </c>
    </row>
    <row r="90" spans="1:2" s="307" customFormat="1" ht="12.75">
      <c r="A90" s="286"/>
      <c r="B90" s="11" t="s">
        <v>436</v>
      </c>
    </row>
    <row r="97" spans="1:12" s="7" customFormat="1" ht="19.5" customHeight="1">
      <c r="A97" s="495" t="s">
        <v>445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</row>
    <row r="98" s="7" customFormat="1" ht="6.75" customHeight="1" thickBot="1">
      <c r="A98" s="576"/>
    </row>
    <row r="99" spans="1:12" ht="13.5" customHeight="1" thickBot="1">
      <c r="A99" s="586" t="s">
        <v>314</v>
      </c>
      <c r="B99" s="626" t="s">
        <v>352</v>
      </c>
      <c r="C99" s="626"/>
      <c r="D99" s="626"/>
      <c r="E99" s="626"/>
      <c r="F99" s="626"/>
      <c r="G99" s="626"/>
      <c r="H99" s="626"/>
      <c r="I99" s="626"/>
      <c r="J99" s="626"/>
      <c r="K99" s="626"/>
      <c r="L99" s="626"/>
    </row>
    <row r="100" spans="1:12" ht="13.5" customHeight="1" thickBot="1">
      <c r="A100" s="587"/>
      <c r="B100" s="314">
        <v>1997</v>
      </c>
      <c r="C100" s="314">
        <v>1998</v>
      </c>
      <c r="D100" s="314">
        <v>1999</v>
      </c>
      <c r="E100" s="314">
        <v>2000</v>
      </c>
      <c r="F100" s="314">
        <v>2001</v>
      </c>
      <c r="G100" s="314">
        <v>2002</v>
      </c>
      <c r="H100" s="314">
        <v>2003</v>
      </c>
      <c r="I100" s="314">
        <v>2004</v>
      </c>
      <c r="J100" s="314">
        <v>2005</v>
      </c>
      <c r="K100" s="314">
        <v>2006</v>
      </c>
      <c r="L100" s="314">
        <v>2007</v>
      </c>
    </row>
    <row r="101" spans="1:12" ht="15.75" customHeight="1">
      <c r="A101" s="108" t="s">
        <v>20</v>
      </c>
      <c r="B101" s="579">
        <f>B54-B5</f>
        <v>11646</v>
      </c>
      <c r="C101" s="579">
        <f>C54-C5</f>
        <v>13918</v>
      </c>
      <c r="D101" s="579"/>
      <c r="E101" s="579">
        <f aca="true" t="shared" si="4" ref="E101:L101">E54-E5</f>
        <v>14646</v>
      </c>
      <c r="F101" s="579">
        <f t="shared" si="4"/>
        <v>15224</v>
      </c>
      <c r="G101" s="579">
        <f t="shared" si="4"/>
        <v>13266</v>
      </c>
      <c r="H101" s="579">
        <f t="shared" si="4"/>
        <v>12802</v>
      </c>
      <c r="I101" s="579">
        <f t="shared" si="4"/>
        <v>11203</v>
      </c>
      <c r="J101" s="579">
        <f t="shared" si="4"/>
        <v>13827</v>
      </c>
      <c r="K101" s="579">
        <f t="shared" si="4"/>
        <v>8533</v>
      </c>
      <c r="L101" s="579">
        <f t="shared" si="4"/>
        <v>16330</v>
      </c>
    </row>
    <row r="102" spans="1:12" ht="15.75" customHeight="1">
      <c r="A102" s="24" t="s">
        <v>21</v>
      </c>
      <c r="B102" s="580">
        <f aca="true" t="shared" si="5" ref="B102:L102">B55-B6</f>
        <v>993</v>
      </c>
      <c r="C102" s="580"/>
      <c r="D102" s="580"/>
      <c r="E102" s="580">
        <f t="shared" si="5"/>
        <v>2299</v>
      </c>
      <c r="F102" s="580">
        <f t="shared" si="5"/>
        <v>3290</v>
      </c>
      <c r="G102" s="580"/>
      <c r="H102" s="580">
        <f t="shared" si="5"/>
        <v>2982</v>
      </c>
      <c r="I102" s="580">
        <f t="shared" si="5"/>
        <v>3025</v>
      </c>
      <c r="J102" s="580">
        <f t="shared" si="5"/>
        <v>3034</v>
      </c>
      <c r="K102" s="580">
        <f t="shared" si="5"/>
        <v>2420</v>
      </c>
      <c r="L102" s="580">
        <f t="shared" si="5"/>
        <v>4112</v>
      </c>
    </row>
    <row r="103" spans="1:12" ht="15.75" customHeight="1">
      <c r="A103" s="24" t="s">
        <v>109</v>
      </c>
      <c r="B103" s="580">
        <f aca="true" t="shared" si="6" ref="B103:L103">B56-B7</f>
        <v>3795</v>
      </c>
      <c r="C103" s="580">
        <f t="shared" si="6"/>
        <v>3408.9</v>
      </c>
      <c r="D103" s="580">
        <f t="shared" si="6"/>
        <v>2545</v>
      </c>
      <c r="E103" s="580">
        <f t="shared" si="6"/>
        <v>2865</v>
      </c>
      <c r="F103" s="580">
        <f t="shared" si="6"/>
        <v>2918</v>
      </c>
      <c r="G103" s="580">
        <f t="shared" si="6"/>
        <v>5926</v>
      </c>
      <c r="H103" s="580">
        <f t="shared" si="6"/>
        <v>6075</v>
      </c>
      <c r="I103" s="580">
        <f t="shared" si="6"/>
        <v>3412</v>
      </c>
      <c r="J103" s="580">
        <f t="shared" si="6"/>
        <v>3194</v>
      </c>
      <c r="K103" s="580">
        <f t="shared" si="6"/>
        <v>3045</v>
      </c>
      <c r="L103" s="580">
        <f t="shared" si="6"/>
        <v>2820</v>
      </c>
    </row>
    <row r="104" spans="1:12" ht="15.75" customHeight="1">
      <c r="A104" s="24" t="s">
        <v>29</v>
      </c>
      <c r="B104" s="580">
        <f aca="true" t="shared" si="7" ref="B104:L104">B57-B8</f>
        <v>15219</v>
      </c>
      <c r="C104" s="580">
        <f t="shared" si="7"/>
        <v>23078</v>
      </c>
      <c r="D104" s="580">
        <f t="shared" si="7"/>
        <v>17107</v>
      </c>
      <c r="E104" s="580">
        <f t="shared" si="7"/>
        <v>12874</v>
      </c>
      <c r="F104" s="580">
        <f t="shared" si="7"/>
        <v>9125</v>
      </c>
      <c r="G104" s="580">
        <f t="shared" si="7"/>
        <v>5467</v>
      </c>
      <c r="H104" s="580">
        <f t="shared" si="7"/>
        <v>8618</v>
      </c>
      <c r="I104" s="580">
        <f t="shared" si="7"/>
        <v>14999</v>
      </c>
      <c r="J104" s="580">
        <f t="shared" si="7"/>
        <v>13422</v>
      </c>
      <c r="K104" s="580">
        <f t="shared" si="7"/>
        <v>16670</v>
      </c>
      <c r="L104" s="580">
        <f t="shared" si="7"/>
        <v>18132</v>
      </c>
    </row>
    <row r="105" spans="1:12" ht="12.75">
      <c r="A105" s="24" t="s">
        <v>228</v>
      </c>
      <c r="B105" s="580">
        <f aca="true" t="shared" si="8" ref="B105:L105">B58-B9</f>
        <v>1006</v>
      </c>
      <c r="C105" s="580">
        <f t="shared" si="8"/>
        <v>1760</v>
      </c>
      <c r="D105" s="580">
        <f t="shared" si="8"/>
        <v>1303</v>
      </c>
      <c r="E105" s="580">
        <f t="shared" si="8"/>
        <v>1711</v>
      </c>
      <c r="F105" s="580">
        <f t="shared" si="8"/>
        <v>1159</v>
      </c>
      <c r="G105" s="580">
        <f t="shared" si="8"/>
        <v>1000</v>
      </c>
      <c r="H105" s="580">
        <f t="shared" si="8"/>
        <v>1742</v>
      </c>
      <c r="I105" s="580">
        <f t="shared" si="8"/>
        <v>2342</v>
      </c>
      <c r="J105" s="580">
        <f t="shared" si="8"/>
        <v>2451</v>
      </c>
      <c r="K105" s="580">
        <f t="shared" si="8"/>
        <v>2023</v>
      </c>
      <c r="L105" s="580">
        <f t="shared" si="8"/>
        <v>2262</v>
      </c>
    </row>
    <row r="106" spans="1:12" ht="15.75" customHeight="1">
      <c r="A106" s="24" t="s">
        <v>102</v>
      </c>
      <c r="B106" s="580">
        <f aca="true" t="shared" si="9" ref="B106:L106">B59-B10</f>
        <v>115</v>
      </c>
      <c r="C106" s="580">
        <f t="shared" si="9"/>
        <v>377</v>
      </c>
      <c r="D106" s="580">
        <f t="shared" si="9"/>
        <v>362</v>
      </c>
      <c r="E106" s="580">
        <f t="shared" si="9"/>
        <v>64</v>
      </c>
      <c r="F106" s="580">
        <f t="shared" si="9"/>
        <v>-142</v>
      </c>
      <c r="G106" s="580">
        <f t="shared" si="9"/>
        <v>-45</v>
      </c>
      <c r="H106" s="580">
        <f t="shared" si="9"/>
        <v>-1040</v>
      </c>
      <c r="I106" s="580">
        <f t="shared" si="9"/>
        <v>-217</v>
      </c>
      <c r="J106" s="580">
        <f t="shared" si="9"/>
        <v>-117</v>
      </c>
      <c r="K106" s="580">
        <f t="shared" si="9"/>
        <v>-155</v>
      </c>
      <c r="L106" s="580">
        <f t="shared" si="9"/>
        <v>-3</v>
      </c>
    </row>
    <row r="107" spans="1:12" ht="15.75" customHeight="1">
      <c r="A107" s="24" t="s">
        <v>27</v>
      </c>
      <c r="B107" s="580">
        <f aca="true" t="shared" si="10" ref="B107:L107">B60-B11</f>
        <v>274</v>
      </c>
      <c r="C107" s="580">
        <f t="shared" si="10"/>
        <v>630</v>
      </c>
      <c r="D107" s="580">
        <f t="shared" si="10"/>
        <v>763</v>
      </c>
      <c r="E107" s="580">
        <f t="shared" si="10"/>
        <v>534</v>
      </c>
      <c r="F107" s="580">
        <f t="shared" si="10"/>
        <v>451</v>
      </c>
      <c r="G107" s="580">
        <f t="shared" si="10"/>
        <v>-420</v>
      </c>
      <c r="H107" s="580">
        <f t="shared" si="10"/>
        <v>223</v>
      </c>
      <c r="I107" s="580">
        <f t="shared" si="10"/>
        <v>3353</v>
      </c>
      <c r="J107" s="580">
        <f t="shared" si="10"/>
        <v>2964</v>
      </c>
      <c r="K107" s="580">
        <f t="shared" si="10"/>
        <v>8836</v>
      </c>
      <c r="L107" s="580">
        <f t="shared" si="10"/>
        <v>7193</v>
      </c>
    </row>
    <row r="108" spans="1:12" ht="15.75" customHeight="1">
      <c r="A108" s="24" t="s">
        <v>26</v>
      </c>
      <c r="B108" s="580">
        <f aca="true" t="shared" si="11" ref="B108:L108">B61-B12</f>
        <v>-5</v>
      </c>
      <c r="C108" s="580">
        <f t="shared" si="11"/>
        <v>378</v>
      </c>
      <c r="D108" s="580">
        <f t="shared" si="11"/>
        <v>263</v>
      </c>
      <c r="E108" s="580">
        <f t="shared" si="11"/>
        <v>699</v>
      </c>
      <c r="F108" s="580">
        <f t="shared" si="11"/>
        <v>274</v>
      </c>
      <c r="G108" s="580">
        <f t="shared" si="11"/>
        <v>349</v>
      </c>
      <c r="H108" s="580">
        <f t="shared" si="11"/>
        <v>168</v>
      </c>
      <c r="I108" s="580">
        <f t="shared" si="11"/>
        <v>2722</v>
      </c>
      <c r="J108" s="580">
        <f t="shared" si="11"/>
        <v>1033</v>
      </c>
      <c r="K108" s="580">
        <f t="shared" si="11"/>
        <v>1427</v>
      </c>
      <c r="L108" s="580">
        <f t="shared" si="11"/>
        <v>1584</v>
      </c>
    </row>
    <row r="109" spans="1:12" ht="15.75" customHeight="1">
      <c r="A109" s="21" t="s">
        <v>24</v>
      </c>
      <c r="B109" s="580">
        <f aca="true" t="shared" si="12" ref="B109:L109">B62-B13</f>
        <v>518</v>
      </c>
      <c r="C109" s="580">
        <f t="shared" si="12"/>
        <v>769</v>
      </c>
      <c r="D109" s="580">
        <f t="shared" si="12"/>
        <v>1118</v>
      </c>
      <c r="E109" s="580">
        <f t="shared" si="12"/>
        <v>1012</v>
      </c>
      <c r="F109" s="580">
        <f t="shared" si="12"/>
        <v>-1205</v>
      </c>
      <c r="G109" s="580">
        <f t="shared" si="12"/>
        <v>-2450</v>
      </c>
      <c r="H109" s="580">
        <f t="shared" si="12"/>
        <v>-2410</v>
      </c>
      <c r="I109" s="580">
        <f t="shared" si="12"/>
        <v>-536</v>
      </c>
      <c r="J109" s="580">
        <f t="shared" si="12"/>
        <v>284</v>
      </c>
      <c r="K109" s="580">
        <f t="shared" si="12"/>
        <v>137</v>
      </c>
      <c r="L109" s="580">
        <f t="shared" si="12"/>
        <v>775</v>
      </c>
    </row>
    <row r="110" spans="1:12" ht="15.75" customHeight="1">
      <c r="A110" s="21" t="s">
        <v>226</v>
      </c>
      <c r="B110" s="580">
        <f aca="true" t="shared" si="13" ref="B110:L110">B63-B14</f>
        <v>-14994</v>
      </c>
      <c r="C110" s="580">
        <f t="shared" si="13"/>
        <v>-13261</v>
      </c>
      <c r="D110" s="580">
        <f t="shared" si="13"/>
        <v>-9962</v>
      </c>
      <c r="E110" s="580">
        <f t="shared" si="13"/>
        <v>-10756</v>
      </c>
      <c r="F110" s="580">
        <f t="shared" si="13"/>
        <v>-20332</v>
      </c>
      <c r="G110" s="580">
        <f t="shared" si="13"/>
        <v>-16951</v>
      </c>
      <c r="H110" s="580">
        <f t="shared" si="13"/>
        <v>-18382</v>
      </c>
      <c r="I110" s="580">
        <f t="shared" si="13"/>
        <v>-17145</v>
      </c>
      <c r="J110" s="580">
        <f t="shared" si="13"/>
        <v>-14751</v>
      </c>
      <c r="K110" s="580">
        <f t="shared" si="13"/>
        <v>-11906</v>
      </c>
      <c r="L110" s="580">
        <f t="shared" si="13"/>
        <v>-12954</v>
      </c>
    </row>
    <row r="111" spans="1:12" ht="31.5" customHeight="1">
      <c r="A111" s="21" t="s">
        <v>229</v>
      </c>
      <c r="B111" s="580">
        <f aca="true" t="shared" si="14" ref="B111:L111">B64-B15</f>
        <v>7371</v>
      </c>
      <c r="C111" s="580">
        <f t="shared" si="14"/>
        <v>4836</v>
      </c>
      <c r="D111" s="580"/>
      <c r="E111" s="580">
        <f t="shared" si="14"/>
        <v>4206</v>
      </c>
      <c r="F111" s="580">
        <f t="shared" si="14"/>
        <v>4632</v>
      </c>
      <c r="G111" s="580">
        <f t="shared" si="14"/>
        <v>3562</v>
      </c>
      <c r="H111" s="580">
        <f t="shared" si="14"/>
        <v>7296</v>
      </c>
      <c r="I111" s="580">
        <f t="shared" si="14"/>
        <v>7534</v>
      </c>
      <c r="J111" s="580">
        <f t="shared" si="14"/>
        <v>6863</v>
      </c>
      <c r="K111" s="580">
        <f t="shared" si="14"/>
        <v>6549</v>
      </c>
      <c r="L111" s="580">
        <f t="shared" si="14"/>
        <v>6144</v>
      </c>
    </row>
    <row r="112" spans="1:12" ht="15.75" customHeight="1">
      <c r="A112" s="24" t="s">
        <v>230</v>
      </c>
      <c r="B112" s="580">
        <f aca="true" t="shared" si="15" ref="B112:L112">B65-B16</f>
        <v>-903</v>
      </c>
      <c r="C112" s="580">
        <f t="shared" si="15"/>
        <v>-896</v>
      </c>
      <c r="D112" s="580">
        <f t="shared" si="15"/>
        <v>-562</v>
      </c>
      <c r="E112" s="580">
        <f t="shared" si="15"/>
        <v>-952</v>
      </c>
      <c r="F112" s="580">
        <f t="shared" si="15"/>
        <v>-605</v>
      </c>
      <c r="G112" s="580">
        <f t="shared" si="15"/>
        <v>-844</v>
      </c>
      <c r="H112" s="580">
        <f t="shared" si="15"/>
        <v>-1372</v>
      </c>
      <c r="I112" s="580">
        <f t="shared" si="15"/>
        <v>-1227</v>
      </c>
      <c r="J112" s="580">
        <f t="shared" si="15"/>
        <v>-840</v>
      </c>
      <c r="K112" s="580">
        <f t="shared" si="15"/>
        <v>-755</v>
      </c>
      <c r="L112" s="580">
        <f t="shared" si="15"/>
        <v>-1269</v>
      </c>
    </row>
    <row r="113" spans="1:12" ht="15.75" customHeight="1">
      <c r="A113" s="21" t="s">
        <v>31</v>
      </c>
      <c r="B113" s="580">
        <f aca="true" t="shared" si="16" ref="B113:L113">B66-B17</f>
        <v>-331</v>
      </c>
      <c r="C113" s="580">
        <f t="shared" si="16"/>
        <v>-4</v>
      </c>
      <c r="D113" s="580">
        <f t="shared" si="16"/>
        <v>-3</v>
      </c>
      <c r="E113" s="580">
        <f t="shared" si="16"/>
        <v>-152</v>
      </c>
      <c r="F113" s="580">
        <f t="shared" si="16"/>
        <v>-126</v>
      </c>
      <c r="G113" s="580">
        <f t="shared" si="16"/>
        <v>-427</v>
      </c>
      <c r="H113" s="580">
        <f t="shared" si="16"/>
        <v>-676</v>
      </c>
      <c r="I113" s="580">
        <f t="shared" si="16"/>
        <v>-818</v>
      </c>
      <c r="J113" s="580">
        <f t="shared" si="16"/>
        <v>-457</v>
      </c>
      <c r="K113" s="580">
        <f t="shared" si="16"/>
        <v>-818</v>
      </c>
      <c r="L113" s="580">
        <f t="shared" si="16"/>
        <v>-888</v>
      </c>
    </row>
    <row r="114" spans="1:12" ht="15.75" customHeight="1">
      <c r="A114" s="24" t="s">
        <v>23</v>
      </c>
      <c r="B114" s="580">
        <f aca="true" t="shared" si="17" ref="B114:L114">B67-B18</f>
        <v>429</v>
      </c>
      <c r="C114" s="580">
        <f t="shared" si="17"/>
        <v>372</v>
      </c>
      <c r="D114" s="580">
        <f t="shared" si="17"/>
        <v>278</v>
      </c>
      <c r="E114" s="580">
        <f t="shared" si="17"/>
        <v>197</v>
      </c>
      <c r="F114" s="580">
        <f t="shared" si="17"/>
        <v>1038</v>
      </c>
      <c r="G114" s="580">
        <f t="shared" si="17"/>
        <v>2029</v>
      </c>
      <c r="H114" s="580">
        <f t="shared" si="17"/>
        <v>1809</v>
      </c>
      <c r="I114" s="580">
        <f t="shared" si="17"/>
        <v>3090</v>
      </c>
      <c r="J114" s="580">
        <f t="shared" si="17"/>
        <v>3479</v>
      </c>
      <c r="K114" s="580">
        <f t="shared" si="17"/>
        <v>4153</v>
      </c>
      <c r="L114" s="580">
        <f t="shared" si="17"/>
        <v>6033</v>
      </c>
    </row>
    <row r="115" spans="1:12" ht="15.75" customHeight="1">
      <c r="A115" s="24" t="s">
        <v>37</v>
      </c>
      <c r="B115" s="580"/>
      <c r="C115" s="580"/>
      <c r="D115" s="580"/>
      <c r="E115" s="580">
        <f aca="true" t="shared" si="18" ref="E115:L115">E68-E19</f>
        <v>-1254</v>
      </c>
      <c r="F115" s="580">
        <f t="shared" si="18"/>
        <v>-1249</v>
      </c>
      <c r="G115" s="580">
        <f t="shared" si="18"/>
        <v>-1360</v>
      </c>
      <c r="H115" s="580">
        <f t="shared" si="18"/>
        <v>-1246</v>
      </c>
      <c r="I115" s="580">
        <f t="shared" si="18"/>
        <v>-893</v>
      </c>
      <c r="J115" s="580">
        <f t="shared" si="18"/>
        <v>-287</v>
      </c>
      <c r="K115" s="580">
        <f t="shared" si="18"/>
        <v>-530</v>
      </c>
      <c r="L115" s="580">
        <f t="shared" si="18"/>
        <v>-300</v>
      </c>
    </row>
    <row r="116" spans="1:12" ht="15.75" customHeight="1">
      <c r="A116" s="31" t="s">
        <v>22</v>
      </c>
      <c r="B116" s="580">
        <f aca="true" t="shared" si="19" ref="B116:L116">B69-B20</f>
        <v>-197</v>
      </c>
      <c r="C116" s="580">
        <f t="shared" si="19"/>
        <v>-330</v>
      </c>
      <c r="D116" s="580">
        <f t="shared" si="19"/>
        <v>-440</v>
      </c>
      <c r="E116" s="580">
        <f t="shared" si="19"/>
        <v>-33</v>
      </c>
      <c r="F116" s="580">
        <f t="shared" si="19"/>
        <v>-146</v>
      </c>
      <c r="G116" s="580">
        <f t="shared" si="19"/>
        <v>-114</v>
      </c>
      <c r="H116" s="580">
        <f t="shared" si="19"/>
        <v>-343</v>
      </c>
      <c r="I116" s="580">
        <f t="shared" si="19"/>
        <v>-125</v>
      </c>
      <c r="J116" s="580">
        <f t="shared" si="19"/>
        <v>115</v>
      </c>
      <c r="K116" s="580">
        <f t="shared" si="19"/>
        <v>137</v>
      </c>
      <c r="L116" s="580">
        <f t="shared" si="19"/>
        <v>298</v>
      </c>
    </row>
    <row r="117" spans="1:12" ht="31.5" customHeight="1">
      <c r="A117" s="21" t="s">
        <v>106</v>
      </c>
      <c r="B117" s="580">
        <f aca="true" t="shared" si="20" ref="B117:L117">B70-B21</f>
        <v>-2861</v>
      </c>
      <c r="C117" s="580">
        <f t="shared" si="20"/>
        <v>-2600</v>
      </c>
      <c r="D117" s="580">
        <f t="shared" si="20"/>
        <v>-2840</v>
      </c>
      <c r="E117" s="580">
        <f t="shared" si="20"/>
        <v>-3335</v>
      </c>
      <c r="F117" s="580">
        <f t="shared" si="20"/>
        <v>-2307</v>
      </c>
      <c r="G117" s="580">
        <f t="shared" si="20"/>
        <v>-2568</v>
      </c>
      <c r="H117" s="580">
        <f t="shared" si="20"/>
        <v>-2180</v>
      </c>
      <c r="I117" s="580">
        <f t="shared" si="20"/>
        <v>-2199</v>
      </c>
      <c r="J117" s="580">
        <f t="shared" si="20"/>
        <v>-1813</v>
      </c>
      <c r="K117" s="580">
        <f t="shared" si="20"/>
        <v>-1004</v>
      </c>
      <c r="L117" s="580">
        <f t="shared" si="20"/>
        <v>-1451</v>
      </c>
    </row>
    <row r="118" spans="1:12" ht="15.75" customHeight="1">
      <c r="A118" s="21" t="s">
        <v>32</v>
      </c>
      <c r="B118" s="580">
        <f aca="true" t="shared" si="21" ref="B118:L118">B71-B22</f>
        <v>-1071</v>
      </c>
      <c r="C118" s="580">
        <f t="shared" si="21"/>
        <v>-506</v>
      </c>
      <c r="D118" s="580">
        <f t="shared" si="21"/>
        <v>-258</v>
      </c>
      <c r="E118" s="580">
        <f t="shared" si="21"/>
        <v>-212</v>
      </c>
      <c r="F118" s="580">
        <f t="shared" si="21"/>
        <v>-363</v>
      </c>
      <c r="G118" s="580">
        <f t="shared" si="21"/>
        <v>-492</v>
      </c>
      <c r="H118" s="580">
        <f t="shared" si="21"/>
        <v>-302</v>
      </c>
      <c r="I118" s="580">
        <f t="shared" si="21"/>
        <v>-344</v>
      </c>
      <c r="J118" s="580">
        <f t="shared" si="21"/>
        <v>-501</v>
      </c>
      <c r="K118" s="580">
        <f t="shared" si="21"/>
        <v>-361</v>
      </c>
      <c r="L118" s="580">
        <f t="shared" si="21"/>
        <v>-194</v>
      </c>
    </row>
    <row r="119" spans="1:12" ht="15.75" customHeight="1">
      <c r="A119" s="24" t="s">
        <v>36</v>
      </c>
      <c r="B119" s="580">
        <f aca="true" t="shared" si="22" ref="B119:L119">B72-B23</f>
        <v>-1391</v>
      </c>
      <c r="C119" s="580">
        <f t="shared" si="22"/>
        <v>-1265</v>
      </c>
      <c r="D119" s="580">
        <f t="shared" si="22"/>
        <v>-1164</v>
      </c>
      <c r="E119" s="580">
        <f t="shared" si="22"/>
        <v>-1040</v>
      </c>
      <c r="F119" s="580">
        <f t="shared" si="22"/>
        <v>-1001</v>
      </c>
      <c r="G119" s="580">
        <f t="shared" si="22"/>
        <v>-1155</v>
      </c>
      <c r="H119" s="580">
        <f t="shared" si="22"/>
        <v>-1029</v>
      </c>
      <c r="I119" s="580">
        <f t="shared" si="22"/>
        <v>-984</v>
      </c>
      <c r="J119" s="580">
        <f t="shared" si="22"/>
        <v>-862</v>
      </c>
      <c r="K119" s="580">
        <f t="shared" si="22"/>
        <v>-760</v>
      </c>
      <c r="L119" s="580">
        <f t="shared" si="22"/>
        <v>-522</v>
      </c>
    </row>
    <row r="120" spans="1:12" ht="15.75" customHeight="1">
      <c r="A120" s="24" t="s">
        <v>107</v>
      </c>
      <c r="B120" s="580"/>
      <c r="C120" s="580"/>
      <c r="D120" s="580">
        <f aca="true" t="shared" si="23" ref="D120:L120">D73-D24</f>
        <v>-28</v>
      </c>
      <c r="E120" s="580"/>
      <c r="F120" s="580"/>
      <c r="G120" s="580">
        <f t="shared" si="23"/>
        <v>-17</v>
      </c>
      <c r="H120" s="580">
        <f t="shared" si="23"/>
        <v>-21</v>
      </c>
      <c r="I120" s="580">
        <f t="shared" si="23"/>
        <v>-26</v>
      </c>
      <c r="J120" s="580">
        <f t="shared" si="23"/>
        <v>-20</v>
      </c>
      <c r="K120" s="580">
        <f t="shared" si="23"/>
        <v>-18</v>
      </c>
      <c r="L120" s="580">
        <f t="shared" si="23"/>
        <v>-10</v>
      </c>
    </row>
    <row r="121" spans="1:12" ht="39" customHeight="1">
      <c r="A121" s="24" t="s">
        <v>108</v>
      </c>
      <c r="B121" s="580">
        <f aca="true" t="shared" si="24" ref="B121:L121">B74-B25</f>
        <v>278</v>
      </c>
      <c r="C121" s="580">
        <f t="shared" si="24"/>
        <v>1315</v>
      </c>
      <c r="D121" s="580">
        <f t="shared" si="24"/>
        <v>480</v>
      </c>
      <c r="E121" s="580">
        <f t="shared" si="24"/>
        <v>491</v>
      </c>
      <c r="F121" s="580">
        <f t="shared" si="24"/>
        <v>452</v>
      </c>
      <c r="G121" s="580">
        <f t="shared" si="24"/>
        <v>344</v>
      </c>
      <c r="H121" s="580">
        <f t="shared" si="24"/>
        <v>597</v>
      </c>
      <c r="I121" s="580">
        <f t="shared" si="24"/>
        <v>989</v>
      </c>
      <c r="J121" s="580">
        <f t="shared" si="24"/>
        <v>563</v>
      </c>
      <c r="K121" s="580">
        <f t="shared" si="24"/>
        <v>571</v>
      </c>
      <c r="L121" s="580">
        <f t="shared" si="24"/>
        <v>635</v>
      </c>
    </row>
    <row r="122" spans="1:12" ht="15.75" customHeight="1" thickBot="1">
      <c r="A122" s="25" t="s">
        <v>212</v>
      </c>
      <c r="B122" s="423">
        <f aca="true" t="shared" si="25" ref="B122:L122">B75-B26</f>
        <v>262</v>
      </c>
      <c r="C122" s="423">
        <f t="shared" si="25"/>
        <v>239</v>
      </c>
      <c r="D122" s="423">
        <f t="shared" si="25"/>
        <v>412</v>
      </c>
      <c r="E122" s="423">
        <f t="shared" si="25"/>
        <v>-265</v>
      </c>
      <c r="F122" s="423">
        <f t="shared" si="25"/>
        <v>130</v>
      </c>
      <c r="G122" s="423">
        <f t="shared" si="25"/>
        <v>4021</v>
      </c>
      <c r="H122" s="423">
        <f t="shared" si="25"/>
        <v>327</v>
      </c>
      <c r="I122" s="423">
        <f t="shared" si="25"/>
        <v>23</v>
      </c>
      <c r="J122" s="423">
        <f t="shared" si="25"/>
        <v>289</v>
      </c>
      <c r="K122" s="423">
        <f t="shared" si="25"/>
        <v>5333</v>
      </c>
      <c r="L122" s="423">
        <f t="shared" si="25"/>
        <v>3898</v>
      </c>
    </row>
    <row r="123" spans="1:12" ht="15.75" customHeight="1" thickBot="1">
      <c r="A123" s="214" t="s">
        <v>5</v>
      </c>
      <c r="B123" s="428">
        <f aca="true" t="shared" si="26" ref="B123:L123">SUM(B101:B122)</f>
        <v>20153</v>
      </c>
      <c r="C123" s="428"/>
      <c r="D123" s="428"/>
      <c r="E123" s="428">
        <f t="shared" si="26"/>
        <v>23599</v>
      </c>
      <c r="F123" s="428">
        <f t="shared" si="26"/>
        <v>11217</v>
      </c>
      <c r="G123" s="428">
        <f t="shared" si="26"/>
        <v>9121</v>
      </c>
      <c r="H123" s="428">
        <f t="shared" si="26"/>
        <v>13638</v>
      </c>
      <c r="I123" s="428">
        <f t="shared" si="26"/>
        <v>28178</v>
      </c>
      <c r="J123" s="428">
        <f t="shared" si="26"/>
        <v>31870</v>
      </c>
      <c r="K123" s="428">
        <f t="shared" si="26"/>
        <v>43527</v>
      </c>
      <c r="L123" s="428">
        <f t="shared" si="26"/>
        <v>52625</v>
      </c>
    </row>
    <row r="124" spans="1:12" ht="15.75" customHeight="1" thickBot="1">
      <c r="A124" s="116" t="s">
        <v>90</v>
      </c>
      <c r="B124" s="199">
        <f aca="true" t="shared" si="27" ref="B124:L124">B77-B28</f>
        <v>107</v>
      </c>
      <c r="C124" s="199">
        <f t="shared" si="27"/>
        <v>77</v>
      </c>
      <c r="D124" s="199">
        <f t="shared" si="27"/>
        <v>6</v>
      </c>
      <c r="E124" s="199">
        <f t="shared" si="27"/>
        <v>38</v>
      </c>
      <c r="F124" s="199">
        <f t="shared" si="27"/>
        <v>87</v>
      </c>
      <c r="G124" s="199">
        <f t="shared" si="27"/>
        <v>-46</v>
      </c>
      <c r="H124" s="199">
        <f t="shared" si="27"/>
        <v>-400</v>
      </c>
      <c r="I124" s="199">
        <f t="shared" si="27"/>
        <v>-1617</v>
      </c>
      <c r="J124" s="199">
        <f t="shared" si="27"/>
        <v>-2832</v>
      </c>
      <c r="K124" s="199">
        <f t="shared" si="27"/>
        <v>-1683</v>
      </c>
      <c r="L124" s="199">
        <f t="shared" si="27"/>
        <v>-3271</v>
      </c>
    </row>
    <row r="125" spans="1:12" ht="15.75" customHeight="1">
      <c r="A125" s="26" t="s">
        <v>91</v>
      </c>
      <c r="B125" s="579">
        <f aca="true" t="shared" si="28" ref="B125:L125">B78-B29</f>
        <v>-8288</v>
      </c>
      <c r="C125" s="579">
        <f t="shared" si="28"/>
        <v>-5030</v>
      </c>
      <c r="D125" s="579">
        <f t="shared" si="28"/>
        <v>-5779</v>
      </c>
      <c r="E125" s="579">
        <f t="shared" si="28"/>
        <v>-5480</v>
      </c>
      <c r="F125" s="579">
        <f t="shared" si="28"/>
        <v>-7510</v>
      </c>
      <c r="G125" s="579">
        <f t="shared" si="28"/>
        <v>-6361</v>
      </c>
      <c r="H125" s="579">
        <f t="shared" si="28"/>
        <v>-5708</v>
      </c>
      <c r="I125" s="579">
        <f t="shared" si="28"/>
        <v>-4882</v>
      </c>
      <c r="J125" s="579">
        <f t="shared" si="28"/>
        <v>-4838</v>
      </c>
      <c r="K125" s="579">
        <f t="shared" si="28"/>
        <v>-5871</v>
      </c>
      <c r="L125" s="579">
        <f t="shared" si="28"/>
        <v>-5945</v>
      </c>
    </row>
    <row r="126" spans="1:12" ht="15.75" customHeight="1">
      <c r="A126" s="24" t="s">
        <v>92</v>
      </c>
      <c r="B126" s="580"/>
      <c r="C126" s="580"/>
      <c r="D126" s="580">
        <f aca="true" t="shared" si="29" ref="D126:L126">D79-D30</f>
        <v>5</v>
      </c>
      <c r="E126" s="580">
        <f t="shared" si="29"/>
        <v>17</v>
      </c>
      <c r="F126" s="580">
        <f t="shared" si="29"/>
        <v>96</v>
      </c>
      <c r="G126" s="580">
        <f t="shared" si="29"/>
        <v>9</v>
      </c>
      <c r="H126" s="580">
        <f t="shared" si="29"/>
        <v>-608</v>
      </c>
      <c r="I126" s="580">
        <f t="shared" si="29"/>
        <v>86</v>
      </c>
      <c r="J126" s="580">
        <f t="shared" si="29"/>
        <v>-674</v>
      </c>
      <c r="K126" s="580">
        <f t="shared" si="29"/>
        <v>132</v>
      </c>
      <c r="L126" s="580">
        <f t="shared" si="29"/>
        <v>115</v>
      </c>
    </row>
    <row r="127" spans="1:12" ht="15.75" customHeight="1">
      <c r="A127" s="21" t="s">
        <v>38</v>
      </c>
      <c r="B127" s="580">
        <f aca="true" t="shared" si="30" ref="B127:C133">B80-B31</f>
        <v>-80042</v>
      </c>
      <c r="C127" s="580">
        <f t="shared" si="30"/>
        <v>-48265</v>
      </c>
      <c r="D127" s="580">
        <f aca="true" t="shared" si="31" ref="D127:L127">D80-D31</f>
        <v>-44614</v>
      </c>
      <c r="E127" s="580">
        <f t="shared" si="31"/>
        <v>-38676</v>
      </c>
      <c r="F127" s="580">
        <f t="shared" si="31"/>
        <v>-50174</v>
      </c>
      <c r="G127" s="580">
        <f t="shared" si="31"/>
        <v>-39293</v>
      </c>
      <c r="H127" s="580">
        <f t="shared" si="31"/>
        <v>-33915</v>
      </c>
      <c r="I127" s="580">
        <f t="shared" si="31"/>
        <v>-41389</v>
      </c>
      <c r="J127" s="580">
        <f t="shared" si="31"/>
        <v>-21711</v>
      </c>
      <c r="K127" s="580">
        <f t="shared" si="31"/>
        <v>-23028</v>
      </c>
      <c r="L127" s="580">
        <f t="shared" si="31"/>
        <v>-27602</v>
      </c>
    </row>
    <row r="128" spans="1:12" ht="15.75" customHeight="1">
      <c r="A128" s="21" t="s">
        <v>93</v>
      </c>
      <c r="B128" s="580">
        <f t="shared" si="30"/>
        <v>-1731</v>
      </c>
      <c r="C128" s="580">
        <f t="shared" si="30"/>
        <v>-1042</v>
      </c>
      <c r="D128" s="580">
        <f aca="true" t="shared" si="32" ref="D128:L128">D81-D32</f>
        <v>-1110</v>
      </c>
      <c r="E128" s="580">
        <f t="shared" si="32"/>
        <v>-1737</v>
      </c>
      <c r="F128" s="580">
        <f t="shared" si="32"/>
        <v>-1003</v>
      </c>
      <c r="G128" s="580">
        <f t="shared" si="32"/>
        <v>-1137</v>
      </c>
      <c r="H128" s="580">
        <f t="shared" si="32"/>
        <v>-1729</v>
      </c>
      <c r="I128" s="580">
        <f t="shared" si="32"/>
        <v>-1368</v>
      </c>
      <c r="J128" s="580">
        <f t="shared" si="32"/>
        <v>-2220</v>
      </c>
      <c r="K128" s="580">
        <f t="shared" si="32"/>
        <v>-1560</v>
      </c>
      <c r="L128" s="580">
        <f t="shared" si="32"/>
        <v>-2440</v>
      </c>
    </row>
    <row r="129" spans="1:12" ht="15.75" customHeight="1">
      <c r="A129" s="21" t="s">
        <v>94</v>
      </c>
      <c r="B129" s="580">
        <f t="shared" si="30"/>
        <v>-9021</v>
      </c>
      <c r="C129" s="580">
        <f t="shared" si="30"/>
        <v>-7640</v>
      </c>
      <c r="D129" s="580">
        <f aca="true" t="shared" si="33" ref="D129:L129">D82-D33</f>
        <v>-8880</v>
      </c>
      <c r="E129" s="580">
        <f t="shared" si="33"/>
        <v>-9703</v>
      </c>
      <c r="F129" s="580">
        <f t="shared" si="33"/>
        <v>-10010</v>
      </c>
      <c r="G129" s="580">
        <f t="shared" si="33"/>
        <v>-9085</v>
      </c>
      <c r="H129" s="580">
        <f t="shared" si="33"/>
        <v>-12197</v>
      </c>
      <c r="I129" s="580">
        <f t="shared" si="33"/>
        <v>-13388</v>
      </c>
      <c r="J129" s="580">
        <f t="shared" si="33"/>
        <v>-15620</v>
      </c>
      <c r="K129" s="580">
        <f t="shared" si="33"/>
        <v>-12193</v>
      </c>
      <c r="L129" s="580">
        <f t="shared" si="33"/>
        <v>-19387</v>
      </c>
    </row>
    <row r="130" spans="1:12" ht="15.75" customHeight="1">
      <c r="A130" s="24" t="s">
        <v>95</v>
      </c>
      <c r="B130" s="580">
        <f t="shared" si="30"/>
        <v>-1862</v>
      </c>
      <c r="C130" s="580">
        <f t="shared" si="30"/>
        <v>-1642</v>
      </c>
      <c r="D130" s="580">
        <f aca="true" t="shared" si="34" ref="D130:L130">D83-D34</f>
        <v>-1908</v>
      </c>
      <c r="E130" s="580">
        <f t="shared" si="34"/>
        <v>-1789</v>
      </c>
      <c r="F130" s="580">
        <f t="shared" si="34"/>
        <v>-2142</v>
      </c>
      <c r="G130" s="580">
        <f t="shared" si="34"/>
        <v>-2325</v>
      </c>
      <c r="H130" s="580">
        <f t="shared" si="34"/>
        <v>-1704</v>
      </c>
      <c r="I130" s="580">
        <f t="shared" si="34"/>
        <v>-2723</v>
      </c>
      <c r="J130" s="580">
        <f t="shared" si="34"/>
        <v>-2756</v>
      </c>
      <c r="K130" s="580">
        <f t="shared" si="34"/>
        <v>-3246</v>
      </c>
      <c r="L130" s="580">
        <f t="shared" si="34"/>
        <v>-3374</v>
      </c>
    </row>
    <row r="131" spans="1:12" ht="15.75" customHeight="1">
      <c r="A131" s="24" t="s">
        <v>96</v>
      </c>
      <c r="B131" s="580">
        <f t="shared" si="30"/>
        <v>-2193</v>
      </c>
      <c r="C131" s="580">
        <f t="shared" si="30"/>
        <v>-2559</v>
      </c>
      <c r="D131" s="580">
        <f aca="true" t="shared" si="35" ref="D131:L131">D84-D35</f>
        <v>-3186</v>
      </c>
      <c r="E131" s="580">
        <f t="shared" si="35"/>
        <v>-3121</v>
      </c>
      <c r="F131" s="580">
        <f t="shared" si="35"/>
        <v>-3368</v>
      </c>
      <c r="G131" s="580">
        <f t="shared" si="35"/>
        <v>-4060</v>
      </c>
      <c r="H131" s="580">
        <f t="shared" si="35"/>
        <v>-4314</v>
      </c>
      <c r="I131" s="580">
        <f t="shared" si="35"/>
        <v>-3762</v>
      </c>
      <c r="J131" s="580">
        <f t="shared" si="35"/>
        <v>-3928</v>
      </c>
      <c r="K131" s="580">
        <f t="shared" si="35"/>
        <v>-5129</v>
      </c>
      <c r="L131" s="580">
        <f t="shared" si="35"/>
        <v>-3208</v>
      </c>
    </row>
    <row r="132" spans="1:12" ht="15.75" customHeight="1">
      <c r="A132" s="24" t="s">
        <v>286</v>
      </c>
      <c r="B132" s="580">
        <f t="shared" si="30"/>
        <v>-5434</v>
      </c>
      <c r="C132" s="580">
        <f t="shared" si="30"/>
        <v>-5573</v>
      </c>
      <c r="D132" s="580">
        <f aca="true" t="shared" si="36" ref="D132:L132">D85-D36</f>
        <v>-4434</v>
      </c>
      <c r="E132" s="580">
        <f t="shared" si="36"/>
        <v>-4516</v>
      </c>
      <c r="F132" s="580">
        <f t="shared" si="36"/>
        <v>-3507</v>
      </c>
      <c r="G132" s="580">
        <f t="shared" si="36"/>
        <v>-3081</v>
      </c>
      <c r="H132" s="580">
        <f t="shared" si="36"/>
        <v>-4690</v>
      </c>
      <c r="I132" s="580">
        <f t="shared" si="36"/>
        <v>-5854</v>
      </c>
      <c r="J132" s="580">
        <f t="shared" si="36"/>
        <v>-4580</v>
      </c>
      <c r="K132" s="580">
        <f t="shared" si="36"/>
        <v>-5355</v>
      </c>
      <c r="L132" s="580">
        <f t="shared" si="36"/>
        <v>-6293</v>
      </c>
    </row>
    <row r="133" spans="1:12" ht="15.75" customHeight="1" thickBot="1">
      <c r="A133" s="25" t="s">
        <v>212</v>
      </c>
      <c r="B133" s="423">
        <f t="shared" si="30"/>
        <v>-517</v>
      </c>
      <c r="C133" s="423">
        <f t="shared" si="30"/>
        <v>-139</v>
      </c>
      <c r="D133" s="423">
        <f aca="true" t="shared" si="37" ref="D133:L133">D86-D37</f>
        <v>-387</v>
      </c>
      <c r="E133" s="423">
        <f t="shared" si="37"/>
        <v>-552</v>
      </c>
      <c r="F133" s="423">
        <f t="shared" si="37"/>
        <v>-260</v>
      </c>
      <c r="G133" s="423">
        <f t="shared" si="37"/>
        <v>-956</v>
      </c>
      <c r="H133" s="423">
        <f t="shared" si="37"/>
        <v>-842</v>
      </c>
      <c r="I133" s="423">
        <f t="shared" si="37"/>
        <v>-542</v>
      </c>
      <c r="J133" s="423">
        <f t="shared" si="37"/>
        <v>2</v>
      </c>
      <c r="K133" s="423">
        <f t="shared" si="37"/>
        <v>-668</v>
      </c>
      <c r="L133" s="423">
        <f t="shared" si="37"/>
        <v>-816</v>
      </c>
    </row>
    <row r="134" spans="1:12" ht="15.75" customHeight="1" thickBot="1">
      <c r="A134" s="214" t="s">
        <v>5</v>
      </c>
      <c r="B134" s="429">
        <f aca="true" t="shared" si="38" ref="B134:L134">SUM(B125:B133)</f>
        <v>-109088</v>
      </c>
      <c r="C134" s="429">
        <f t="shared" si="38"/>
        <v>-71890</v>
      </c>
      <c r="D134" s="429">
        <f t="shared" si="38"/>
        <v>-70293</v>
      </c>
      <c r="E134" s="429">
        <f t="shared" si="38"/>
        <v>-65557</v>
      </c>
      <c r="F134" s="429">
        <f t="shared" si="38"/>
        <v>-77878</v>
      </c>
      <c r="G134" s="429"/>
      <c r="H134" s="429">
        <f t="shared" si="38"/>
        <v>-65707</v>
      </c>
      <c r="I134" s="429">
        <f t="shared" si="38"/>
        <v>-73822</v>
      </c>
      <c r="J134" s="429">
        <f t="shared" si="38"/>
        <v>-56325</v>
      </c>
      <c r="K134" s="429">
        <f t="shared" si="38"/>
        <v>-56918</v>
      </c>
      <c r="L134" s="429">
        <f t="shared" si="38"/>
        <v>-68950</v>
      </c>
    </row>
    <row r="135" spans="1:12" ht="15.75" customHeight="1" thickBot="1">
      <c r="A135" s="214" t="s">
        <v>5</v>
      </c>
      <c r="B135" s="199"/>
      <c r="C135" s="199"/>
      <c r="D135" s="199">
        <f aca="true" t="shared" si="39" ref="D135:L135">D123+D124+D134</f>
        <v>-70287</v>
      </c>
      <c r="E135" s="199"/>
      <c r="F135" s="199"/>
      <c r="G135" s="199"/>
      <c r="H135" s="199">
        <f t="shared" si="39"/>
        <v>-52469</v>
      </c>
      <c r="I135" s="199">
        <f t="shared" si="39"/>
        <v>-47261</v>
      </c>
      <c r="J135" s="199">
        <f t="shared" si="39"/>
        <v>-27287</v>
      </c>
      <c r="K135" s="199">
        <f t="shared" si="39"/>
        <v>-15074</v>
      </c>
      <c r="L135" s="199">
        <f t="shared" si="39"/>
        <v>-19596</v>
      </c>
    </row>
    <row r="136" spans="1:6" s="307" customFormat="1" ht="12.75">
      <c r="A136" s="7" t="s">
        <v>19</v>
      </c>
      <c r="F136" s="11" t="s">
        <v>265</v>
      </c>
    </row>
    <row r="137" spans="1:2" s="307" customFormat="1" ht="12.75">
      <c r="A137" s="286"/>
      <c r="B137" s="11" t="s">
        <v>436</v>
      </c>
    </row>
  </sheetData>
  <sheetProtection/>
  <mergeCells count="6">
    <mergeCell ref="A99:A100"/>
    <mergeCell ref="B99:L99"/>
    <mergeCell ref="A3:A4"/>
    <mergeCell ref="B3:L3"/>
    <mergeCell ref="B52:L52"/>
    <mergeCell ref="A52:A5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77" customWidth="1"/>
    <col min="2" max="12" width="7.7109375" style="177" customWidth="1"/>
    <col min="13" max="16384" width="9.140625" style="177" customWidth="1"/>
  </cols>
  <sheetData>
    <row r="1" spans="1:23" s="7" customFormat="1" ht="19.5" customHeight="1">
      <c r="A1" s="112" t="s">
        <v>447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7" customFormat="1" ht="6.75" customHeight="1" thickBot="1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2" ht="13.5" customHeight="1" thickBot="1">
      <c r="A3" s="586" t="s">
        <v>169</v>
      </c>
      <c r="B3" s="604" t="s">
        <v>443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3.5" customHeight="1" thickBot="1">
      <c r="A4" s="603"/>
      <c r="B4" s="436">
        <v>1997</v>
      </c>
      <c r="C4" s="436">
        <v>1998</v>
      </c>
      <c r="D4" s="436">
        <v>1999</v>
      </c>
      <c r="E4" s="436">
        <v>2000</v>
      </c>
      <c r="F4" s="436">
        <v>2001</v>
      </c>
      <c r="G4" s="436">
        <v>2002</v>
      </c>
      <c r="H4" s="436">
        <v>2003</v>
      </c>
      <c r="I4" s="436">
        <v>2004</v>
      </c>
      <c r="J4" s="436">
        <v>2005</v>
      </c>
      <c r="K4" s="436">
        <v>2006</v>
      </c>
      <c r="L4" s="436">
        <v>2007</v>
      </c>
    </row>
    <row r="5" spans="1:12" ht="15.75" customHeight="1" thickBot="1">
      <c r="A5" s="626" t="s">
        <v>68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2" ht="15.75" customHeight="1">
      <c r="A6" s="26" t="s">
        <v>42</v>
      </c>
      <c r="B6" s="200">
        <v>297</v>
      </c>
      <c r="C6" s="200">
        <v>18</v>
      </c>
      <c r="D6" s="200">
        <v>6</v>
      </c>
      <c r="E6" s="200">
        <v>1041</v>
      </c>
      <c r="F6" s="200">
        <v>913</v>
      </c>
      <c r="G6" s="200">
        <v>732</v>
      </c>
      <c r="H6" s="200">
        <v>914</v>
      </c>
      <c r="I6" s="200">
        <v>1109</v>
      </c>
      <c r="J6" s="200">
        <v>1342</v>
      </c>
      <c r="K6" s="200">
        <v>1552</v>
      </c>
      <c r="L6" s="200">
        <v>1370</v>
      </c>
    </row>
    <row r="7" spans="1:12" ht="15.75" customHeight="1">
      <c r="A7" s="24" t="s">
        <v>40</v>
      </c>
      <c r="B7" s="198">
        <v>501</v>
      </c>
      <c r="C7" s="198">
        <v>737</v>
      </c>
      <c r="D7" s="198">
        <v>806</v>
      </c>
      <c r="E7" s="198">
        <v>521</v>
      </c>
      <c r="F7" s="198">
        <v>478</v>
      </c>
      <c r="G7" s="198">
        <v>481</v>
      </c>
      <c r="H7" s="198">
        <v>398</v>
      </c>
      <c r="I7" s="198">
        <v>354</v>
      </c>
      <c r="J7" s="198">
        <v>630</v>
      </c>
      <c r="K7" s="198">
        <v>532</v>
      </c>
      <c r="L7" s="198">
        <v>514</v>
      </c>
    </row>
    <row r="8" spans="1:12" ht="15.75" customHeight="1">
      <c r="A8" s="24" t="s">
        <v>69</v>
      </c>
      <c r="B8" s="198">
        <v>88</v>
      </c>
      <c r="C8" s="198">
        <v>77</v>
      </c>
      <c r="D8" s="198">
        <v>146</v>
      </c>
      <c r="E8" s="198">
        <v>180</v>
      </c>
      <c r="F8" s="198">
        <v>163</v>
      </c>
      <c r="G8" s="198">
        <v>173</v>
      </c>
      <c r="H8" s="198">
        <v>195</v>
      </c>
      <c r="I8" s="198">
        <v>235</v>
      </c>
      <c r="J8" s="198">
        <v>219</v>
      </c>
      <c r="K8" s="198">
        <v>199</v>
      </c>
      <c r="L8" s="198">
        <v>188</v>
      </c>
    </row>
    <row r="9" spans="1:12" ht="15.75" customHeight="1">
      <c r="A9" s="21" t="s">
        <v>70</v>
      </c>
      <c r="B9" s="198">
        <v>189</v>
      </c>
      <c r="C9" s="198">
        <v>159</v>
      </c>
      <c r="D9" s="198">
        <v>122</v>
      </c>
      <c r="E9" s="198">
        <v>126</v>
      </c>
      <c r="F9" s="198">
        <v>198</v>
      </c>
      <c r="G9" s="198">
        <v>277</v>
      </c>
      <c r="H9" s="198">
        <v>472</v>
      </c>
      <c r="I9" s="198">
        <v>453</v>
      </c>
      <c r="J9" s="198">
        <v>387</v>
      </c>
      <c r="K9" s="198">
        <v>219</v>
      </c>
      <c r="L9" s="198">
        <v>373</v>
      </c>
    </row>
    <row r="10" spans="1:12" ht="15.75" customHeight="1">
      <c r="A10" s="24" t="s">
        <v>43</v>
      </c>
      <c r="B10" s="198">
        <v>541</v>
      </c>
      <c r="C10" s="198">
        <v>79</v>
      </c>
      <c r="D10" s="198">
        <v>99</v>
      </c>
      <c r="E10" s="198">
        <v>564</v>
      </c>
      <c r="F10" s="198">
        <v>490</v>
      </c>
      <c r="G10" s="198">
        <v>890</v>
      </c>
      <c r="H10" s="198">
        <v>501</v>
      </c>
      <c r="I10" s="198">
        <v>690</v>
      </c>
      <c r="J10" s="198">
        <v>418</v>
      </c>
      <c r="K10" s="198">
        <v>855</v>
      </c>
      <c r="L10" s="198">
        <v>887</v>
      </c>
    </row>
    <row r="11" spans="1:12" ht="15.75" customHeight="1">
      <c r="A11" s="24" t="s">
        <v>49</v>
      </c>
      <c r="B11" s="198">
        <v>1520</v>
      </c>
      <c r="C11" s="198">
        <v>658</v>
      </c>
      <c r="D11" s="198">
        <v>614</v>
      </c>
      <c r="E11" s="198">
        <v>1164</v>
      </c>
      <c r="F11" s="198">
        <v>868</v>
      </c>
      <c r="G11" s="198">
        <v>659</v>
      </c>
      <c r="H11" s="198">
        <v>827</v>
      </c>
      <c r="I11" s="198">
        <v>804</v>
      </c>
      <c r="J11" s="198">
        <v>472</v>
      </c>
      <c r="K11" s="198">
        <v>740</v>
      </c>
      <c r="L11" s="381"/>
    </row>
    <row r="12" spans="1:12" ht="15.75" customHeight="1" thickBot="1">
      <c r="A12" s="25" t="s">
        <v>212</v>
      </c>
      <c r="B12" s="431">
        <v>1191</v>
      </c>
      <c r="C12" s="431">
        <v>703</v>
      </c>
      <c r="D12" s="431">
        <v>813</v>
      </c>
      <c r="E12" s="431">
        <v>967</v>
      </c>
      <c r="F12" s="431">
        <v>1522</v>
      </c>
      <c r="G12" s="431">
        <v>1175</v>
      </c>
      <c r="H12" s="431">
        <v>1535</v>
      </c>
      <c r="I12" s="431">
        <v>1474</v>
      </c>
      <c r="J12" s="431">
        <v>1503</v>
      </c>
      <c r="K12" s="431">
        <v>1552</v>
      </c>
      <c r="L12" s="431">
        <v>2363</v>
      </c>
    </row>
    <row r="13" spans="1:12" ht="15.75" customHeight="1" thickBot="1">
      <c r="A13" s="27" t="s">
        <v>5</v>
      </c>
      <c r="B13" s="429">
        <f>SUM(B6:B12)</f>
        <v>4327</v>
      </c>
      <c r="C13" s="429">
        <f aca="true" t="shared" si="0" ref="C13:K13">SUM(C6:C12)</f>
        <v>2431</v>
      </c>
      <c r="D13" s="429">
        <f t="shared" si="0"/>
        <v>2606</v>
      </c>
      <c r="E13" s="429">
        <f t="shared" si="0"/>
        <v>4563</v>
      </c>
      <c r="F13" s="429">
        <f t="shared" si="0"/>
        <v>4632</v>
      </c>
      <c r="G13" s="429">
        <f t="shared" si="0"/>
        <v>4387</v>
      </c>
      <c r="H13" s="429">
        <f t="shared" si="0"/>
        <v>4842</v>
      </c>
      <c r="I13" s="429">
        <f t="shared" si="0"/>
        <v>5119</v>
      </c>
      <c r="J13" s="429">
        <f t="shared" si="0"/>
        <v>4971</v>
      </c>
      <c r="K13" s="429">
        <f t="shared" si="0"/>
        <v>5649</v>
      </c>
      <c r="L13" s="430"/>
    </row>
    <row r="14" spans="1:12" ht="15.75" customHeight="1" thickBot="1">
      <c r="A14" s="626" t="s">
        <v>71</v>
      </c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</row>
    <row r="15" spans="1:12" ht="15.75" customHeight="1">
      <c r="A15" s="108" t="s">
        <v>44</v>
      </c>
      <c r="B15" s="201">
        <v>3025</v>
      </c>
      <c r="C15" s="201">
        <v>1640</v>
      </c>
      <c r="D15" s="201">
        <v>1204</v>
      </c>
      <c r="E15" s="201">
        <v>2522</v>
      </c>
      <c r="F15" s="201">
        <v>2644</v>
      </c>
      <c r="G15" s="201">
        <v>2871</v>
      </c>
      <c r="H15" s="201">
        <v>2505</v>
      </c>
      <c r="I15" s="201">
        <v>2389</v>
      </c>
      <c r="J15" s="201">
        <v>1776</v>
      </c>
      <c r="K15" s="201">
        <v>2297</v>
      </c>
      <c r="L15" s="201">
        <v>2752</v>
      </c>
    </row>
    <row r="16" spans="1:12" ht="15.75" customHeight="1">
      <c r="A16" s="24" t="s">
        <v>48</v>
      </c>
      <c r="B16" s="198">
        <v>5795</v>
      </c>
      <c r="C16" s="198">
        <v>3300</v>
      </c>
      <c r="D16" s="198">
        <v>4486</v>
      </c>
      <c r="E16" s="198">
        <v>5061</v>
      </c>
      <c r="F16" s="198">
        <v>2161</v>
      </c>
      <c r="G16" s="198">
        <v>1330</v>
      </c>
      <c r="H16" s="198">
        <v>1627</v>
      </c>
      <c r="I16" s="198">
        <v>2884</v>
      </c>
      <c r="J16" s="198">
        <v>4907</v>
      </c>
      <c r="K16" s="198">
        <v>5190</v>
      </c>
      <c r="L16" s="198">
        <v>5381</v>
      </c>
    </row>
    <row r="17" spans="1:12" ht="15.75" customHeight="1">
      <c r="A17" s="24" t="s">
        <v>46</v>
      </c>
      <c r="B17" s="198">
        <v>5775</v>
      </c>
      <c r="C17" s="198">
        <v>5725</v>
      </c>
      <c r="D17" s="198">
        <v>4459</v>
      </c>
      <c r="E17" s="198">
        <v>5768</v>
      </c>
      <c r="F17" s="198">
        <v>3547</v>
      </c>
      <c r="G17" s="198">
        <v>2899</v>
      </c>
      <c r="H17" s="198">
        <v>2528</v>
      </c>
      <c r="I17" s="198">
        <v>3382</v>
      </c>
      <c r="J17" s="198">
        <v>2750</v>
      </c>
      <c r="K17" s="198">
        <v>2932</v>
      </c>
      <c r="L17" s="198">
        <v>2863</v>
      </c>
    </row>
    <row r="18" spans="1:12" ht="15.75" customHeight="1">
      <c r="A18" s="24" t="s">
        <v>45</v>
      </c>
      <c r="B18" s="198">
        <v>2747</v>
      </c>
      <c r="C18" s="198">
        <v>2446</v>
      </c>
      <c r="D18" s="198">
        <v>890</v>
      </c>
      <c r="E18" s="198">
        <v>2150</v>
      </c>
      <c r="F18" s="198">
        <v>1624</v>
      </c>
      <c r="G18" s="198">
        <v>1838</v>
      </c>
      <c r="H18" s="198">
        <v>2528</v>
      </c>
      <c r="I18" s="198">
        <v>757</v>
      </c>
      <c r="J18" s="198">
        <v>1887</v>
      </c>
      <c r="K18" s="198">
        <v>1802</v>
      </c>
      <c r="L18" s="198">
        <v>1670</v>
      </c>
    </row>
    <row r="19" spans="1:12" ht="15.75" customHeight="1">
      <c r="A19" s="24" t="s">
        <v>41</v>
      </c>
      <c r="B19" s="198">
        <v>6180</v>
      </c>
      <c r="C19" s="198">
        <v>4133</v>
      </c>
      <c r="D19" s="198">
        <v>8683</v>
      </c>
      <c r="E19" s="198">
        <v>7595</v>
      </c>
      <c r="F19" s="198">
        <v>4340</v>
      </c>
      <c r="G19" s="198">
        <v>2746</v>
      </c>
      <c r="H19" s="198">
        <v>3816</v>
      </c>
      <c r="I19" s="198">
        <v>7344</v>
      </c>
      <c r="J19" s="198">
        <v>12543</v>
      </c>
      <c r="K19" s="198">
        <v>13502</v>
      </c>
      <c r="L19" s="198">
        <v>8105</v>
      </c>
    </row>
    <row r="20" spans="1:12" ht="15.75" customHeight="1">
      <c r="A20" s="24" t="s">
        <v>72</v>
      </c>
      <c r="B20" s="198">
        <v>3610</v>
      </c>
      <c r="C20" s="198">
        <v>3225</v>
      </c>
      <c r="D20" s="198">
        <v>3402</v>
      </c>
      <c r="E20" s="198">
        <v>6321</v>
      </c>
      <c r="F20" s="198">
        <v>2911</v>
      </c>
      <c r="G20" s="198">
        <v>2476</v>
      </c>
      <c r="H20" s="198">
        <v>3748</v>
      </c>
      <c r="I20" s="198">
        <v>4084</v>
      </c>
      <c r="J20" s="198">
        <v>5098</v>
      </c>
      <c r="K20" s="198">
        <v>5023</v>
      </c>
      <c r="L20" s="198">
        <v>2980</v>
      </c>
    </row>
    <row r="21" spans="1:12" ht="15.75" customHeight="1" thickBot="1">
      <c r="A21" s="25" t="s">
        <v>212</v>
      </c>
      <c r="B21" s="431">
        <v>10385</v>
      </c>
      <c r="C21" s="431">
        <v>2417</v>
      </c>
      <c r="D21" s="431">
        <v>2036</v>
      </c>
      <c r="E21" s="431">
        <v>1536</v>
      </c>
      <c r="F21" s="431">
        <v>4938</v>
      </c>
      <c r="G21" s="431">
        <v>1505</v>
      </c>
      <c r="H21" s="431">
        <v>2862</v>
      </c>
      <c r="I21" s="431">
        <v>3114</v>
      </c>
      <c r="J21" s="431">
        <v>3150</v>
      </c>
      <c r="K21" s="431">
        <v>1425</v>
      </c>
      <c r="L21" s="431">
        <v>1551</v>
      </c>
    </row>
    <row r="22" spans="1:12" ht="15.75" customHeight="1" thickBot="1">
      <c r="A22" s="183" t="s">
        <v>5</v>
      </c>
      <c r="B22" s="429">
        <f>SUM(B15:B21)</f>
        <v>37517</v>
      </c>
      <c r="C22" s="429">
        <f aca="true" t="shared" si="1" ref="C22:L22">SUM(C15:C21)</f>
        <v>22886</v>
      </c>
      <c r="D22" s="429">
        <f>SUM(D15:D21)</f>
        <v>25160</v>
      </c>
      <c r="E22" s="429">
        <f t="shared" si="1"/>
        <v>30953</v>
      </c>
      <c r="F22" s="429">
        <f t="shared" si="1"/>
        <v>22165</v>
      </c>
      <c r="G22" s="429">
        <f t="shared" si="1"/>
        <v>15665</v>
      </c>
      <c r="H22" s="429">
        <f t="shared" si="1"/>
        <v>19614</v>
      </c>
      <c r="I22" s="429">
        <f t="shared" si="1"/>
        <v>23954</v>
      </c>
      <c r="J22" s="429">
        <f t="shared" si="1"/>
        <v>32111</v>
      </c>
      <c r="K22" s="429">
        <f t="shared" si="1"/>
        <v>32171</v>
      </c>
      <c r="L22" s="429">
        <f t="shared" si="1"/>
        <v>25302</v>
      </c>
    </row>
    <row r="23" spans="1:12" ht="15.75" customHeight="1" thickBot="1">
      <c r="A23" s="626" t="s">
        <v>97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</row>
    <row r="24" spans="1:12" ht="15.75" customHeight="1">
      <c r="A24" s="108" t="s">
        <v>39</v>
      </c>
      <c r="B24" s="201">
        <v>27965</v>
      </c>
      <c r="C24" s="201">
        <v>23078</v>
      </c>
      <c r="D24" s="201">
        <v>31269</v>
      </c>
      <c r="E24" s="201">
        <v>22591</v>
      </c>
      <c r="F24" s="201">
        <v>23464</v>
      </c>
      <c r="G24" s="201">
        <v>31301</v>
      </c>
      <c r="H24" s="201">
        <v>21904</v>
      </c>
      <c r="I24" s="201">
        <v>35248</v>
      </c>
      <c r="J24" s="201">
        <v>34536</v>
      </c>
      <c r="K24" s="201">
        <v>33275</v>
      </c>
      <c r="L24" s="201">
        <v>81344</v>
      </c>
    </row>
    <row r="25" spans="1:12" ht="15.75" customHeight="1">
      <c r="A25" s="24" t="s">
        <v>50</v>
      </c>
      <c r="B25" s="198">
        <v>6742</v>
      </c>
      <c r="C25" s="198">
        <v>7506</v>
      </c>
      <c r="D25" s="198">
        <v>5685</v>
      </c>
      <c r="E25" s="198">
        <v>1989</v>
      </c>
      <c r="F25" s="198">
        <v>5318</v>
      </c>
      <c r="G25" s="198">
        <v>3323</v>
      </c>
      <c r="H25" s="198">
        <v>4210</v>
      </c>
      <c r="I25" s="198">
        <v>4897</v>
      </c>
      <c r="J25" s="198">
        <v>4470</v>
      </c>
      <c r="K25" s="198">
        <v>4229</v>
      </c>
      <c r="L25" s="198">
        <v>3644</v>
      </c>
    </row>
    <row r="26" spans="1:12" ht="15.75" customHeight="1">
      <c r="A26" s="24" t="s">
        <v>47</v>
      </c>
      <c r="B26" s="198">
        <v>11170</v>
      </c>
      <c r="C26" s="198">
        <v>5619</v>
      </c>
      <c r="D26" s="198">
        <v>3588</v>
      </c>
      <c r="E26" s="198">
        <v>1582</v>
      </c>
      <c r="F26" s="198">
        <v>2839</v>
      </c>
      <c r="G26" s="198">
        <v>1820</v>
      </c>
      <c r="H26" s="198">
        <v>839</v>
      </c>
      <c r="I26" s="198">
        <v>1884</v>
      </c>
      <c r="J26" s="198">
        <v>1793</v>
      </c>
      <c r="K26" s="198">
        <v>2582</v>
      </c>
      <c r="L26" s="198">
        <v>3755</v>
      </c>
    </row>
    <row r="27" spans="1:12" ht="15.75" customHeight="1">
      <c r="A27" s="24" t="s">
        <v>51</v>
      </c>
      <c r="B27" s="198">
        <v>467</v>
      </c>
      <c r="C27" s="198">
        <v>28</v>
      </c>
      <c r="D27" s="198">
        <v>14</v>
      </c>
      <c r="E27" s="198">
        <v>1810</v>
      </c>
      <c r="F27" s="198">
        <v>4196</v>
      </c>
      <c r="G27" s="198">
        <v>5322</v>
      </c>
      <c r="H27" s="198">
        <v>7502</v>
      </c>
      <c r="I27" s="198">
        <v>5793</v>
      </c>
      <c r="J27" s="198">
        <v>5081</v>
      </c>
      <c r="K27" s="198">
        <v>8097</v>
      </c>
      <c r="L27" s="198">
        <v>6005</v>
      </c>
    </row>
    <row r="28" spans="1:12" ht="22.5">
      <c r="A28" s="24" t="s">
        <v>100</v>
      </c>
      <c r="B28" s="198">
        <v>20820</v>
      </c>
      <c r="C28" s="198">
        <v>63500</v>
      </c>
      <c r="D28" s="198">
        <v>3120</v>
      </c>
      <c r="E28" s="198">
        <v>290</v>
      </c>
      <c r="F28" s="198">
        <v>7288</v>
      </c>
      <c r="G28" s="198">
        <v>515</v>
      </c>
      <c r="H28" s="198">
        <v>702</v>
      </c>
      <c r="I28" s="198">
        <v>1269</v>
      </c>
      <c r="J28" s="198">
        <v>668</v>
      </c>
      <c r="K28" s="198">
        <v>806</v>
      </c>
      <c r="L28" s="198">
        <v>1398</v>
      </c>
    </row>
    <row r="29" spans="1:12" ht="15.75" customHeight="1" thickBot="1">
      <c r="A29" s="25" t="s">
        <v>212</v>
      </c>
      <c r="B29" s="431">
        <v>4003</v>
      </c>
      <c r="C29" s="431">
        <v>4094</v>
      </c>
      <c r="D29" s="431">
        <v>375</v>
      </c>
      <c r="E29" s="431">
        <v>3043</v>
      </c>
      <c r="F29" s="431">
        <v>945</v>
      </c>
      <c r="G29" s="431">
        <v>2953</v>
      </c>
      <c r="H29" s="431">
        <v>687</v>
      </c>
      <c r="I29" s="431">
        <v>896</v>
      </c>
      <c r="J29" s="431">
        <v>659</v>
      </c>
      <c r="K29" s="431">
        <v>2403</v>
      </c>
      <c r="L29" s="431">
        <v>2300</v>
      </c>
    </row>
    <row r="30" spans="1:12" ht="15.75" customHeight="1" thickBot="1">
      <c r="A30" s="183" t="s">
        <v>5</v>
      </c>
      <c r="B30" s="429">
        <f aca="true" t="shared" si="2" ref="B30:L30">SUM(B23:B29)</f>
        <v>71167</v>
      </c>
      <c r="C30" s="429">
        <f t="shared" si="2"/>
        <v>103825</v>
      </c>
      <c r="D30" s="429">
        <f t="shared" si="2"/>
        <v>44051</v>
      </c>
      <c r="E30" s="429">
        <f t="shared" si="2"/>
        <v>31305</v>
      </c>
      <c r="F30" s="429">
        <f t="shared" si="2"/>
        <v>44050</v>
      </c>
      <c r="G30" s="429">
        <f t="shared" si="2"/>
        <v>45234</v>
      </c>
      <c r="H30" s="429">
        <f t="shared" si="2"/>
        <v>35844</v>
      </c>
      <c r="I30" s="429">
        <f t="shared" si="2"/>
        <v>49987</v>
      </c>
      <c r="J30" s="429">
        <f t="shared" si="2"/>
        <v>47207</v>
      </c>
      <c r="K30" s="429">
        <f t="shared" si="2"/>
        <v>51392</v>
      </c>
      <c r="L30" s="429">
        <f t="shared" si="2"/>
        <v>98446</v>
      </c>
    </row>
    <row r="31" spans="1:6" ht="12.75">
      <c r="A31" s="4" t="s">
        <v>19</v>
      </c>
      <c r="F31" s="11" t="s">
        <v>265</v>
      </c>
    </row>
    <row r="32" spans="1:2" ht="12.75">
      <c r="A32" s="326"/>
      <c r="B32" s="11" t="s">
        <v>436</v>
      </c>
    </row>
    <row r="55" spans="1:23" s="7" customFormat="1" ht="19.5" customHeight="1">
      <c r="A55" s="112" t="s">
        <v>448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7" customFormat="1" ht="6.75" customHeight="1" thickBot="1">
      <c r="A56" s="1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12" ht="13.5" customHeight="1" thickBot="1">
      <c r="A57" s="586" t="s">
        <v>169</v>
      </c>
      <c r="B57" s="604" t="s">
        <v>444</v>
      </c>
      <c r="C57" s="604"/>
      <c r="D57" s="604"/>
      <c r="E57" s="604"/>
      <c r="F57" s="604"/>
      <c r="G57" s="604"/>
      <c r="H57" s="604"/>
      <c r="I57" s="604"/>
      <c r="J57" s="604"/>
      <c r="K57" s="604"/>
      <c r="L57" s="604"/>
    </row>
    <row r="58" spans="1:12" ht="13.5" customHeight="1" thickBot="1">
      <c r="A58" s="603"/>
      <c r="B58" s="436">
        <v>1997</v>
      </c>
      <c r="C58" s="436">
        <v>1998</v>
      </c>
      <c r="D58" s="436">
        <v>1999</v>
      </c>
      <c r="E58" s="436">
        <v>2000</v>
      </c>
      <c r="F58" s="436">
        <v>2001</v>
      </c>
      <c r="G58" s="436">
        <v>2002</v>
      </c>
      <c r="H58" s="436">
        <v>2003</v>
      </c>
      <c r="I58" s="436">
        <v>2004</v>
      </c>
      <c r="J58" s="436">
        <v>2005</v>
      </c>
      <c r="K58" s="436">
        <v>2006</v>
      </c>
      <c r="L58" s="436">
        <v>2007</v>
      </c>
    </row>
    <row r="59" spans="1:12" ht="15.75" customHeight="1" thickBot="1">
      <c r="A59" s="628" t="s">
        <v>68</v>
      </c>
      <c r="B59" s="628"/>
      <c r="C59" s="628"/>
      <c r="D59" s="628"/>
      <c r="E59" s="628"/>
      <c r="F59" s="628"/>
      <c r="G59" s="628"/>
      <c r="H59" s="628"/>
      <c r="I59" s="628"/>
      <c r="J59" s="628"/>
      <c r="K59" s="628"/>
      <c r="L59" s="628"/>
    </row>
    <row r="60" spans="1:12" ht="15.75" customHeight="1">
      <c r="A60" s="26" t="s">
        <v>42</v>
      </c>
      <c r="B60" s="200">
        <v>543</v>
      </c>
      <c r="C60" s="200">
        <v>433</v>
      </c>
      <c r="D60" s="200">
        <v>520</v>
      </c>
      <c r="E60" s="200">
        <v>408</v>
      </c>
      <c r="F60" s="200">
        <v>474</v>
      </c>
      <c r="G60" s="200">
        <v>409</v>
      </c>
      <c r="H60" s="200">
        <v>426</v>
      </c>
      <c r="I60" s="200">
        <v>766</v>
      </c>
      <c r="J60" s="200">
        <v>315</v>
      </c>
      <c r="K60" s="200">
        <v>381</v>
      </c>
      <c r="L60" s="200">
        <v>317</v>
      </c>
    </row>
    <row r="61" spans="1:12" ht="15.75" customHeight="1">
      <c r="A61" s="24" t="s">
        <v>40</v>
      </c>
      <c r="B61" s="198">
        <v>2397</v>
      </c>
      <c r="C61" s="198">
        <v>1683</v>
      </c>
      <c r="D61" s="198">
        <v>2013</v>
      </c>
      <c r="E61" s="198">
        <v>1057</v>
      </c>
      <c r="F61" s="198">
        <v>1660</v>
      </c>
      <c r="G61" s="198">
        <v>1880</v>
      </c>
      <c r="H61" s="198">
        <v>2327</v>
      </c>
      <c r="I61" s="198">
        <v>4069</v>
      </c>
      <c r="J61" s="198">
        <v>4488</v>
      </c>
      <c r="K61" s="198">
        <v>4655</v>
      </c>
      <c r="L61" s="198">
        <v>5672</v>
      </c>
    </row>
    <row r="62" spans="1:12" ht="15.75" customHeight="1">
      <c r="A62" s="24" t="s">
        <v>69</v>
      </c>
      <c r="B62" s="198">
        <v>6</v>
      </c>
      <c r="C62" s="198">
        <v>5</v>
      </c>
      <c r="D62" s="198">
        <v>0.3</v>
      </c>
      <c r="E62" s="198">
        <v>1</v>
      </c>
      <c r="F62" s="381"/>
      <c r="G62" s="198">
        <v>1</v>
      </c>
      <c r="H62" s="198">
        <v>2</v>
      </c>
      <c r="I62" s="198">
        <v>13</v>
      </c>
      <c r="J62" s="198">
        <v>30</v>
      </c>
      <c r="K62" s="198">
        <v>40</v>
      </c>
      <c r="L62" s="198">
        <v>71</v>
      </c>
    </row>
    <row r="63" spans="1:12" ht="15.75" customHeight="1">
      <c r="A63" s="21" t="s">
        <v>70</v>
      </c>
      <c r="B63" s="198">
        <v>37</v>
      </c>
      <c r="C63" s="198">
        <v>13</v>
      </c>
      <c r="D63" s="198">
        <v>10</v>
      </c>
      <c r="E63" s="198">
        <v>1</v>
      </c>
      <c r="F63" s="381"/>
      <c r="G63" s="198">
        <v>1</v>
      </c>
      <c r="H63" s="198">
        <v>12</v>
      </c>
      <c r="I63" s="198">
        <v>28</v>
      </c>
      <c r="J63" s="198">
        <v>41</v>
      </c>
      <c r="K63" s="198">
        <v>51</v>
      </c>
      <c r="L63" s="198">
        <v>64</v>
      </c>
    </row>
    <row r="64" spans="1:12" ht="15.75" customHeight="1">
      <c r="A64" s="24" t="s">
        <v>43</v>
      </c>
      <c r="B64" s="198">
        <v>332</v>
      </c>
      <c r="C64" s="198">
        <v>205</v>
      </c>
      <c r="D64" s="198">
        <v>300</v>
      </c>
      <c r="E64" s="198">
        <v>354</v>
      </c>
      <c r="F64" s="198">
        <v>435</v>
      </c>
      <c r="G64" s="198">
        <v>541</v>
      </c>
      <c r="H64" s="198">
        <v>400</v>
      </c>
      <c r="I64" s="198">
        <v>460</v>
      </c>
      <c r="J64" s="198">
        <v>374</v>
      </c>
      <c r="K64" s="198">
        <v>379</v>
      </c>
      <c r="L64" s="198">
        <v>539</v>
      </c>
    </row>
    <row r="65" spans="1:12" ht="15.75" customHeight="1">
      <c r="A65" s="24" t="s">
        <v>49</v>
      </c>
      <c r="B65" s="198">
        <v>9</v>
      </c>
      <c r="C65" s="198">
        <v>15</v>
      </c>
      <c r="D65" s="198">
        <v>16</v>
      </c>
      <c r="E65" s="198">
        <v>5</v>
      </c>
      <c r="F65" s="198">
        <v>37</v>
      </c>
      <c r="G65" s="198">
        <v>13</v>
      </c>
      <c r="H65" s="198">
        <v>10</v>
      </c>
      <c r="I65" s="198">
        <v>14</v>
      </c>
      <c r="J65" s="198">
        <v>42</v>
      </c>
      <c r="K65" s="198">
        <v>41</v>
      </c>
      <c r="L65" s="381"/>
    </row>
    <row r="66" spans="1:12" ht="15.75" customHeight="1" thickBot="1">
      <c r="A66" s="25" t="s">
        <v>212</v>
      </c>
      <c r="B66" s="431">
        <v>63</v>
      </c>
      <c r="C66" s="431">
        <v>120</v>
      </c>
      <c r="D66" s="431">
        <v>117</v>
      </c>
      <c r="E66" s="431">
        <v>361</v>
      </c>
      <c r="F66" s="431">
        <v>317</v>
      </c>
      <c r="G66" s="431">
        <v>373</v>
      </c>
      <c r="H66" s="431">
        <v>344</v>
      </c>
      <c r="I66" s="431">
        <v>331</v>
      </c>
      <c r="J66" s="431">
        <v>539</v>
      </c>
      <c r="K66" s="431">
        <v>455</v>
      </c>
      <c r="L66" s="431">
        <v>789</v>
      </c>
    </row>
    <row r="67" spans="1:12" ht="15.75" customHeight="1" thickBot="1">
      <c r="A67" s="27" t="s">
        <v>5</v>
      </c>
      <c r="B67" s="429">
        <f aca="true" t="shared" si="3" ref="B67:J67">SUM(B59:B66)</f>
        <v>3387</v>
      </c>
      <c r="C67" s="429">
        <f t="shared" si="3"/>
        <v>2474</v>
      </c>
      <c r="D67" s="429">
        <f t="shared" si="3"/>
        <v>2976.3</v>
      </c>
      <c r="E67" s="429">
        <f t="shared" si="3"/>
        <v>2187</v>
      </c>
      <c r="F67" s="430"/>
      <c r="G67" s="429">
        <f t="shared" si="3"/>
        <v>3218</v>
      </c>
      <c r="H67" s="429">
        <f t="shared" si="3"/>
        <v>3521</v>
      </c>
      <c r="I67" s="429">
        <f t="shared" si="3"/>
        <v>5681</v>
      </c>
      <c r="J67" s="429">
        <f t="shared" si="3"/>
        <v>5829</v>
      </c>
      <c r="K67" s="429">
        <f>SUM(K59:K66)</f>
        <v>6002</v>
      </c>
      <c r="L67" s="430"/>
    </row>
    <row r="68" spans="1:12" ht="15.75" customHeight="1" thickBot="1">
      <c r="A68" s="626" t="s">
        <v>71</v>
      </c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</row>
    <row r="69" spans="1:12" ht="15.75" customHeight="1">
      <c r="A69" s="108" t="s">
        <v>44</v>
      </c>
      <c r="B69" s="102">
        <v>351</v>
      </c>
      <c r="C69" s="102">
        <v>313</v>
      </c>
      <c r="D69" s="102">
        <v>349</v>
      </c>
      <c r="E69" s="102">
        <v>299</v>
      </c>
      <c r="F69" s="102">
        <v>337</v>
      </c>
      <c r="G69" s="102">
        <v>441</v>
      </c>
      <c r="H69" s="102">
        <v>350</v>
      </c>
      <c r="I69" s="102">
        <v>462</v>
      </c>
      <c r="J69" s="102">
        <v>294</v>
      </c>
      <c r="K69" s="102">
        <v>357</v>
      </c>
      <c r="L69" s="102">
        <v>595</v>
      </c>
    </row>
    <row r="70" spans="1:12" ht="15.75" customHeight="1">
      <c r="A70" s="24" t="s">
        <v>48</v>
      </c>
      <c r="B70" s="79">
        <v>45</v>
      </c>
      <c r="C70" s="79">
        <v>26</v>
      </c>
      <c r="D70" s="79">
        <v>15</v>
      </c>
      <c r="E70" s="79">
        <v>29</v>
      </c>
      <c r="F70" s="79">
        <v>61</v>
      </c>
      <c r="G70" s="79">
        <v>11</v>
      </c>
      <c r="H70" s="79">
        <v>143</v>
      </c>
      <c r="I70" s="79">
        <v>383</v>
      </c>
      <c r="J70" s="79">
        <v>445</v>
      </c>
      <c r="K70" s="79">
        <v>490</v>
      </c>
      <c r="L70" s="79">
        <v>531</v>
      </c>
    </row>
    <row r="71" spans="1:12" ht="15.75" customHeight="1">
      <c r="A71" s="24" t="s">
        <v>46</v>
      </c>
      <c r="B71" s="79">
        <v>28</v>
      </c>
      <c r="C71" s="79">
        <v>12</v>
      </c>
      <c r="D71" s="79">
        <v>74</v>
      </c>
      <c r="E71" s="79">
        <v>49</v>
      </c>
      <c r="F71" s="79">
        <v>63</v>
      </c>
      <c r="G71" s="79">
        <v>36</v>
      </c>
      <c r="H71" s="79">
        <v>75</v>
      </c>
      <c r="I71" s="79">
        <v>116</v>
      </c>
      <c r="J71" s="79">
        <v>213</v>
      </c>
      <c r="K71" s="79">
        <v>225</v>
      </c>
      <c r="L71" s="79">
        <v>256</v>
      </c>
    </row>
    <row r="72" spans="1:12" ht="15.75" customHeight="1">
      <c r="A72" s="24" t="s">
        <v>45</v>
      </c>
      <c r="B72" s="79">
        <v>84</v>
      </c>
      <c r="C72" s="79">
        <v>29</v>
      </c>
      <c r="D72" s="79">
        <v>59</v>
      </c>
      <c r="E72" s="79">
        <v>30</v>
      </c>
      <c r="F72" s="79">
        <v>51</v>
      </c>
      <c r="G72" s="79">
        <v>52</v>
      </c>
      <c r="H72" s="79">
        <v>75</v>
      </c>
      <c r="I72" s="79">
        <v>145</v>
      </c>
      <c r="J72" s="79">
        <v>210</v>
      </c>
      <c r="K72" s="79">
        <v>174</v>
      </c>
      <c r="L72" s="79">
        <v>259</v>
      </c>
    </row>
    <row r="73" spans="1:12" ht="15.75" customHeight="1">
      <c r="A73" s="24" t="s">
        <v>41</v>
      </c>
      <c r="B73" s="79">
        <v>3292</v>
      </c>
      <c r="C73" s="79">
        <v>1365</v>
      </c>
      <c r="D73" s="79">
        <v>1920</v>
      </c>
      <c r="E73" s="79">
        <v>1230</v>
      </c>
      <c r="F73" s="79">
        <v>1119</v>
      </c>
      <c r="G73" s="79">
        <v>1196</v>
      </c>
      <c r="H73" s="79">
        <v>1179</v>
      </c>
      <c r="I73" s="79">
        <v>1418</v>
      </c>
      <c r="J73" s="79">
        <v>860</v>
      </c>
      <c r="K73" s="79">
        <v>649</v>
      </c>
      <c r="L73" s="79">
        <v>1224</v>
      </c>
    </row>
    <row r="74" spans="1:12" ht="15.75" customHeight="1">
      <c r="A74" s="24" t="s">
        <v>72</v>
      </c>
      <c r="B74" s="79">
        <v>80</v>
      </c>
      <c r="C74" s="79">
        <v>70</v>
      </c>
      <c r="D74" s="79">
        <v>71</v>
      </c>
      <c r="E74" s="79">
        <v>23</v>
      </c>
      <c r="F74" s="79">
        <v>75</v>
      </c>
      <c r="G74" s="79">
        <v>961</v>
      </c>
      <c r="H74" s="79">
        <v>750</v>
      </c>
      <c r="I74" s="79">
        <v>1166</v>
      </c>
      <c r="J74" s="79">
        <v>197</v>
      </c>
      <c r="K74" s="79">
        <v>325</v>
      </c>
      <c r="L74" s="79">
        <v>266</v>
      </c>
    </row>
    <row r="75" spans="1:12" ht="15.75" customHeight="1" thickBot="1">
      <c r="A75" s="25" t="s">
        <v>212</v>
      </c>
      <c r="B75" s="81">
        <v>788</v>
      </c>
      <c r="C75" s="81">
        <v>541</v>
      </c>
      <c r="D75" s="81">
        <v>458</v>
      </c>
      <c r="E75" s="81">
        <v>2090</v>
      </c>
      <c r="F75" s="81">
        <v>826</v>
      </c>
      <c r="G75" s="81">
        <v>881</v>
      </c>
      <c r="H75" s="81">
        <v>1215</v>
      </c>
      <c r="I75" s="81">
        <v>2336</v>
      </c>
      <c r="J75" s="81">
        <v>2381</v>
      </c>
      <c r="K75" s="81">
        <v>4573</v>
      </c>
      <c r="L75" s="81">
        <v>4020</v>
      </c>
    </row>
    <row r="76" spans="1:12" ht="15.75" customHeight="1" thickBot="1">
      <c r="A76" s="183" t="s">
        <v>5</v>
      </c>
      <c r="B76" s="215">
        <f aca="true" t="shared" si="4" ref="B76:L76">SUM(B69:B75)</f>
        <v>4668</v>
      </c>
      <c r="C76" s="215">
        <f t="shared" si="4"/>
        <v>2356</v>
      </c>
      <c r="D76" s="215">
        <f t="shared" si="4"/>
        <v>2946</v>
      </c>
      <c r="E76" s="215">
        <f t="shared" si="4"/>
        <v>3750</v>
      </c>
      <c r="F76" s="215">
        <f t="shared" si="4"/>
        <v>2532</v>
      </c>
      <c r="G76" s="215">
        <f t="shared" si="4"/>
        <v>3578</v>
      </c>
      <c r="H76" s="215">
        <f t="shared" si="4"/>
        <v>3787</v>
      </c>
      <c r="I76" s="215">
        <f t="shared" si="4"/>
        <v>6026</v>
      </c>
      <c r="J76" s="215">
        <f t="shared" si="4"/>
        <v>4600</v>
      </c>
      <c r="K76" s="215">
        <f t="shared" si="4"/>
        <v>6793</v>
      </c>
      <c r="L76" s="215">
        <f t="shared" si="4"/>
        <v>7151</v>
      </c>
    </row>
    <row r="77" spans="1:12" ht="15.75" customHeight="1" thickBot="1">
      <c r="A77" s="626" t="s">
        <v>97</v>
      </c>
      <c r="B77" s="626"/>
      <c r="C77" s="626"/>
      <c r="D77" s="626"/>
      <c r="E77" s="626"/>
      <c r="F77" s="626"/>
      <c r="G77" s="626"/>
      <c r="H77" s="626"/>
      <c r="I77" s="626"/>
      <c r="J77" s="626"/>
      <c r="K77" s="626"/>
      <c r="L77" s="626"/>
    </row>
    <row r="78" spans="1:12" ht="15.75" customHeight="1">
      <c r="A78" s="108" t="s">
        <v>39</v>
      </c>
      <c r="B78" s="102">
        <v>12856</v>
      </c>
      <c r="C78" s="102">
        <v>18231</v>
      </c>
      <c r="D78" s="102">
        <v>19426</v>
      </c>
      <c r="E78" s="102">
        <v>13869</v>
      </c>
      <c r="F78" s="102">
        <v>13922</v>
      </c>
      <c r="G78" s="102">
        <v>20524</v>
      </c>
      <c r="H78" s="102">
        <v>16221</v>
      </c>
      <c r="I78" s="102">
        <v>20667</v>
      </c>
      <c r="J78" s="102">
        <v>19587</v>
      </c>
      <c r="K78" s="102">
        <v>15197</v>
      </c>
      <c r="L78" s="102">
        <v>17643</v>
      </c>
    </row>
    <row r="79" spans="1:12" ht="15.75" customHeight="1">
      <c r="A79" s="24" t="s">
        <v>50</v>
      </c>
      <c r="B79" s="79">
        <v>21</v>
      </c>
      <c r="C79" s="79">
        <v>205</v>
      </c>
      <c r="D79" s="79">
        <v>212</v>
      </c>
      <c r="E79" s="79">
        <v>3</v>
      </c>
      <c r="F79" s="79">
        <v>333</v>
      </c>
      <c r="G79" s="79">
        <v>675</v>
      </c>
      <c r="H79" s="79">
        <v>1522</v>
      </c>
      <c r="I79" s="79">
        <v>1760</v>
      </c>
      <c r="J79" s="79">
        <v>1498</v>
      </c>
      <c r="K79" s="79">
        <v>1437</v>
      </c>
      <c r="L79" s="79">
        <v>1691</v>
      </c>
    </row>
    <row r="80" spans="1:12" ht="15.75" customHeight="1">
      <c r="A80" s="24" t="s">
        <v>47</v>
      </c>
      <c r="B80" s="79">
        <v>8</v>
      </c>
      <c r="C80" s="79">
        <v>1</v>
      </c>
      <c r="D80" s="79">
        <v>81</v>
      </c>
      <c r="E80" s="79">
        <v>70</v>
      </c>
      <c r="F80" s="79">
        <v>41</v>
      </c>
      <c r="G80" s="79">
        <v>69</v>
      </c>
      <c r="H80" s="79">
        <v>165</v>
      </c>
      <c r="I80" s="79">
        <v>234</v>
      </c>
      <c r="J80" s="79">
        <v>90</v>
      </c>
      <c r="K80" s="79">
        <v>27</v>
      </c>
      <c r="L80" s="79">
        <v>146</v>
      </c>
    </row>
    <row r="81" spans="1:12" ht="15.75" customHeight="1">
      <c r="A81" s="24" t="s">
        <v>51</v>
      </c>
      <c r="B81" s="79">
        <v>12</v>
      </c>
      <c r="C81" s="79">
        <v>14</v>
      </c>
      <c r="D81" s="79">
        <v>26</v>
      </c>
      <c r="E81" s="79">
        <v>30</v>
      </c>
      <c r="F81" s="79">
        <v>23</v>
      </c>
      <c r="G81" s="79">
        <v>37</v>
      </c>
      <c r="H81" s="79">
        <v>16</v>
      </c>
      <c r="I81" s="79">
        <v>35</v>
      </c>
      <c r="J81" s="79">
        <v>3</v>
      </c>
      <c r="K81" s="79">
        <v>11</v>
      </c>
      <c r="L81" s="79">
        <v>8</v>
      </c>
    </row>
    <row r="82" spans="1:12" ht="31.5" customHeight="1">
      <c r="A82" s="24" t="s">
        <v>100</v>
      </c>
      <c r="B82" s="79">
        <v>4</v>
      </c>
      <c r="C82" s="141"/>
      <c r="D82" s="79">
        <v>2</v>
      </c>
      <c r="E82" s="79">
        <v>1</v>
      </c>
      <c r="F82" s="141"/>
      <c r="G82" s="79">
        <v>2</v>
      </c>
      <c r="H82" s="79">
        <v>52</v>
      </c>
      <c r="I82" s="79">
        <v>51</v>
      </c>
      <c r="J82" s="79">
        <v>39</v>
      </c>
      <c r="K82" s="79">
        <v>34</v>
      </c>
      <c r="L82" s="79">
        <v>45</v>
      </c>
    </row>
    <row r="83" spans="1:12" ht="15.75" customHeight="1" thickBot="1">
      <c r="A83" s="25" t="s">
        <v>212</v>
      </c>
      <c r="B83" s="81">
        <v>54</v>
      </c>
      <c r="C83" s="81">
        <v>49</v>
      </c>
      <c r="D83" s="81">
        <v>3</v>
      </c>
      <c r="E83" s="81">
        <v>28</v>
      </c>
      <c r="F83" s="81">
        <v>10</v>
      </c>
      <c r="G83" s="81">
        <v>73</v>
      </c>
      <c r="H83" s="81">
        <v>8</v>
      </c>
      <c r="I83" s="81">
        <v>105</v>
      </c>
      <c r="J83" s="81">
        <v>101</v>
      </c>
      <c r="K83" s="81">
        <v>105</v>
      </c>
      <c r="L83" s="81">
        <v>156</v>
      </c>
    </row>
    <row r="84" spans="1:12" ht="15.75" customHeight="1" thickBot="1">
      <c r="A84" s="183" t="s">
        <v>5</v>
      </c>
      <c r="B84" s="215">
        <f aca="true" t="shared" si="5" ref="B84:L84">SUM(B77:B83)</f>
        <v>12955</v>
      </c>
      <c r="C84" s="330"/>
      <c r="D84" s="215">
        <f t="shared" si="5"/>
        <v>19750</v>
      </c>
      <c r="E84" s="215">
        <f t="shared" si="5"/>
        <v>14001</v>
      </c>
      <c r="F84" s="330"/>
      <c r="G84" s="215">
        <f t="shared" si="5"/>
        <v>21380</v>
      </c>
      <c r="H84" s="215">
        <f t="shared" si="5"/>
        <v>17984</v>
      </c>
      <c r="I84" s="215">
        <f t="shared" si="5"/>
        <v>22852</v>
      </c>
      <c r="J84" s="215">
        <f>SUM(J78:J83)</f>
        <v>21318</v>
      </c>
      <c r="K84" s="215">
        <f t="shared" si="5"/>
        <v>16811</v>
      </c>
      <c r="L84" s="215">
        <f t="shared" si="5"/>
        <v>19689</v>
      </c>
    </row>
    <row r="85" spans="1:6" ht="12.75">
      <c r="A85" s="4" t="s">
        <v>19</v>
      </c>
      <c r="F85" s="11" t="s">
        <v>265</v>
      </c>
    </row>
    <row r="86" spans="1:2" ht="12.75">
      <c r="A86" s="326"/>
      <c r="B86" s="11" t="s">
        <v>436</v>
      </c>
    </row>
    <row r="108" spans="1:12" ht="19.5" customHeight="1">
      <c r="A108" s="112" t="s">
        <v>450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1:12" ht="6.75" customHeight="1" thickBot="1">
      <c r="A109" s="1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.75" customHeight="1" thickBot="1">
      <c r="A110" s="586" t="s">
        <v>169</v>
      </c>
      <c r="B110" s="604" t="s">
        <v>449</v>
      </c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</row>
    <row r="111" spans="1:12" ht="15.75" customHeight="1" thickBot="1">
      <c r="A111" s="603"/>
      <c r="B111" s="436">
        <v>1997</v>
      </c>
      <c r="C111" s="436">
        <v>1998</v>
      </c>
      <c r="D111" s="436">
        <v>1999</v>
      </c>
      <c r="E111" s="436">
        <v>2000</v>
      </c>
      <c r="F111" s="436">
        <v>2001</v>
      </c>
      <c r="G111" s="436">
        <v>2002</v>
      </c>
      <c r="H111" s="436">
        <v>2003</v>
      </c>
      <c r="I111" s="436">
        <v>2004</v>
      </c>
      <c r="J111" s="436">
        <v>2005</v>
      </c>
      <c r="K111" s="436">
        <v>2006</v>
      </c>
      <c r="L111" s="436">
        <v>2007</v>
      </c>
    </row>
    <row r="112" spans="1:12" ht="15.75" customHeight="1" thickBot="1">
      <c r="A112" s="628" t="s">
        <v>68</v>
      </c>
      <c r="B112" s="628"/>
      <c r="C112" s="628"/>
      <c r="D112" s="628"/>
      <c r="E112" s="628"/>
      <c r="F112" s="628"/>
      <c r="G112" s="628"/>
      <c r="H112" s="628"/>
      <c r="I112" s="628"/>
      <c r="J112" s="628"/>
      <c r="K112" s="628"/>
      <c r="L112" s="628"/>
    </row>
    <row r="113" spans="1:12" ht="15.75" customHeight="1">
      <c r="A113" s="26" t="s">
        <v>42</v>
      </c>
      <c r="B113" s="201">
        <f aca="true" t="shared" si="6" ref="B113:L113">B60-B6</f>
        <v>246</v>
      </c>
      <c r="C113" s="201">
        <f t="shared" si="6"/>
        <v>415</v>
      </c>
      <c r="D113" s="201">
        <f t="shared" si="6"/>
        <v>514</v>
      </c>
      <c r="E113" s="201">
        <f t="shared" si="6"/>
        <v>-633</v>
      </c>
      <c r="F113" s="201">
        <f t="shared" si="6"/>
        <v>-439</v>
      </c>
      <c r="G113" s="201">
        <f t="shared" si="6"/>
        <v>-323</v>
      </c>
      <c r="H113" s="201">
        <f t="shared" si="6"/>
        <v>-488</v>
      </c>
      <c r="I113" s="201">
        <f t="shared" si="6"/>
        <v>-343</v>
      </c>
      <c r="J113" s="201">
        <f t="shared" si="6"/>
        <v>-1027</v>
      </c>
      <c r="K113" s="201">
        <f t="shared" si="6"/>
        <v>-1171</v>
      </c>
      <c r="L113" s="201">
        <f t="shared" si="6"/>
        <v>-1053</v>
      </c>
    </row>
    <row r="114" spans="1:12" ht="15.75" customHeight="1">
      <c r="A114" s="24" t="s">
        <v>40</v>
      </c>
      <c r="B114" s="198">
        <f aca="true" t="shared" si="7" ref="B114:L114">B61-B7</f>
        <v>1896</v>
      </c>
      <c r="C114" s="198">
        <f t="shared" si="7"/>
        <v>946</v>
      </c>
      <c r="D114" s="198">
        <f t="shared" si="7"/>
        <v>1207</v>
      </c>
      <c r="E114" s="198">
        <f t="shared" si="7"/>
        <v>536</v>
      </c>
      <c r="F114" s="198">
        <f t="shared" si="7"/>
        <v>1182</v>
      </c>
      <c r="G114" s="198">
        <f t="shared" si="7"/>
        <v>1399</v>
      </c>
      <c r="H114" s="198">
        <f t="shared" si="7"/>
        <v>1929</v>
      </c>
      <c r="I114" s="198">
        <f t="shared" si="7"/>
        <v>3715</v>
      </c>
      <c r="J114" s="198">
        <f t="shared" si="7"/>
        <v>3858</v>
      </c>
      <c r="K114" s="198">
        <f t="shared" si="7"/>
        <v>4123</v>
      </c>
      <c r="L114" s="198">
        <f t="shared" si="7"/>
        <v>5158</v>
      </c>
    </row>
    <row r="115" spans="1:12" ht="15.75" customHeight="1">
      <c r="A115" s="24" t="s">
        <v>69</v>
      </c>
      <c r="B115" s="198">
        <f aca="true" t="shared" si="8" ref="B115:E119">B62-B8</f>
        <v>-82</v>
      </c>
      <c r="C115" s="198">
        <f t="shared" si="8"/>
        <v>-72</v>
      </c>
      <c r="D115" s="198">
        <f t="shared" si="8"/>
        <v>-145.7</v>
      </c>
      <c r="E115" s="198">
        <f t="shared" si="8"/>
        <v>-179</v>
      </c>
      <c r="F115" s="381"/>
      <c r="G115" s="198">
        <f aca="true" t="shared" si="9" ref="G115:L117">G62-G8</f>
        <v>-172</v>
      </c>
      <c r="H115" s="198">
        <f t="shared" si="9"/>
        <v>-193</v>
      </c>
      <c r="I115" s="198">
        <f t="shared" si="9"/>
        <v>-222</v>
      </c>
      <c r="J115" s="198">
        <f t="shared" si="9"/>
        <v>-189</v>
      </c>
      <c r="K115" s="198">
        <f t="shared" si="9"/>
        <v>-159</v>
      </c>
      <c r="L115" s="198">
        <f t="shared" si="9"/>
        <v>-117</v>
      </c>
    </row>
    <row r="116" spans="1:12" ht="15.75" customHeight="1">
      <c r="A116" s="21" t="s">
        <v>70</v>
      </c>
      <c r="B116" s="198">
        <f t="shared" si="8"/>
        <v>-152</v>
      </c>
      <c r="C116" s="198">
        <f t="shared" si="8"/>
        <v>-146</v>
      </c>
      <c r="D116" s="198">
        <f t="shared" si="8"/>
        <v>-112</v>
      </c>
      <c r="E116" s="198">
        <f t="shared" si="8"/>
        <v>-125</v>
      </c>
      <c r="F116" s="381"/>
      <c r="G116" s="198">
        <f t="shared" si="9"/>
        <v>-276</v>
      </c>
      <c r="H116" s="198">
        <f t="shared" si="9"/>
        <v>-460</v>
      </c>
      <c r="I116" s="198">
        <f t="shared" si="9"/>
        <v>-425</v>
      </c>
      <c r="J116" s="198">
        <f t="shared" si="9"/>
        <v>-346</v>
      </c>
      <c r="K116" s="198">
        <f t="shared" si="9"/>
        <v>-168</v>
      </c>
      <c r="L116" s="198">
        <f t="shared" si="9"/>
        <v>-309</v>
      </c>
    </row>
    <row r="117" spans="1:12" ht="15.75" customHeight="1">
      <c r="A117" s="24" t="s">
        <v>43</v>
      </c>
      <c r="B117" s="198">
        <f t="shared" si="8"/>
        <v>-209</v>
      </c>
      <c r="C117" s="198">
        <f t="shared" si="8"/>
        <v>126</v>
      </c>
      <c r="D117" s="198">
        <f t="shared" si="8"/>
        <v>201</v>
      </c>
      <c r="E117" s="198">
        <f t="shared" si="8"/>
        <v>-210</v>
      </c>
      <c r="F117" s="198">
        <f>F64-F10</f>
        <v>-55</v>
      </c>
      <c r="G117" s="198">
        <f t="shared" si="9"/>
        <v>-349</v>
      </c>
      <c r="H117" s="198">
        <f t="shared" si="9"/>
        <v>-101</v>
      </c>
      <c r="I117" s="198">
        <f t="shared" si="9"/>
        <v>-230</v>
      </c>
      <c r="J117" s="198">
        <f t="shared" si="9"/>
        <v>-44</v>
      </c>
      <c r="K117" s="198">
        <f t="shared" si="9"/>
        <v>-476</v>
      </c>
      <c r="L117" s="198">
        <f t="shared" si="9"/>
        <v>-348</v>
      </c>
    </row>
    <row r="118" spans="1:12" ht="15.75" customHeight="1">
      <c r="A118" s="24" t="s">
        <v>49</v>
      </c>
      <c r="B118" s="198">
        <f t="shared" si="8"/>
        <v>-1511</v>
      </c>
      <c r="C118" s="198">
        <f t="shared" si="8"/>
        <v>-643</v>
      </c>
      <c r="D118" s="198">
        <f t="shared" si="8"/>
        <v>-598</v>
      </c>
      <c r="E118" s="198">
        <f t="shared" si="8"/>
        <v>-1159</v>
      </c>
      <c r="F118" s="198">
        <f>F65-F11</f>
        <v>-831</v>
      </c>
      <c r="G118" s="198">
        <f aca="true" t="shared" si="10" ref="G118:K119">G65-G11</f>
        <v>-646</v>
      </c>
      <c r="H118" s="198">
        <f t="shared" si="10"/>
        <v>-817</v>
      </c>
      <c r="I118" s="198">
        <f t="shared" si="10"/>
        <v>-790</v>
      </c>
      <c r="J118" s="198">
        <f t="shared" si="10"/>
        <v>-430</v>
      </c>
      <c r="K118" s="198">
        <f t="shared" si="10"/>
        <v>-699</v>
      </c>
      <c r="L118" s="381"/>
    </row>
    <row r="119" spans="1:12" ht="15.75" customHeight="1" thickBot="1">
      <c r="A119" s="25" t="s">
        <v>212</v>
      </c>
      <c r="B119" s="227">
        <f t="shared" si="8"/>
        <v>-1128</v>
      </c>
      <c r="C119" s="227">
        <f t="shared" si="8"/>
        <v>-583</v>
      </c>
      <c r="D119" s="227">
        <f t="shared" si="8"/>
        <v>-696</v>
      </c>
      <c r="E119" s="227">
        <f t="shared" si="8"/>
        <v>-606</v>
      </c>
      <c r="F119" s="227">
        <f>F66-F12</f>
        <v>-1205</v>
      </c>
      <c r="G119" s="227">
        <f t="shared" si="10"/>
        <v>-802</v>
      </c>
      <c r="H119" s="227">
        <f t="shared" si="10"/>
        <v>-1191</v>
      </c>
      <c r="I119" s="227">
        <f t="shared" si="10"/>
        <v>-1143</v>
      </c>
      <c r="J119" s="227">
        <f t="shared" si="10"/>
        <v>-964</v>
      </c>
      <c r="K119" s="227">
        <f t="shared" si="10"/>
        <v>-1097</v>
      </c>
      <c r="L119" s="227">
        <f>L66-L12</f>
        <v>-1574</v>
      </c>
    </row>
    <row r="120" spans="1:12" ht="15.75" customHeight="1" thickBot="1">
      <c r="A120" s="27" t="s">
        <v>5</v>
      </c>
      <c r="B120" s="429">
        <f aca="true" t="shared" si="11" ref="B120:J120">SUM(B112:B119)</f>
        <v>-940</v>
      </c>
      <c r="C120" s="429">
        <f t="shared" si="11"/>
        <v>43</v>
      </c>
      <c r="D120" s="429">
        <f t="shared" si="11"/>
        <v>370.29999999999995</v>
      </c>
      <c r="E120" s="429">
        <f t="shared" si="11"/>
        <v>-2376</v>
      </c>
      <c r="F120" s="430"/>
      <c r="G120" s="429">
        <f t="shared" si="11"/>
        <v>-1169</v>
      </c>
      <c r="H120" s="429">
        <f t="shared" si="11"/>
        <v>-1321</v>
      </c>
      <c r="I120" s="429">
        <f t="shared" si="11"/>
        <v>562</v>
      </c>
      <c r="J120" s="429">
        <f t="shared" si="11"/>
        <v>858</v>
      </c>
      <c r="K120" s="429">
        <f>SUM(K112:K119)</f>
        <v>353</v>
      </c>
      <c r="L120" s="430"/>
    </row>
    <row r="121" spans="1:12" ht="15.75" customHeight="1" thickBot="1">
      <c r="A121" s="626" t="s">
        <v>71</v>
      </c>
      <c r="B121" s="626"/>
      <c r="C121" s="626"/>
      <c r="D121" s="626"/>
      <c r="E121" s="626"/>
      <c r="F121" s="626"/>
      <c r="G121" s="626"/>
      <c r="H121" s="626"/>
      <c r="I121" s="626"/>
      <c r="J121" s="626"/>
      <c r="K121" s="626"/>
      <c r="L121" s="626"/>
    </row>
    <row r="122" spans="1:12" ht="15.75" customHeight="1">
      <c r="A122" s="108" t="s">
        <v>44</v>
      </c>
      <c r="B122" s="201">
        <f aca="true" t="shared" si="12" ref="B122:L122">B69-B15</f>
        <v>-2674</v>
      </c>
      <c r="C122" s="201">
        <f t="shared" si="12"/>
        <v>-1327</v>
      </c>
      <c r="D122" s="201">
        <f t="shared" si="12"/>
        <v>-855</v>
      </c>
      <c r="E122" s="201">
        <f t="shared" si="12"/>
        <v>-2223</v>
      </c>
      <c r="F122" s="201">
        <f t="shared" si="12"/>
        <v>-2307</v>
      </c>
      <c r="G122" s="201">
        <f t="shared" si="12"/>
        <v>-2430</v>
      </c>
      <c r="H122" s="201">
        <f t="shared" si="12"/>
        <v>-2155</v>
      </c>
      <c r="I122" s="201">
        <f t="shared" si="12"/>
        <v>-1927</v>
      </c>
      <c r="J122" s="201">
        <f t="shared" si="12"/>
        <v>-1482</v>
      </c>
      <c r="K122" s="201">
        <f t="shared" si="12"/>
        <v>-1940</v>
      </c>
      <c r="L122" s="201">
        <f t="shared" si="12"/>
        <v>-2157</v>
      </c>
    </row>
    <row r="123" spans="1:12" ht="15.75" customHeight="1">
      <c r="A123" s="24" t="s">
        <v>48</v>
      </c>
      <c r="B123" s="198">
        <f aca="true" t="shared" si="13" ref="B123:L123">B70-B16</f>
        <v>-5750</v>
      </c>
      <c r="C123" s="198">
        <f t="shared" si="13"/>
        <v>-3274</v>
      </c>
      <c r="D123" s="198">
        <f t="shared" si="13"/>
        <v>-4471</v>
      </c>
      <c r="E123" s="198">
        <f t="shared" si="13"/>
        <v>-5032</v>
      </c>
      <c r="F123" s="198">
        <f t="shared" si="13"/>
        <v>-2100</v>
      </c>
      <c r="G123" s="198">
        <f t="shared" si="13"/>
        <v>-1319</v>
      </c>
      <c r="H123" s="198">
        <f t="shared" si="13"/>
        <v>-1484</v>
      </c>
      <c r="I123" s="198">
        <f t="shared" si="13"/>
        <v>-2501</v>
      </c>
      <c r="J123" s="198">
        <f t="shared" si="13"/>
        <v>-4462</v>
      </c>
      <c r="K123" s="198">
        <f t="shared" si="13"/>
        <v>-4700</v>
      </c>
      <c r="L123" s="198">
        <f t="shared" si="13"/>
        <v>-4850</v>
      </c>
    </row>
    <row r="124" spans="1:12" ht="15.75" customHeight="1">
      <c r="A124" s="24" t="s">
        <v>46</v>
      </c>
      <c r="B124" s="198">
        <f aca="true" t="shared" si="14" ref="B124:L124">B71-B17</f>
        <v>-5747</v>
      </c>
      <c r="C124" s="198">
        <f t="shared" si="14"/>
        <v>-5713</v>
      </c>
      <c r="D124" s="198">
        <f t="shared" si="14"/>
        <v>-4385</v>
      </c>
      <c r="E124" s="198">
        <f t="shared" si="14"/>
        <v>-5719</v>
      </c>
      <c r="F124" s="198">
        <f t="shared" si="14"/>
        <v>-3484</v>
      </c>
      <c r="G124" s="198">
        <f t="shared" si="14"/>
        <v>-2863</v>
      </c>
      <c r="H124" s="198">
        <f t="shared" si="14"/>
        <v>-2453</v>
      </c>
      <c r="I124" s="198">
        <f t="shared" si="14"/>
        <v>-3266</v>
      </c>
      <c r="J124" s="198">
        <f t="shared" si="14"/>
        <v>-2537</v>
      </c>
      <c r="K124" s="198">
        <f t="shared" si="14"/>
        <v>-2707</v>
      </c>
      <c r="L124" s="198">
        <f t="shared" si="14"/>
        <v>-2607</v>
      </c>
    </row>
    <row r="125" spans="1:12" ht="15.75" customHeight="1">
      <c r="A125" s="24" t="s">
        <v>45</v>
      </c>
      <c r="B125" s="198">
        <f aca="true" t="shared" si="15" ref="B125:L125">B72-B18</f>
        <v>-2663</v>
      </c>
      <c r="C125" s="198">
        <f t="shared" si="15"/>
        <v>-2417</v>
      </c>
      <c r="D125" s="198">
        <f t="shared" si="15"/>
        <v>-831</v>
      </c>
      <c r="E125" s="198">
        <f t="shared" si="15"/>
        <v>-2120</v>
      </c>
      <c r="F125" s="198">
        <f t="shared" si="15"/>
        <v>-1573</v>
      </c>
      <c r="G125" s="198">
        <f t="shared" si="15"/>
        <v>-1786</v>
      </c>
      <c r="H125" s="198">
        <f t="shared" si="15"/>
        <v>-2453</v>
      </c>
      <c r="I125" s="198">
        <f t="shared" si="15"/>
        <v>-612</v>
      </c>
      <c r="J125" s="198">
        <f t="shared" si="15"/>
        <v>-1677</v>
      </c>
      <c r="K125" s="198">
        <f t="shared" si="15"/>
        <v>-1628</v>
      </c>
      <c r="L125" s="198">
        <f t="shared" si="15"/>
        <v>-1411</v>
      </c>
    </row>
    <row r="126" spans="1:12" ht="15.75" customHeight="1">
      <c r="A126" s="24" t="s">
        <v>41</v>
      </c>
      <c r="B126" s="198">
        <f aca="true" t="shared" si="16" ref="B126:L126">B73-B19</f>
        <v>-2888</v>
      </c>
      <c r="C126" s="198">
        <f t="shared" si="16"/>
        <v>-2768</v>
      </c>
      <c r="D126" s="198">
        <f t="shared" si="16"/>
        <v>-6763</v>
      </c>
      <c r="E126" s="198">
        <f t="shared" si="16"/>
        <v>-6365</v>
      </c>
      <c r="F126" s="198">
        <f t="shared" si="16"/>
        <v>-3221</v>
      </c>
      <c r="G126" s="198">
        <f t="shared" si="16"/>
        <v>-1550</v>
      </c>
      <c r="H126" s="198">
        <f t="shared" si="16"/>
        <v>-2637</v>
      </c>
      <c r="I126" s="198">
        <f t="shared" si="16"/>
        <v>-5926</v>
      </c>
      <c r="J126" s="198">
        <f t="shared" si="16"/>
        <v>-11683</v>
      </c>
      <c r="K126" s="198">
        <f t="shared" si="16"/>
        <v>-12853</v>
      </c>
      <c r="L126" s="198">
        <f t="shared" si="16"/>
        <v>-6881</v>
      </c>
    </row>
    <row r="127" spans="1:12" ht="15.75" customHeight="1">
      <c r="A127" s="24" t="s">
        <v>72</v>
      </c>
      <c r="B127" s="198">
        <f aca="true" t="shared" si="17" ref="B127:L127">B74-B20</f>
        <v>-3530</v>
      </c>
      <c r="C127" s="198">
        <f t="shared" si="17"/>
        <v>-3155</v>
      </c>
      <c r="D127" s="198">
        <f t="shared" si="17"/>
        <v>-3331</v>
      </c>
      <c r="E127" s="198">
        <f t="shared" si="17"/>
        <v>-6298</v>
      </c>
      <c r="F127" s="198">
        <f t="shared" si="17"/>
        <v>-2836</v>
      </c>
      <c r="G127" s="198">
        <f t="shared" si="17"/>
        <v>-1515</v>
      </c>
      <c r="H127" s="198">
        <f t="shared" si="17"/>
        <v>-2998</v>
      </c>
      <c r="I127" s="198">
        <f t="shared" si="17"/>
        <v>-2918</v>
      </c>
      <c r="J127" s="198">
        <f t="shared" si="17"/>
        <v>-4901</v>
      </c>
      <c r="K127" s="198">
        <f t="shared" si="17"/>
        <v>-4698</v>
      </c>
      <c r="L127" s="198">
        <f t="shared" si="17"/>
        <v>-2714</v>
      </c>
    </row>
    <row r="128" spans="1:12" ht="15.75" customHeight="1" thickBot="1">
      <c r="A128" s="25" t="s">
        <v>212</v>
      </c>
      <c r="B128" s="227">
        <f aca="true" t="shared" si="18" ref="B128:L128">B75-B21</f>
        <v>-9597</v>
      </c>
      <c r="C128" s="227">
        <f t="shared" si="18"/>
        <v>-1876</v>
      </c>
      <c r="D128" s="227">
        <f t="shared" si="18"/>
        <v>-1578</v>
      </c>
      <c r="E128" s="227">
        <f t="shared" si="18"/>
        <v>554</v>
      </c>
      <c r="F128" s="227">
        <f t="shared" si="18"/>
        <v>-4112</v>
      </c>
      <c r="G128" s="227">
        <f t="shared" si="18"/>
        <v>-624</v>
      </c>
      <c r="H128" s="227">
        <f t="shared" si="18"/>
        <v>-1647</v>
      </c>
      <c r="I128" s="227">
        <f t="shared" si="18"/>
        <v>-778</v>
      </c>
      <c r="J128" s="227">
        <f t="shared" si="18"/>
        <v>-769</v>
      </c>
      <c r="K128" s="227">
        <f t="shared" si="18"/>
        <v>3148</v>
      </c>
      <c r="L128" s="227">
        <f t="shared" si="18"/>
        <v>2469</v>
      </c>
    </row>
    <row r="129" spans="1:12" ht="15.75" customHeight="1" thickBot="1">
      <c r="A129" s="183" t="s">
        <v>5</v>
      </c>
      <c r="B129" s="429">
        <f aca="true" t="shared" si="19" ref="B129:L129">SUM(B122:B128)</f>
        <v>-32849</v>
      </c>
      <c r="C129" s="429">
        <f t="shared" si="19"/>
        <v>-20530</v>
      </c>
      <c r="D129" s="429">
        <f t="shared" si="19"/>
        <v>-22214</v>
      </c>
      <c r="E129" s="429">
        <f t="shared" si="19"/>
        <v>-27203</v>
      </c>
      <c r="F129" s="429">
        <f t="shared" si="19"/>
        <v>-19633</v>
      </c>
      <c r="G129" s="429">
        <f t="shared" si="19"/>
        <v>-12087</v>
      </c>
      <c r="H129" s="429">
        <f t="shared" si="19"/>
        <v>-15827</v>
      </c>
      <c r="I129" s="429">
        <f t="shared" si="19"/>
        <v>-17928</v>
      </c>
      <c r="J129" s="429">
        <f t="shared" si="19"/>
        <v>-27511</v>
      </c>
      <c r="K129" s="429">
        <f t="shared" si="19"/>
        <v>-25378</v>
      </c>
      <c r="L129" s="429">
        <f t="shared" si="19"/>
        <v>-18151</v>
      </c>
    </row>
    <row r="130" spans="1:12" ht="15.75" customHeight="1" thickBot="1">
      <c r="A130" s="626" t="s">
        <v>97</v>
      </c>
      <c r="B130" s="626"/>
      <c r="C130" s="626"/>
      <c r="D130" s="626"/>
      <c r="E130" s="626"/>
      <c r="F130" s="626"/>
      <c r="G130" s="626"/>
      <c r="H130" s="626"/>
      <c r="I130" s="626"/>
      <c r="J130" s="626"/>
      <c r="K130" s="626"/>
      <c r="L130" s="626"/>
    </row>
    <row r="131" spans="1:12" ht="15.75" customHeight="1">
      <c r="A131" s="108" t="s">
        <v>39</v>
      </c>
      <c r="B131" s="201">
        <f aca="true" t="shared" si="20" ref="B131:L131">B78-B24</f>
        <v>-15109</v>
      </c>
      <c r="C131" s="201">
        <f t="shared" si="20"/>
        <v>-4847</v>
      </c>
      <c r="D131" s="201">
        <f t="shared" si="20"/>
        <v>-11843</v>
      </c>
      <c r="E131" s="201">
        <f t="shared" si="20"/>
        <v>-8722</v>
      </c>
      <c r="F131" s="201">
        <f t="shared" si="20"/>
        <v>-9542</v>
      </c>
      <c r="G131" s="201">
        <f t="shared" si="20"/>
        <v>-10777</v>
      </c>
      <c r="H131" s="201">
        <f t="shared" si="20"/>
        <v>-5683</v>
      </c>
      <c r="I131" s="201">
        <f t="shared" si="20"/>
        <v>-14581</v>
      </c>
      <c r="J131" s="201">
        <f t="shared" si="20"/>
        <v>-14949</v>
      </c>
      <c r="K131" s="201">
        <f t="shared" si="20"/>
        <v>-18078</v>
      </c>
      <c r="L131" s="201">
        <f t="shared" si="20"/>
        <v>-63701</v>
      </c>
    </row>
    <row r="132" spans="1:12" ht="15.75" customHeight="1">
      <c r="A132" s="24" t="s">
        <v>50</v>
      </c>
      <c r="B132" s="198">
        <f aca="true" t="shared" si="21" ref="B132:L132">B79-B25</f>
        <v>-6721</v>
      </c>
      <c r="C132" s="198">
        <f t="shared" si="21"/>
        <v>-7301</v>
      </c>
      <c r="D132" s="198">
        <f t="shared" si="21"/>
        <v>-5473</v>
      </c>
      <c r="E132" s="198">
        <f t="shared" si="21"/>
        <v>-1986</v>
      </c>
      <c r="F132" s="198">
        <f t="shared" si="21"/>
        <v>-4985</v>
      </c>
      <c r="G132" s="198">
        <f t="shared" si="21"/>
        <v>-2648</v>
      </c>
      <c r="H132" s="198">
        <f t="shared" si="21"/>
        <v>-2688</v>
      </c>
      <c r="I132" s="198">
        <f t="shared" si="21"/>
        <v>-3137</v>
      </c>
      <c r="J132" s="198">
        <f t="shared" si="21"/>
        <v>-2972</v>
      </c>
      <c r="K132" s="198">
        <f t="shared" si="21"/>
        <v>-2792</v>
      </c>
      <c r="L132" s="198">
        <f t="shared" si="21"/>
        <v>-1953</v>
      </c>
    </row>
    <row r="133" spans="1:12" ht="15.75" customHeight="1">
      <c r="A133" s="24" t="s">
        <v>47</v>
      </c>
      <c r="B133" s="198">
        <f aca="true" t="shared" si="22" ref="B133:L133">B80-B26</f>
        <v>-11162</v>
      </c>
      <c r="C133" s="198">
        <f t="shared" si="22"/>
        <v>-5618</v>
      </c>
      <c r="D133" s="198">
        <f t="shared" si="22"/>
        <v>-3507</v>
      </c>
      <c r="E133" s="198">
        <f t="shared" si="22"/>
        <v>-1512</v>
      </c>
      <c r="F133" s="198">
        <f t="shared" si="22"/>
        <v>-2798</v>
      </c>
      <c r="G133" s="198">
        <f t="shared" si="22"/>
        <v>-1751</v>
      </c>
      <c r="H133" s="198">
        <f t="shared" si="22"/>
        <v>-674</v>
      </c>
      <c r="I133" s="198">
        <f t="shared" si="22"/>
        <v>-1650</v>
      </c>
      <c r="J133" s="198">
        <f t="shared" si="22"/>
        <v>-1703</v>
      </c>
      <c r="K133" s="198">
        <f t="shared" si="22"/>
        <v>-2555</v>
      </c>
      <c r="L133" s="198">
        <f t="shared" si="22"/>
        <v>-3609</v>
      </c>
    </row>
    <row r="134" spans="1:12" ht="15.75" customHeight="1">
      <c r="A134" s="24" t="s">
        <v>51</v>
      </c>
      <c r="B134" s="198">
        <f aca="true" t="shared" si="23" ref="B134:L134">B81-B27</f>
        <v>-455</v>
      </c>
      <c r="C134" s="198">
        <f t="shared" si="23"/>
        <v>-14</v>
      </c>
      <c r="D134" s="198">
        <f t="shared" si="23"/>
        <v>12</v>
      </c>
      <c r="E134" s="198">
        <f t="shared" si="23"/>
        <v>-1780</v>
      </c>
      <c r="F134" s="198">
        <f t="shared" si="23"/>
        <v>-4173</v>
      </c>
      <c r="G134" s="198">
        <f t="shared" si="23"/>
        <v>-5285</v>
      </c>
      <c r="H134" s="198">
        <f t="shared" si="23"/>
        <v>-7486</v>
      </c>
      <c r="I134" s="198">
        <f t="shared" si="23"/>
        <v>-5758</v>
      </c>
      <c r="J134" s="198">
        <f t="shared" si="23"/>
        <v>-5078</v>
      </c>
      <c r="K134" s="198">
        <f t="shared" si="23"/>
        <v>-8086</v>
      </c>
      <c r="L134" s="198">
        <f t="shared" si="23"/>
        <v>-5997</v>
      </c>
    </row>
    <row r="135" spans="1:12" ht="31.5" customHeight="1">
      <c r="A135" s="24" t="s">
        <v>100</v>
      </c>
      <c r="B135" s="198">
        <f>B82-B28</f>
        <v>-20816</v>
      </c>
      <c r="C135" s="381"/>
      <c r="D135" s="198">
        <f>D82-D28</f>
        <v>-3118</v>
      </c>
      <c r="E135" s="198">
        <f>E82-E28</f>
        <v>-289</v>
      </c>
      <c r="F135" s="198"/>
      <c r="G135" s="198">
        <f aca="true" t="shared" si="24" ref="G135:L136">G82-G28</f>
        <v>-513</v>
      </c>
      <c r="H135" s="198">
        <f t="shared" si="24"/>
        <v>-650</v>
      </c>
      <c r="I135" s="198">
        <f t="shared" si="24"/>
        <v>-1218</v>
      </c>
      <c r="J135" s="198">
        <f t="shared" si="24"/>
        <v>-629</v>
      </c>
      <c r="K135" s="198">
        <f t="shared" si="24"/>
        <v>-772</v>
      </c>
      <c r="L135" s="198">
        <f t="shared" si="24"/>
        <v>-1353</v>
      </c>
    </row>
    <row r="136" spans="1:12" ht="15.75" customHeight="1" thickBot="1">
      <c r="A136" s="25" t="s">
        <v>212</v>
      </c>
      <c r="B136" s="227">
        <f>B83-B29</f>
        <v>-3949</v>
      </c>
      <c r="C136" s="227">
        <f>C83-C29</f>
        <v>-4045</v>
      </c>
      <c r="D136" s="227">
        <f>D83-D29</f>
        <v>-372</v>
      </c>
      <c r="E136" s="227">
        <f>E83-E29</f>
        <v>-3015</v>
      </c>
      <c r="F136" s="227">
        <f>F83-F29</f>
        <v>-935</v>
      </c>
      <c r="G136" s="227">
        <f t="shared" si="24"/>
        <v>-2880</v>
      </c>
      <c r="H136" s="227">
        <f t="shared" si="24"/>
        <v>-679</v>
      </c>
      <c r="I136" s="227">
        <f t="shared" si="24"/>
        <v>-791</v>
      </c>
      <c r="J136" s="227">
        <f t="shared" si="24"/>
        <v>-558</v>
      </c>
      <c r="K136" s="227">
        <f t="shared" si="24"/>
        <v>-2298</v>
      </c>
      <c r="L136" s="227">
        <f t="shared" si="24"/>
        <v>-2144</v>
      </c>
    </row>
    <row r="137" spans="1:12" ht="15.75" customHeight="1" thickBot="1">
      <c r="A137" s="183" t="s">
        <v>5</v>
      </c>
      <c r="B137" s="429">
        <f aca="true" t="shared" si="25" ref="B137:I137">SUM(B130:B136)</f>
        <v>-58212</v>
      </c>
      <c r="C137" s="430"/>
      <c r="D137" s="429">
        <f t="shared" si="25"/>
        <v>-24301</v>
      </c>
      <c r="E137" s="429">
        <f t="shared" si="25"/>
        <v>-17304</v>
      </c>
      <c r="F137" s="429">
        <f t="shared" si="25"/>
        <v>-22433</v>
      </c>
      <c r="G137" s="429">
        <f t="shared" si="25"/>
        <v>-23854</v>
      </c>
      <c r="H137" s="429">
        <f t="shared" si="25"/>
        <v>-17860</v>
      </c>
      <c r="I137" s="429">
        <f t="shared" si="25"/>
        <v>-27135</v>
      </c>
      <c r="J137" s="429">
        <f>SUM(J131:J136)</f>
        <v>-25889</v>
      </c>
      <c r="K137" s="429">
        <f>SUM(K130:K136)</f>
        <v>-34581</v>
      </c>
      <c r="L137" s="429">
        <f>SUM(L130:L136)</f>
        <v>-78757</v>
      </c>
    </row>
    <row r="138" spans="1:6" ht="12.75">
      <c r="A138" s="4" t="s">
        <v>19</v>
      </c>
      <c r="F138" s="11" t="s">
        <v>265</v>
      </c>
    </row>
    <row r="139" spans="1:2" ht="12.75">
      <c r="A139" s="326"/>
      <c r="B139" s="11" t="s">
        <v>436</v>
      </c>
    </row>
  </sheetData>
  <sheetProtection/>
  <mergeCells count="15">
    <mergeCell ref="A3:A4"/>
    <mergeCell ref="B3:L3"/>
    <mergeCell ref="A57:A58"/>
    <mergeCell ref="B57:L57"/>
    <mergeCell ref="A59:L59"/>
    <mergeCell ref="A68:L68"/>
    <mergeCell ref="A5:L5"/>
    <mergeCell ref="A112:L112"/>
    <mergeCell ref="A23:L23"/>
    <mergeCell ref="A14:L14"/>
    <mergeCell ref="A121:L121"/>
    <mergeCell ref="A130:L130"/>
    <mergeCell ref="A77:L77"/>
    <mergeCell ref="A110:A111"/>
    <mergeCell ref="B110:L11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18.57421875" style="177" customWidth="1"/>
    <col min="2" max="2" width="20.00390625" style="177" customWidth="1"/>
    <col min="3" max="5" width="18.7109375" style="177" customWidth="1"/>
    <col min="6" max="9" width="9.140625" style="1" customWidth="1"/>
    <col min="10" max="16384" width="9.140625" style="177" customWidth="1"/>
  </cols>
  <sheetData>
    <row r="1" spans="1:12" ht="19.5" customHeight="1">
      <c r="A1" s="588" t="s">
        <v>303</v>
      </c>
      <c r="B1" s="588"/>
      <c r="C1" s="588"/>
      <c r="D1" s="588"/>
      <c r="E1" s="588"/>
      <c r="F1" s="154"/>
      <c r="G1" s="154"/>
      <c r="H1" s="154"/>
      <c r="I1" s="154"/>
      <c r="J1" s="154"/>
      <c r="K1" s="154"/>
      <c r="L1" s="154"/>
    </row>
    <row r="2" ht="6.75" customHeight="1"/>
    <row r="3" spans="1:12" ht="19.5" customHeight="1">
      <c r="A3" s="16" t="s">
        <v>372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6.75" customHeight="1" thickBot="1"/>
    <row r="5" spans="1:10" ht="15.75" customHeight="1" thickBot="1">
      <c r="A5" s="19" t="s">
        <v>431</v>
      </c>
      <c r="B5" s="19" t="s">
        <v>374</v>
      </c>
      <c r="C5" s="314" t="s">
        <v>165</v>
      </c>
      <c r="D5" s="314" t="s">
        <v>304</v>
      </c>
      <c r="E5" s="314" t="s">
        <v>5</v>
      </c>
      <c r="F5" s="553"/>
      <c r="G5" s="553"/>
      <c r="H5" s="553"/>
      <c r="J5" s="1"/>
    </row>
    <row r="6" spans="1:10" ht="15.75" customHeight="1">
      <c r="A6" s="586">
        <v>1997</v>
      </c>
      <c r="B6" s="145" t="s">
        <v>164</v>
      </c>
      <c r="C6" s="107">
        <v>1533</v>
      </c>
      <c r="D6" s="107">
        <v>500</v>
      </c>
      <c r="E6" s="33">
        <f aca="true" t="shared" si="0" ref="E6:E27">SUM(C6:D6)</f>
        <v>2033</v>
      </c>
      <c r="F6" s="552"/>
      <c r="G6" s="552"/>
      <c r="H6" s="551"/>
      <c r="I6" s="552"/>
      <c r="J6" s="552"/>
    </row>
    <row r="7" spans="1:10" ht="15.75" customHeight="1" thickBot="1">
      <c r="A7" s="587"/>
      <c r="B7" s="156" t="s">
        <v>1</v>
      </c>
      <c r="C7" s="124">
        <f>1533*100/2033</f>
        <v>75.40580423020167</v>
      </c>
      <c r="D7" s="124">
        <f>500*100/2033</f>
        <v>24.59419576979833</v>
      </c>
      <c r="E7" s="99">
        <f t="shared" si="0"/>
        <v>100</v>
      </c>
      <c r="F7" s="552"/>
      <c r="G7" s="552"/>
      <c r="H7" s="551"/>
      <c r="I7" s="552"/>
      <c r="J7" s="552"/>
    </row>
    <row r="8" spans="1:10" ht="15.75" customHeight="1">
      <c r="A8" s="586">
        <v>1998</v>
      </c>
      <c r="B8" s="145" t="s">
        <v>164</v>
      </c>
      <c r="C8" s="107">
        <v>1367</v>
      </c>
      <c r="D8" s="107">
        <v>514</v>
      </c>
      <c r="E8" s="33">
        <f t="shared" si="0"/>
        <v>1881</v>
      </c>
      <c r="F8" s="552"/>
      <c r="G8" s="552"/>
      <c r="H8" s="551"/>
      <c r="I8" s="552"/>
      <c r="J8" s="552"/>
    </row>
    <row r="9" spans="1:10" ht="15.75" customHeight="1" thickBot="1">
      <c r="A9" s="587"/>
      <c r="B9" s="156" t="s">
        <v>1</v>
      </c>
      <c r="C9" s="124">
        <f>C8*100/E8</f>
        <v>72.67410951621478</v>
      </c>
      <c r="D9" s="124">
        <f>D8*100/E8</f>
        <v>27.32589048378522</v>
      </c>
      <c r="E9" s="99">
        <f t="shared" si="0"/>
        <v>100</v>
      </c>
      <c r="F9" s="552"/>
      <c r="G9" s="552"/>
      <c r="H9" s="551"/>
      <c r="I9" s="552"/>
      <c r="J9" s="552"/>
    </row>
    <row r="10" spans="1:10" ht="15.75" customHeight="1">
      <c r="A10" s="586">
        <v>1999</v>
      </c>
      <c r="B10" s="145" t="s">
        <v>164</v>
      </c>
      <c r="C10" s="107">
        <v>1347</v>
      </c>
      <c r="D10" s="107">
        <v>525</v>
      </c>
      <c r="E10" s="33">
        <f t="shared" si="0"/>
        <v>1872</v>
      </c>
      <c r="F10" s="552"/>
      <c r="G10" s="552"/>
      <c r="H10" s="551"/>
      <c r="I10" s="552"/>
      <c r="J10" s="552"/>
    </row>
    <row r="11" spans="1:10" ht="15.75" customHeight="1" thickBot="1">
      <c r="A11" s="587"/>
      <c r="B11" s="156" t="s">
        <v>1</v>
      </c>
      <c r="C11" s="124">
        <f>C10*100/E10</f>
        <v>71.9551282051282</v>
      </c>
      <c r="D11" s="124">
        <f>D10*100/E10</f>
        <v>28.044871794871796</v>
      </c>
      <c r="E11" s="99">
        <f t="shared" si="0"/>
        <v>100</v>
      </c>
      <c r="F11" s="552"/>
      <c r="G11" s="552"/>
      <c r="H11" s="551"/>
      <c r="I11" s="552"/>
      <c r="J11" s="552"/>
    </row>
    <row r="12" spans="1:10" ht="15.75" customHeight="1">
      <c r="A12" s="586">
        <v>2000</v>
      </c>
      <c r="B12" s="145" t="s">
        <v>164</v>
      </c>
      <c r="C12" s="107">
        <v>1405</v>
      </c>
      <c r="D12" s="107">
        <v>535</v>
      </c>
      <c r="E12" s="33">
        <f t="shared" si="0"/>
        <v>1940</v>
      </c>
      <c r="F12" s="552"/>
      <c r="G12" s="552"/>
      <c r="H12" s="551"/>
      <c r="I12" s="552"/>
      <c r="J12" s="552"/>
    </row>
    <row r="13" spans="1:10" ht="15.75" customHeight="1" thickBot="1">
      <c r="A13" s="587"/>
      <c r="B13" s="156" t="s">
        <v>1</v>
      </c>
      <c r="C13" s="124">
        <f>C12*100/E12</f>
        <v>72.42268041237114</v>
      </c>
      <c r="D13" s="124">
        <f>D12*100/E12</f>
        <v>27.577319587628867</v>
      </c>
      <c r="E13" s="99">
        <f t="shared" si="0"/>
        <v>100</v>
      </c>
      <c r="F13" s="552"/>
      <c r="G13" s="552"/>
      <c r="H13" s="551"/>
      <c r="I13" s="552"/>
      <c r="J13" s="552"/>
    </row>
    <row r="14" spans="1:10" ht="15.75" customHeight="1">
      <c r="A14" s="586">
        <v>2001</v>
      </c>
      <c r="B14" s="145" t="s">
        <v>164</v>
      </c>
      <c r="C14" s="107">
        <v>1285</v>
      </c>
      <c r="D14" s="107">
        <v>533</v>
      </c>
      <c r="E14" s="33">
        <f t="shared" si="0"/>
        <v>1818</v>
      </c>
      <c r="F14" s="552"/>
      <c r="G14" s="552"/>
      <c r="H14" s="551"/>
      <c r="I14" s="552"/>
      <c r="J14" s="552"/>
    </row>
    <row r="15" spans="1:10" ht="15.75" customHeight="1" thickBot="1">
      <c r="A15" s="587"/>
      <c r="B15" s="156" t="s">
        <v>1</v>
      </c>
      <c r="C15" s="124">
        <f>C14*100/E14</f>
        <v>70.68206820682069</v>
      </c>
      <c r="D15" s="124">
        <f>D14*100/E14</f>
        <v>29.31793179317932</v>
      </c>
      <c r="E15" s="99">
        <f t="shared" si="0"/>
        <v>100</v>
      </c>
      <c r="F15" s="552"/>
      <c r="G15" s="552"/>
      <c r="H15" s="551"/>
      <c r="I15" s="552"/>
      <c r="J15" s="552"/>
    </row>
    <row r="16" spans="1:10" ht="15.75" customHeight="1">
      <c r="A16" s="586">
        <v>2002</v>
      </c>
      <c r="B16" s="145" t="s">
        <v>164</v>
      </c>
      <c r="C16" s="107">
        <v>1408</v>
      </c>
      <c r="D16" s="107">
        <v>521</v>
      </c>
      <c r="E16" s="33">
        <f t="shared" si="0"/>
        <v>1929</v>
      </c>
      <c r="F16" s="552"/>
      <c r="G16" s="552"/>
      <c r="H16" s="551"/>
      <c r="I16" s="552"/>
      <c r="J16" s="552"/>
    </row>
    <row r="17" spans="1:5" ht="15.75" customHeight="1" thickBot="1">
      <c r="A17" s="587"/>
      <c r="B17" s="156" t="s">
        <v>1</v>
      </c>
      <c r="C17" s="124">
        <f>C16*100/E16</f>
        <v>72.99118714359771</v>
      </c>
      <c r="D17" s="124">
        <f>D16*100/E16</f>
        <v>27.00881285640228</v>
      </c>
      <c r="E17" s="99">
        <f t="shared" si="0"/>
        <v>100</v>
      </c>
    </row>
    <row r="18" spans="1:5" ht="15.75" customHeight="1">
      <c r="A18" s="586">
        <v>2003</v>
      </c>
      <c r="B18" s="145" t="s">
        <v>164</v>
      </c>
      <c r="C18" s="107">
        <v>1366</v>
      </c>
      <c r="D18" s="107">
        <v>534</v>
      </c>
      <c r="E18" s="33">
        <f t="shared" si="0"/>
        <v>1900</v>
      </c>
    </row>
    <row r="19" spans="1:5" ht="15.75" customHeight="1" thickBot="1">
      <c r="A19" s="587"/>
      <c r="B19" s="156" t="s">
        <v>1</v>
      </c>
      <c r="C19" s="124">
        <f>C18*100/E18</f>
        <v>71.89473684210526</v>
      </c>
      <c r="D19" s="124">
        <f>D18*100/E18</f>
        <v>28.105263157894736</v>
      </c>
      <c r="E19" s="99">
        <f t="shared" si="0"/>
        <v>100</v>
      </c>
    </row>
    <row r="20" spans="1:5" ht="15.75" customHeight="1">
      <c r="A20" s="586">
        <v>2004</v>
      </c>
      <c r="B20" s="145" t="s">
        <v>164</v>
      </c>
      <c r="C20" s="107">
        <v>1544</v>
      </c>
      <c r="D20" s="107">
        <v>557</v>
      </c>
      <c r="E20" s="33">
        <f t="shared" si="0"/>
        <v>2101</v>
      </c>
    </row>
    <row r="21" spans="1:5" ht="15.75" customHeight="1" thickBot="1">
      <c r="A21" s="587"/>
      <c r="B21" s="156" t="s">
        <v>1</v>
      </c>
      <c r="C21" s="124">
        <f>C20*100/E20</f>
        <v>73.48881485007139</v>
      </c>
      <c r="D21" s="124">
        <f>D20*100/E20</f>
        <v>26.511185149928604</v>
      </c>
      <c r="E21" s="99">
        <f t="shared" si="0"/>
        <v>100</v>
      </c>
    </row>
    <row r="22" spans="1:5" ht="15.75" customHeight="1">
      <c r="A22" s="586">
        <v>2005</v>
      </c>
      <c r="B22" s="145" t="s">
        <v>164</v>
      </c>
      <c r="C22" s="107">
        <v>1441</v>
      </c>
      <c r="D22" s="107">
        <v>551</v>
      </c>
      <c r="E22" s="33">
        <f t="shared" si="0"/>
        <v>1992</v>
      </c>
    </row>
    <row r="23" spans="1:5" ht="15.75" customHeight="1" thickBot="1">
      <c r="A23" s="587"/>
      <c r="B23" s="156" t="s">
        <v>1</v>
      </c>
      <c r="C23" s="124">
        <f>C22*100/E22</f>
        <v>72.33935742971887</v>
      </c>
      <c r="D23" s="124">
        <f>D22*100/E22</f>
        <v>27.660642570281123</v>
      </c>
      <c r="E23" s="99">
        <f t="shared" si="0"/>
        <v>100</v>
      </c>
    </row>
    <row r="24" spans="1:5" ht="15.75" customHeight="1">
      <c r="A24" s="586">
        <v>2006</v>
      </c>
      <c r="B24" s="145" t="s">
        <v>164</v>
      </c>
      <c r="C24" s="107">
        <v>1943</v>
      </c>
      <c r="D24" s="107">
        <v>608</v>
      </c>
      <c r="E24" s="33">
        <f t="shared" si="0"/>
        <v>2551</v>
      </c>
    </row>
    <row r="25" spans="1:5" ht="15.75" customHeight="1" thickBot="1">
      <c r="A25" s="587"/>
      <c r="B25" s="156" t="s">
        <v>1</v>
      </c>
      <c r="C25" s="124">
        <f>C24*100/E24</f>
        <v>76.16620932967464</v>
      </c>
      <c r="D25" s="124">
        <f>D24*100/E24</f>
        <v>23.833790670325364</v>
      </c>
      <c r="E25" s="99">
        <f t="shared" si="0"/>
        <v>100</v>
      </c>
    </row>
    <row r="26" spans="1:5" ht="15.75" customHeight="1">
      <c r="A26" s="586">
        <v>2007</v>
      </c>
      <c r="B26" s="145" t="s">
        <v>164</v>
      </c>
      <c r="C26" s="107">
        <v>2155</v>
      </c>
      <c r="D26" s="107">
        <v>789</v>
      </c>
      <c r="E26" s="33">
        <f t="shared" si="0"/>
        <v>2944</v>
      </c>
    </row>
    <row r="27" spans="1:5" ht="15.75" customHeight="1" thickBot="1">
      <c r="A27" s="587"/>
      <c r="B27" s="156" t="s">
        <v>1</v>
      </c>
      <c r="C27" s="124">
        <f>C26*100/E26</f>
        <v>73.19972826086956</v>
      </c>
      <c r="D27" s="124">
        <f>D26*100/E26</f>
        <v>26.800271739130434</v>
      </c>
      <c r="E27" s="99">
        <f t="shared" si="0"/>
        <v>100</v>
      </c>
    </row>
    <row r="28" spans="1:12" ht="13.5" customHeight="1">
      <c r="A28" s="4" t="s">
        <v>19</v>
      </c>
      <c r="B28" s="12"/>
      <c r="C28" s="5"/>
      <c r="D28" s="11" t="s">
        <v>265</v>
      </c>
      <c r="E28" s="3"/>
      <c r="F28" s="3"/>
      <c r="G28" s="3"/>
      <c r="H28" s="3"/>
      <c r="I28" s="6"/>
      <c r="J28" s="3"/>
      <c r="K28" s="3"/>
      <c r="L28" s="3"/>
    </row>
    <row r="29" spans="2:12" ht="13.5" customHeight="1">
      <c r="B29" s="8"/>
      <c r="C29" s="5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12">
    <mergeCell ref="A1:E1"/>
    <mergeCell ref="A12:A13"/>
    <mergeCell ref="A14:A15"/>
    <mergeCell ref="A16:A17"/>
    <mergeCell ref="A18:A19"/>
    <mergeCell ref="A20:A21"/>
    <mergeCell ref="A22:A23"/>
    <mergeCell ref="A6:A7"/>
    <mergeCell ref="A8:A9"/>
    <mergeCell ref="A10:A11"/>
    <mergeCell ref="A24:A25"/>
    <mergeCell ref="A26:A2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00390625" style="177" customWidth="1"/>
    <col min="2" max="2" width="7.8515625" style="177" customWidth="1"/>
    <col min="3" max="10" width="9.7109375" style="177" customWidth="1"/>
    <col min="11" max="16384" width="9.140625" style="177" customWidth="1"/>
  </cols>
  <sheetData>
    <row r="1" spans="1:23" s="3" customFormat="1" ht="39.75" customHeight="1">
      <c r="A1" s="629" t="s">
        <v>451</v>
      </c>
      <c r="B1" s="629"/>
      <c r="C1" s="629"/>
      <c r="D1" s="629"/>
      <c r="E1" s="629"/>
      <c r="F1" s="629"/>
      <c r="G1" s="629"/>
      <c r="H1" s="629"/>
      <c r="I1" s="629"/>
      <c r="J1" s="62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0" ht="31.5" customHeight="1" thickBot="1">
      <c r="A3" s="19" t="s">
        <v>316</v>
      </c>
      <c r="B3" s="19" t="s">
        <v>431</v>
      </c>
      <c r="C3" s="314" t="s">
        <v>58</v>
      </c>
      <c r="D3" s="314" t="s">
        <v>55</v>
      </c>
      <c r="E3" s="314" t="s">
        <v>452</v>
      </c>
      <c r="F3" s="314" t="s">
        <v>231</v>
      </c>
      <c r="G3" s="314" t="s">
        <v>232</v>
      </c>
      <c r="H3" s="314" t="s">
        <v>162</v>
      </c>
      <c r="I3" s="314" t="s">
        <v>212</v>
      </c>
      <c r="J3" s="435" t="s">
        <v>5</v>
      </c>
    </row>
    <row r="4" spans="1:10" ht="13.5" customHeight="1">
      <c r="A4" s="586" t="s">
        <v>53</v>
      </c>
      <c r="B4" s="145">
        <v>1997</v>
      </c>
      <c r="C4" s="102">
        <v>10</v>
      </c>
      <c r="D4" s="102">
        <v>14</v>
      </c>
      <c r="E4" s="102">
        <v>37281</v>
      </c>
      <c r="F4" s="102">
        <v>3203</v>
      </c>
      <c r="G4" s="102">
        <v>117</v>
      </c>
      <c r="H4" s="102">
        <v>184</v>
      </c>
      <c r="I4" s="102">
        <v>13841</v>
      </c>
      <c r="J4" s="103">
        <f>SUM(C4:I4)</f>
        <v>54650</v>
      </c>
    </row>
    <row r="5" spans="1:10" ht="13.5" customHeight="1">
      <c r="A5" s="602"/>
      <c r="B5" s="146">
        <v>1998</v>
      </c>
      <c r="C5" s="141"/>
      <c r="D5" s="79">
        <v>43</v>
      </c>
      <c r="E5" s="79">
        <v>28500</v>
      </c>
      <c r="F5" s="79">
        <v>2824</v>
      </c>
      <c r="G5" s="141"/>
      <c r="H5" s="79">
        <v>188</v>
      </c>
      <c r="I5" s="79">
        <v>14775</v>
      </c>
      <c r="J5" s="327"/>
    </row>
    <row r="6" spans="1:10" ht="13.5" customHeight="1">
      <c r="A6" s="602"/>
      <c r="B6" s="146">
        <v>1999</v>
      </c>
      <c r="C6" s="141"/>
      <c r="D6" s="141"/>
      <c r="E6" s="79">
        <v>21267</v>
      </c>
      <c r="F6" s="79">
        <v>4357</v>
      </c>
      <c r="G6" s="79">
        <v>4</v>
      </c>
      <c r="H6" s="141"/>
      <c r="I6" s="79">
        <v>10312</v>
      </c>
      <c r="J6" s="327"/>
    </row>
    <row r="7" spans="1:10" ht="13.5" customHeight="1">
      <c r="A7" s="602"/>
      <c r="B7" s="146">
        <v>2000</v>
      </c>
      <c r="C7" s="141"/>
      <c r="D7" s="141"/>
      <c r="E7" s="79">
        <v>28281</v>
      </c>
      <c r="F7" s="79">
        <v>3846</v>
      </c>
      <c r="G7" s="141"/>
      <c r="H7" s="141"/>
      <c r="I7" s="79">
        <v>14058</v>
      </c>
      <c r="J7" s="327"/>
    </row>
    <row r="8" spans="1:10" ht="13.5" customHeight="1">
      <c r="A8" s="602"/>
      <c r="B8" s="146">
        <v>2001</v>
      </c>
      <c r="C8" s="79">
        <v>2</v>
      </c>
      <c r="D8" s="141"/>
      <c r="E8" s="79">
        <v>32556</v>
      </c>
      <c r="F8" s="79">
        <v>4654</v>
      </c>
      <c r="G8" s="79">
        <v>43</v>
      </c>
      <c r="H8" s="141"/>
      <c r="I8" s="79">
        <v>12998</v>
      </c>
      <c r="J8" s="327"/>
    </row>
    <row r="9" spans="1:10" ht="13.5" customHeight="1">
      <c r="A9" s="602"/>
      <c r="B9" s="146">
        <v>2002</v>
      </c>
      <c r="C9" s="79">
        <v>3</v>
      </c>
      <c r="D9" s="141"/>
      <c r="E9" s="79">
        <v>32202</v>
      </c>
      <c r="F9" s="79">
        <v>3719</v>
      </c>
      <c r="G9" s="141"/>
      <c r="H9" s="141"/>
      <c r="I9" s="79">
        <v>3683</v>
      </c>
      <c r="J9" s="327"/>
    </row>
    <row r="10" spans="1:10" ht="13.5" customHeight="1">
      <c r="A10" s="602"/>
      <c r="B10" s="146">
        <v>2003</v>
      </c>
      <c r="C10" s="79">
        <v>1</v>
      </c>
      <c r="D10" s="141"/>
      <c r="E10" s="79">
        <v>17580</v>
      </c>
      <c r="F10" s="79">
        <v>3258</v>
      </c>
      <c r="G10" s="141"/>
      <c r="H10" s="141"/>
      <c r="I10" s="79">
        <v>158</v>
      </c>
      <c r="J10" s="327"/>
    </row>
    <row r="11" spans="1:10" ht="13.5" customHeight="1">
      <c r="A11" s="602"/>
      <c r="B11" s="146">
        <v>2004</v>
      </c>
      <c r="C11" s="141"/>
      <c r="D11" s="141"/>
      <c r="E11" s="79">
        <v>24049</v>
      </c>
      <c r="F11" s="79">
        <v>3064</v>
      </c>
      <c r="G11" s="79">
        <v>32</v>
      </c>
      <c r="H11" s="141"/>
      <c r="I11" s="79">
        <v>59</v>
      </c>
      <c r="J11" s="327"/>
    </row>
    <row r="12" spans="1:10" ht="13.5" customHeight="1">
      <c r="A12" s="602"/>
      <c r="B12" s="146">
        <v>2005</v>
      </c>
      <c r="C12" s="79">
        <v>23</v>
      </c>
      <c r="D12" s="141"/>
      <c r="E12" s="79">
        <v>28055</v>
      </c>
      <c r="F12" s="79">
        <v>3093</v>
      </c>
      <c r="G12" s="79">
        <v>1229</v>
      </c>
      <c r="H12" s="141"/>
      <c r="I12" s="79">
        <v>1436</v>
      </c>
      <c r="J12" s="327"/>
    </row>
    <row r="13" spans="1:10" ht="13.5" customHeight="1">
      <c r="A13" s="602"/>
      <c r="B13" s="146">
        <v>2006</v>
      </c>
      <c r="C13" s="141"/>
      <c r="D13" s="141"/>
      <c r="E13" s="79">
        <v>30674</v>
      </c>
      <c r="F13" s="79">
        <v>2765</v>
      </c>
      <c r="G13" s="79">
        <v>1763</v>
      </c>
      <c r="H13" s="141"/>
      <c r="I13" s="79">
        <v>621</v>
      </c>
      <c r="J13" s="327"/>
    </row>
    <row r="14" spans="1:10" ht="13.5" customHeight="1" thickBot="1">
      <c r="A14" s="587"/>
      <c r="B14" s="147">
        <v>2007</v>
      </c>
      <c r="C14" s="220"/>
      <c r="D14" s="220"/>
      <c r="E14" s="174">
        <v>53767</v>
      </c>
      <c r="F14" s="174">
        <v>1023</v>
      </c>
      <c r="G14" s="174">
        <v>627</v>
      </c>
      <c r="H14" s="220"/>
      <c r="I14" s="174">
        <v>1880</v>
      </c>
      <c r="J14" s="332"/>
    </row>
    <row r="15" spans="1:10" ht="13.5" customHeight="1">
      <c r="A15" s="586" t="s">
        <v>54</v>
      </c>
      <c r="B15" s="145">
        <v>1997</v>
      </c>
      <c r="C15" s="142"/>
      <c r="D15" s="142"/>
      <c r="E15" s="142"/>
      <c r="F15" s="142"/>
      <c r="G15" s="142"/>
      <c r="H15" s="142"/>
      <c r="I15" s="102">
        <v>313</v>
      </c>
      <c r="J15" s="140"/>
    </row>
    <row r="16" spans="1:10" ht="13.5" customHeight="1">
      <c r="A16" s="602"/>
      <c r="B16" s="146">
        <v>1998</v>
      </c>
      <c r="C16" s="141"/>
      <c r="D16" s="141"/>
      <c r="E16" s="141"/>
      <c r="F16" s="141"/>
      <c r="G16" s="141"/>
      <c r="H16" s="141"/>
      <c r="I16" s="79">
        <v>3293</v>
      </c>
      <c r="J16" s="327"/>
    </row>
    <row r="17" spans="1:10" ht="13.5" customHeight="1">
      <c r="A17" s="602"/>
      <c r="B17" s="146">
        <v>1999</v>
      </c>
      <c r="C17" s="141"/>
      <c r="D17" s="141"/>
      <c r="E17" s="141"/>
      <c r="F17" s="141"/>
      <c r="G17" s="141"/>
      <c r="H17" s="141"/>
      <c r="I17" s="79">
        <v>3040</v>
      </c>
      <c r="J17" s="327"/>
    </row>
    <row r="18" spans="1:10" ht="13.5" customHeight="1">
      <c r="A18" s="602"/>
      <c r="B18" s="146">
        <v>2000</v>
      </c>
      <c r="C18" s="141"/>
      <c r="D18" s="141"/>
      <c r="E18" s="79">
        <v>2030</v>
      </c>
      <c r="F18" s="79">
        <v>1611</v>
      </c>
      <c r="G18" s="141"/>
      <c r="H18" s="141"/>
      <c r="I18" s="79">
        <v>209</v>
      </c>
      <c r="J18" s="327"/>
    </row>
    <row r="19" spans="1:10" ht="13.5" customHeight="1">
      <c r="A19" s="602"/>
      <c r="B19" s="146">
        <v>2001</v>
      </c>
      <c r="C19" s="141"/>
      <c r="D19" s="79">
        <v>127</v>
      </c>
      <c r="E19" s="79">
        <v>2487</v>
      </c>
      <c r="F19" s="79">
        <v>571</v>
      </c>
      <c r="G19" s="141"/>
      <c r="H19" s="141"/>
      <c r="I19" s="79">
        <v>1268</v>
      </c>
      <c r="J19" s="327"/>
    </row>
    <row r="20" spans="1:10" ht="13.5" customHeight="1">
      <c r="A20" s="602"/>
      <c r="B20" s="146">
        <v>2002</v>
      </c>
      <c r="C20" s="141"/>
      <c r="D20" s="79">
        <v>1</v>
      </c>
      <c r="E20" s="79">
        <v>7912</v>
      </c>
      <c r="F20" s="141"/>
      <c r="G20" s="141"/>
      <c r="H20" s="141"/>
      <c r="I20" s="79">
        <v>1677</v>
      </c>
      <c r="J20" s="327"/>
    </row>
    <row r="21" spans="1:10" ht="13.5" customHeight="1">
      <c r="A21" s="602"/>
      <c r="B21" s="146">
        <v>2003</v>
      </c>
      <c r="C21" s="141"/>
      <c r="D21" s="79">
        <v>269</v>
      </c>
      <c r="E21" s="79">
        <v>9067</v>
      </c>
      <c r="F21" s="79">
        <v>921</v>
      </c>
      <c r="G21" s="141"/>
      <c r="H21" s="141"/>
      <c r="I21" s="79">
        <v>763</v>
      </c>
      <c r="J21" s="327"/>
    </row>
    <row r="22" spans="1:10" ht="13.5" customHeight="1">
      <c r="A22" s="602"/>
      <c r="B22" s="146">
        <v>2004</v>
      </c>
      <c r="C22" s="141"/>
      <c r="D22" s="79">
        <v>1580</v>
      </c>
      <c r="E22" s="79">
        <v>6817</v>
      </c>
      <c r="F22" s="79">
        <v>15</v>
      </c>
      <c r="G22" s="79">
        <v>479</v>
      </c>
      <c r="H22" s="141"/>
      <c r="I22" s="79">
        <v>1462</v>
      </c>
      <c r="J22" s="327"/>
    </row>
    <row r="23" spans="1:10" ht="13.5" customHeight="1">
      <c r="A23" s="602"/>
      <c r="B23" s="146">
        <v>2005</v>
      </c>
      <c r="C23" s="79">
        <v>283</v>
      </c>
      <c r="D23" s="79">
        <v>248</v>
      </c>
      <c r="E23" s="79">
        <v>109</v>
      </c>
      <c r="F23" s="141"/>
      <c r="G23" s="79">
        <v>43</v>
      </c>
      <c r="H23" s="141"/>
      <c r="I23" s="79">
        <v>150</v>
      </c>
      <c r="J23" s="327"/>
    </row>
    <row r="24" spans="1:10" ht="13.5" customHeight="1">
      <c r="A24" s="602"/>
      <c r="B24" s="146">
        <v>2006</v>
      </c>
      <c r="C24" s="141"/>
      <c r="D24" s="141"/>
      <c r="E24" s="79">
        <v>1053</v>
      </c>
      <c r="F24" s="141"/>
      <c r="G24" s="141"/>
      <c r="H24" s="141"/>
      <c r="I24" s="79">
        <v>673</v>
      </c>
      <c r="J24" s="327"/>
    </row>
    <row r="25" spans="1:10" ht="13.5" customHeight="1" thickBot="1">
      <c r="A25" s="587"/>
      <c r="B25" s="147">
        <v>2007</v>
      </c>
      <c r="C25" s="220"/>
      <c r="D25" s="174">
        <v>86</v>
      </c>
      <c r="E25" s="174">
        <v>55</v>
      </c>
      <c r="F25" s="220"/>
      <c r="G25" s="220"/>
      <c r="H25" s="220"/>
      <c r="I25" s="174">
        <v>439</v>
      </c>
      <c r="J25" s="332"/>
    </row>
    <row r="26" spans="1:10" ht="13.5" customHeight="1">
      <c r="A26" s="586" t="s">
        <v>376</v>
      </c>
      <c r="B26" s="145">
        <v>1997</v>
      </c>
      <c r="C26" s="453"/>
      <c r="D26" s="444">
        <f aca="true" t="shared" si="0" ref="D26:I26">D15-D4</f>
        <v>-14</v>
      </c>
      <c r="E26" s="444">
        <f t="shared" si="0"/>
        <v>-37281</v>
      </c>
      <c r="F26" s="444">
        <f t="shared" si="0"/>
        <v>-3203</v>
      </c>
      <c r="G26" s="444">
        <f t="shared" si="0"/>
        <v>-117</v>
      </c>
      <c r="H26" s="444">
        <f t="shared" si="0"/>
        <v>-184</v>
      </c>
      <c r="I26" s="444">
        <f t="shared" si="0"/>
        <v>-13528</v>
      </c>
      <c r="J26" s="445"/>
    </row>
    <row r="27" spans="1:10" ht="13.5" customHeight="1">
      <c r="A27" s="602"/>
      <c r="B27" s="146">
        <v>1998</v>
      </c>
      <c r="C27" s="451"/>
      <c r="D27" s="446">
        <f aca="true" t="shared" si="1" ref="D27:I27">D16-D5</f>
        <v>-43</v>
      </c>
      <c r="E27" s="446">
        <f t="shared" si="1"/>
        <v>-28500</v>
      </c>
      <c r="F27" s="446">
        <f t="shared" si="1"/>
        <v>-2824</v>
      </c>
      <c r="G27" s="451"/>
      <c r="H27" s="446">
        <f t="shared" si="1"/>
        <v>-188</v>
      </c>
      <c r="I27" s="446">
        <f t="shared" si="1"/>
        <v>-11482</v>
      </c>
      <c r="J27" s="447"/>
    </row>
    <row r="28" spans="1:10" ht="13.5" customHeight="1">
      <c r="A28" s="602"/>
      <c r="B28" s="146">
        <v>1999</v>
      </c>
      <c r="C28" s="451"/>
      <c r="D28" s="451"/>
      <c r="E28" s="446">
        <f>E17-E6</f>
        <v>-21267</v>
      </c>
      <c r="F28" s="446">
        <f>F17-F6</f>
        <v>-4357</v>
      </c>
      <c r="G28" s="446">
        <f>G17-G6</f>
        <v>-4</v>
      </c>
      <c r="H28" s="451"/>
      <c r="I28" s="446">
        <f>I17-I6</f>
        <v>-7272</v>
      </c>
      <c r="J28" s="449"/>
    </row>
    <row r="29" spans="1:10" ht="13.5" customHeight="1">
      <c r="A29" s="602"/>
      <c r="B29" s="146">
        <v>2000</v>
      </c>
      <c r="C29" s="451"/>
      <c r="D29" s="451"/>
      <c r="E29" s="446">
        <f>E18-E7</f>
        <v>-26251</v>
      </c>
      <c r="F29" s="446">
        <f>F18-F7</f>
        <v>-2235</v>
      </c>
      <c r="G29" s="451"/>
      <c r="H29" s="451"/>
      <c r="I29" s="446">
        <f>I18-I7</f>
        <v>-13849</v>
      </c>
      <c r="J29" s="449"/>
    </row>
    <row r="30" spans="1:10" ht="13.5" customHeight="1">
      <c r="A30" s="602"/>
      <c r="B30" s="146">
        <v>2001</v>
      </c>
      <c r="C30" s="446">
        <f aca="true" t="shared" si="2" ref="C30:I30">C19-C8</f>
        <v>-2</v>
      </c>
      <c r="D30" s="446">
        <f t="shared" si="2"/>
        <v>127</v>
      </c>
      <c r="E30" s="446">
        <f t="shared" si="2"/>
        <v>-30069</v>
      </c>
      <c r="F30" s="446">
        <f t="shared" si="2"/>
        <v>-4083</v>
      </c>
      <c r="G30" s="446">
        <f t="shared" si="2"/>
        <v>-43</v>
      </c>
      <c r="H30" s="451"/>
      <c r="I30" s="446">
        <f t="shared" si="2"/>
        <v>-11730</v>
      </c>
      <c r="J30" s="449"/>
    </row>
    <row r="31" spans="1:10" ht="13.5" customHeight="1">
      <c r="A31" s="602"/>
      <c r="B31" s="146">
        <v>2002</v>
      </c>
      <c r="C31" s="446">
        <f aca="true" t="shared" si="3" ref="C31:I31">C20-C9</f>
        <v>-3</v>
      </c>
      <c r="D31" s="446">
        <f t="shared" si="3"/>
        <v>1</v>
      </c>
      <c r="E31" s="446">
        <f t="shared" si="3"/>
        <v>-24290</v>
      </c>
      <c r="F31" s="446">
        <f t="shared" si="3"/>
        <v>-3719</v>
      </c>
      <c r="G31" s="451"/>
      <c r="H31" s="451"/>
      <c r="I31" s="446">
        <f t="shared" si="3"/>
        <v>-2006</v>
      </c>
      <c r="J31" s="449"/>
    </row>
    <row r="32" spans="1:10" ht="13.5" customHeight="1">
      <c r="A32" s="602"/>
      <c r="B32" s="146">
        <v>2003</v>
      </c>
      <c r="C32" s="446">
        <f aca="true" t="shared" si="4" ref="C32:I32">C21-C10</f>
        <v>-1</v>
      </c>
      <c r="D32" s="446">
        <f t="shared" si="4"/>
        <v>269</v>
      </c>
      <c r="E32" s="446">
        <f t="shared" si="4"/>
        <v>-8513</v>
      </c>
      <c r="F32" s="446">
        <f t="shared" si="4"/>
        <v>-2337</v>
      </c>
      <c r="G32" s="451"/>
      <c r="H32" s="451"/>
      <c r="I32" s="446">
        <f t="shared" si="4"/>
        <v>605</v>
      </c>
      <c r="J32" s="449"/>
    </row>
    <row r="33" spans="1:10" ht="13.5" customHeight="1">
      <c r="A33" s="602"/>
      <c r="B33" s="146">
        <v>2004</v>
      </c>
      <c r="C33" s="451"/>
      <c r="D33" s="446">
        <f aca="true" t="shared" si="5" ref="D33:I33">D22-D11</f>
        <v>1580</v>
      </c>
      <c r="E33" s="446">
        <f t="shared" si="5"/>
        <v>-17232</v>
      </c>
      <c r="F33" s="446">
        <f t="shared" si="5"/>
        <v>-3049</v>
      </c>
      <c r="G33" s="446">
        <f t="shared" si="5"/>
        <v>447</v>
      </c>
      <c r="H33" s="451"/>
      <c r="I33" s="446">
        <f t="shared" si="5"/>
        <v>1403</v>
      </c>
      <c r="J33" s="449"/>
    </row>
    <row r="34" spans="1:10" ht="13.5" customHeight="1">
      <c r="A34" s="602"/>
      <c r="B34" s="146">
        <v>2005</v>
      </c>
      <c r="C34" s="446">
        <f aca="true" t="shared" si="6" ref="C34:I34">C23-C12</f>
        <v>260</v>
      </c>
      <c r="D34" s="446">
        <f t="shared" si="6"/>
        <v>248</v>
      </c>
      <c r="E34" s="446">
        <f t="shared" si="6"/>
        <v>-27946</v>
      </c>
      <c r="F34" s="446">
        <f t="shared" si="6"/>
        <v>-3093</v>
      </c>
      <c r="G34" s="446">
        <f t="shared" si="6"/>
        <v>-1186</v>
      </c>
      <c r="H34" s="451"/>
      <c r="I34" s="446">
        <f t="shared" si="6"/>
        <v>-1286</v>
      </c>
      <c r="J34" s="449"/>
    </row>
    <row r="35" spans="1:10" ht="13.5" customHeight="1">
      <c r="A35" s="602"/>
      <c r="B35" s="146">
        <v>2006</v>
      </c>
      <c r="C35" s="451"/>
      <c r="D35" s="451"/>
      <c r="E35" s="446">
        <f>E24-E13</f>
        <v>-29621</v>
      </c>
      <c r="F35" s="446">
        <f>F24-F13</f>
        <v>-2765</v>
      </c>
      <c r="G35" s="446">
        <f>G24-G13</f>
        <v>-1763</v>
      </c>
      <c r="H35" s="451"/>
      <c r="I35" s="446">
        <f>I24-I13</f>
        <v>52</v>
      </c>
      <c r="J35" s="449"/>
    </row>
    <row r="36" spans="1:10" ht="13.5" customHeight="1" thickBot="1">
      <c r="A36" s="587"/>
      <c r="B36" s="147">
        <v>2007</v>
      </c>
      <c r="C36" s="452"/>
      <c r="D36" s="448">
        <f aca="true" t="shared" si="7" ref="D36:I36">D25-D14</f>
        <v>86</v>
      </c>
      <c r="E36" s="448">
        <f t="shared" si="7"/>
        <v>-53712</v>
      </c>
      <c r="F36" s="448">
        <f t="shared" si="7"/>
        <v>-1023</v>
      </c>
      <c r="G36" s="448">
        <f t="shared" si="7"/>
        <v>-627</v>
      </c>
      <c r="H36" s="452"/>
      <c r="I36" s="448">
        <f t="shared" si="7"/>
        <v>-1441</v>
      </c>
      <c r="J36" s="450"/>
    </row>
    <row r="37" spans="1:6" ht="12.75">
      <c r="A37" s="4" t="s">
        <v>19</v>
      </c>
      <c r="F37" s="11" t="s">
        <v>265</v>
      </c>
    </row>
    <row r="38" spans="1:2" ht="12.75">
      <c r="A38" s="326"/>
      <c r="B38" s="11" t="s">
        <v>436</v>
      </c>
    </row>
  </sheetData>
  <sheetProtection/>
  <mergeCells count="4">
    <mergeCell ref="A4:A14"/>
    <mergeCell ref="A15:A25"/>
    <mergeCell ref="A26:A36"/>
    <mergeCell ref="A1:J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06" customWidth="1"/>
    <col min="2" max="2" width="6.28125" style="206" customWidth="1"/>
    <col min="3" max="3" width="5.8515625" style="206" customWidth="1"/>
    <col min="4" max="4" width="8.8515625" style="206" customWidth="1"/>
    <col min="5" max="5" width="6.8515625" style="206" customWidth="1"/>
    <col min="6" max="6" width="7.421875" style="206" customWidth="1"/>
    <col min="7" max="7" width="9.00390625" style="206" customWidth="1"/>
    <col min="8" max="9" width="14.7109375" style="206" customWidth="1"/>
    <col min="10" max="11" width="7.28125" style="206" customWidth="1"/>
    <col min="12" max="12" width="7.140625" style="206" customWidth="1"/>
    <col min="13" max="16384" width="9.140625" style="206" customWidth="1"/>
  </cols>
  <sheetData>
    <row r="1" spans="1:23" s="3" customFormat="1" ht="19.5" customHeight="1">
      <c r="A1" s="16" t="s">
        <v>453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110.25" customHeight="1" thickBot="1">
      <c r="A3" s="19" t="s">
        <v>316</v>
      </c>
      <c r="B3" s="19" t="s">
        <v>431</v>
      </c>
      <c r="C3" s="316" t="s">
        <v>83</v>
      </c>
      <c r="D3" s="316" t="s">
        <v>84</v>
      </c>
      <c r="E3" s="316" t="s">
        <v>288</v>
      </c>
      <c r="F3" s="316" t="s">
        <v>85</v>
      </c>
      <c r="G3" s="316" t="s">
        <v>86</v>
      </c>
      <c r="H3" s="316" t="s">
        <v>87</v>
      </c>
      <c r="I3" s="316" t="s">
        <v>233</v>
      </c>
      <c r="J3" s="316" t="s">
        <v>89</v>
      </c>
      <c r="K3" s="316" t="s">
        <v>212</v>
      </c>
      <c r="L3" s="315" t="s">
        <v>5</v>
      </c>
    </row>
    <row r="4" spans="1:12" ht="12" customHeight="1">
      <c r="A4" s="586" t="s">
        <v>53</v>
      </c>
      <c r="B4" s="145">
        <v>1997</v>
      </c>
      <c r="C4" s="454">
        <v>26</v>
      </c>
      <c r="D4" s="454">
        <v>2881</v>
      </c>
      <c r="E4" s="444">
        <v>16</v>
      </c>
      <c r="F4" s="454">
        <v>20340</v>
      </c>
      <c r="G4" s="454">
        <v>17757</v>
      </c>
      <c r="H4" s="454">
        <v>2257</v>
      </c>
      <c r="I4" s="454">
        <v>2785</v>
      </c>
      <c r="J4" s="454">
        <v>8196</v>
      </c>
      <c r="K4" s="454">
        <v>726</v>
      </c>
      <c r="L4" s="445">
        <f>SUM(C4:K4)</f>
        <v>54984</v>
      </c>
    </row>
    <row r="5" spans="1:12" ht="12" customHeight="1">
      <c r="A5" s="602"/>
      <c r="B5" s="146">
        <v>1998</v>
      </c>
      <c r="C5" s="455">
        <v>2</v>
      </c>
      <c r="D5" s="455">
        <v>2208</v>
      </c>
      <c r="E5" s="446">
        <v>45</v>
      </c>
      <c r="F5" s="455">
        <v>9867</v>
      </c>
      <c r="G5" s="455">
        <v>18457</v>
      </c>
      <c r="H5" s="455">
        <v>672</v>
      </c>
      <c r="I5" s="455">
        <v>2513</v>
      </c>
      <c r="J5" s="455">
        <v>11374</v>
      </c>
      <c r="K5" s="455">
        <v>1050</v>
      </c>
      <c r="L5" s="447">
        <f>SUM(C5:K5)</f>
        <v>46188</v>
      </c>
    </row>
    <row r="6" spans="1:12" ht="12" customHeight="1">
      <c r="A6" s="602"/>
      <c r="B6" s="146">
        <v>1999</v>
      </c>
      <c r="C6" s="451"/>
      <c r="D6" s="455">
        <v>10398</v>
      </c>
      <c r="E6" s="446">
        <v>70</v>
      </c>
      <c r="F6" s="455">
        <v>22111</v>
      </c>
      <c r="G6" s="455">
        <v>13553</v>
      </c>
      <c r="H6" s="455">
        <v>603</v>
      </c>
      <c r="I6" s="455">
        <v>1359</v>
      </c>
      <c r="J6" s="455">
        <v>7405</v>
      </c>
      <c r="K6" s="455">
        <v>4650</v>
      </c>
      <c r="L6" s="449"/>
    </row>
    <row r="7" spans="1:12" ht="12" customHeight="1">
      <c r="A7" s="602"/>
      <c r="B7" s="146">
        <v>2000</v>
      </c>
      <c r="C7" s="455">
        <v>5</v>
      </c>
      <c r="D7" s="455">
        <v>4106</v>
      </c>
      <c r="E7" s="446">
        <v>5</v>
      </c>
      <c r="F7" s="455">
        <v>18750</v>
      </c>
      <c r="G7" s="455">
        <v>15675</v>
      </c>
      <c r="H7" s="455">
        <v>612</v>
      </c>
      <c r="I7" s="455">
        <v>1305</v>
      </c>
      <c r="J7" s="455">
        <v>7191</v>
      </c>
      <c r="K7" s="455">
        <v>1893</v>
      </c>
      <c r="L7" s="447">
        <f>SUM(C7:K7)</f>
        <v>49542</v>
      </c>
    </row>
    <row r="8" spans="1:12" ht="12" customHeight="1">
      <c r="A8" s="602"/>
      <c r="B8" s="146">
        <v>2001</v>
      </c>
      <c r="C8" s="455">
        <v>7</v>
      </c>
      <c r="D8" s="455">
        <v>4587</v>
      </c>
      <c r="E8" s="446">
        <v>2</v>
      </c>
      <c r="F8" s="455">
        <v>19611</v>
      </c>
      <c r="G8" s="455">
        <v>16826</v>
      </c>
      <c r="H8" s="455">
        <v>963</v>
      </c>
      <c r="I8" s="455">
        <v>2106</v>
      </c>
      <c r="J8" s="455">
        <v>13321</v>
      </c>
      <c r="K8" s="455">
        <v>1663</v>
      </c>
      <c r="L8" s="447">
        <f>SUM(C8:K8)</f>
        <v>59086</v>
      </c>
    </row>
    <row r="9" spans="1:12" ht="12" customHeight="1">
      <c r="A9" s="602"/>
      <c r="B9" s="146">
        <v>2002</v>
      </c>
      <c r="C9" s="455">
        <v>8</v>
      </c>
      <c r="D9" s="455">
        <v>7490</v>
      </c>
      <c r="E9" s="451"/>
      <c r="F9" s="455">
        <v>12606</v>
      </c>
      <c r="G9" s="455">
        <v>14195</v>
      </c>
      <c r="H9" s="455">
        <v>786</v>
      </c>
      <c r="I9" s="455">
        <v>445</v>
      </c>
      <c r="J9" s="455">
        <v>7331</v>
      </c>
      <c r="K9" s="455">
        <v>19874</v>
      </c>
      <c r="L9" s="449"/>
    </row>
    <row r="10" spans="1:12" ht="12" customHeight="1">
      <c r="A10" s="602"/>
      <c r="B10" s="146">
        <v>2003</v>
      </c>
      <c r="C10" s="455">
        <v>72</v>
      </c>
      <c r="D10" s="455">
        <v>5790</v>
      </c>
      <c r="E10" s="451"/>
      <c r="F10" s="455">
        <v>16863</v>
      </c>
      <c r="G10" s="455">
        <v>16616</v>
      </c>
      <c r="H10" s="455">
        <v>731</v>
      </c>
      <c r="I10" s="455">
        <v>249</v>
      </c>
      <c r="J10" s="455">
        <v>9982</v>
      </c>
      <c r="K10" s="455">
        <v>49161</v>
      </c>
      <c r="L10" s="449"/>
    </row>
    <row r="11" spans="1:12" ht="12" customHeight="1">
      <c r="A11" s="602"/>
      <c r="B11" s="146">
        <v>2004</v>
      </c>
      <c r="C11" s="455">
        <v>23</v>
      </c>
      <c r="D11" s="455">
        <v>11077</v>
      </c>
      <c r="E11" s="451"/>
      <c r="F11" s="455">
        <v>29117</v>
      </c>
      <c r="G11" s="455">
        <v>16619</v>
      </c>
      <c r="H11" s="455">
        <v>1040</v>
      </c>
      <c r="I11" s="455">
        <v>243</v>
      </c>
      <c r="J11" s="455">
        <v>12637</v>
      </c>
      <c r="K11" s="455">
        <v>35551</v>
      </c>
      <c r="L11" s="449"/>
    </row>
    <row r="12" spans="1:12" ht="12" customHeight="1">
      <c r="A12" s="602"/>
      <c r="B12" s="146">
        <v>2005</v>
      </c>
      <c r="C12" s="455">
        <v>22</v>
      </c>
      <c r="D12" s="455">
        <v>965</v>
      </c>
      <c r="E12" s="451"/>
      <c r="F12" s="455">
        <v>27437</v>
      </c>
      <c r="G12" s="455">
        <v>18346</v>
      </c>
      <c r="H12" s="455">
        <v>1091</v>
      </c>
      <c r="I12" s="455">
        <v>169</v>
      </c>
      <c r="J12" s="455">
        <v>10423</v>
      </c>
      <c r="K12" s="455">
        <v>20981</v>
      </c>
      <c r="L12" s="449"/>
    </row>
    <row r="13" spans="1:12" ht="12" customHeight="1">
      <c r="A13" s="602"/>
      <c r="B13" s="146">
        <v>2006</v>
      </c>
      <c r="C13" s="455">
        <v>71</v>
      </c>
      <c r="D13" s="455">
        <v>999</v>
      </c>
      <c r="E13" s="451"/>
      <c r="F13" s="455">
        <v>22068</v>
      </c>
      <c r="G13" s="455">
        <v>18230</v>
      </c>
      <c r="H13" s="455">
        <v>981</v>
      </c>
      <c r="I13" s="455">
        <v>122</v>
      </c>
      <c r="J13" s="455">
        <v>10800</v>
      </c>
      <c r="K13" s="455">
        <v>1036</v>
      </c>
      <c r="L13" s="449"/>
    </row>
    <row r="14" spans="1:12" ht="12" customHeight="1" thickBot="1">
      <c r="A14" s="587"/>
      <c r="B14" s="147">
        <v>2007</v>
      </c>
      <c r="C14" s="456">
        <v>42</v>
      </c>
      <c r="D14" s="456">
        <v>1634</v>
      </c>
      <c r="E14" s="452"/>
      <c r="F14" s="456">
        <v>34765</v>
      </c>
      <c r="G14" s="456">
        <v>19687</v>
      </c>
      <c r="H14" s="456">
        <v>1108</v>
      </c>
      <c r="I14" s="456">
        <v>243</v>
      </c>
      <c r="J14" s="456">
        <v>21483</v>
      </c>
      <c r="K14" s="456">
        <v>1532</v>
      </c>
      <c r="L14" s="450"/>
    </row>
    <row r="15" spans="1:12" ht="12" customHeight="1">
      <c r="A15" s="611" t="s">
        <v>54</v>
      </c>
      <c r="B15" s="167">
        <v>1997</v>
      </c>
      <c r="C15" s="457"/>
      <c r="D15" s="458">
        <v>7</v>
      </c>
      <c r="E15" s="457"/>
      <c r="F15" s="458">
        <v>55</v>
      </c>
      <c r="G15" s="458">
        <v>208</v>
      </c>
      <c r="H15" s="458">
        <v>154</v>
      </c>
      <c r="I15" s="458">
        <v>686</v>
      </c>
      <c r="J15" s="458">
        <v>593</v>
      </c>
      <c r="K15" s="458">
        <v>102</v>
      </c>
      <c r="L15" s="459"/>
    </row>
    <row r="16" spans="1:12" ht="12" customHeight="1">
      <c r="A16" s="602"/>
      <c r="B16" s="146">
        <v>1998</v>
      </c>
      <c r="C16" s="451"/>
      <c r="D16" s="455">
        <v>81</v>
      </c>
      <c r="E16" s="451"/>
      <c r="F16" s="455">
        <v>31</v>
      </c>
      <c r="G16" s="455">
        <v>165</v>
      </c>
      <c r="H16" s="455">
        <v>93</v>
      </c>
      <c r="I16" s="455">
        <v>237</v>
      </c>
      <c r="J16" s="455">
        <v>321</v>
      </c>
      <c r="K16" s="455">
        <v>185</v>
      </c>
      <c r="L16" s="449"/>
    </row>
    <row r="17" spans="1:12" ht="12" customHeight="1">
      <c r="A17" s="602"/>
      <c r="B17" s="146">
        <v>1999</v>
      </c>
      <c r="C17" s="451"/>
      <c r="D17" s="455">
        <v>34</v>
      </c>
      <c r="E17" s="451"/>
      <c r="F17" s="455">
        <v>42</v>
      </c>
      <c r="G17" s="455">
        <v>127</v>
      </c>
      <c r="H17" s="455">
        <v>287</v>
      </c>
      <c r="I17" s="455">
        <v>262</v>
      </c>
      <c r="J17" s="455">
        <v>608</v>
      </c>
      <c r="K17" s="455">
        <v>16</v>
      </c>
      <c r="L17" s="449"/>
    </row>
    <row r="18" spans="1:12" ht="12" customHeight="1">
      <c r="A18" s="602"/>
      <c r="B18" s="146">
        <v>2000</v>
      </c>
      <c r="C18" s="451"/>
      <c r="D18" s="455">
        <v>74</v>
      </c>
      <c r="E18" s="451"/>
      <c r="F18" s="455">
        <v>71</v>
      </c>
      <c r="G18" s="455">
        <v>135</v>
      </c>
      <c r="H18" s="455">
        <v>164</v>
      </c>
      <c r="I18" s="455">
        <v>474</v>
      </c>
      <c r="J18" s="455">
        <v>125</v>
      </c>
      <c r="K18" s="455">
        <v>127</v>
      </c>
      <c r="L18" s="449"/>
    </row>
    <row r="19" spans="1:12" ht="12" customHeight="1">
      <c r="A19" s="602"/>
      <c r="B19" s="146">
        <v>2001</v>
      </c>
      <c r="C19" s="455">
        <v>2</v>
      </c>
      <c r="D19" s="455">
        <v>36</v>
      </c>
      <c r="E19" s="446">
        <v>1</v>
      </c>
      <c r="F19" s="455">
        <v>163</v>
      </c>
      <c r="G19" s="455">
        <v>715</v>
      </c>
      <c r="H19" s="455">
        <v>151</v>
      </c>
      <c r="I19" s="455">
        <v>527</v>
      </c>
      <c r="J19" s="455">
        <v>102</v>
      </c>
      <c r="K19" s="455">
        <v>410</v>
      </c>
      <c r="L19" s="447">
        <f>SUM(C19:K19)</f>
        <v>2107</v>
      </c>
    </row>
    <row r="20" spans="1:12" ht="12" customHeight="1">
      <c r="A20" s="602"/>
      <c r="B20" s="146">
        <v>2002</v>
      </c>
      <c r="C20" s="451"/>
      <c r="D20" s="455">
        <v>57</v>
      </c>
      <c r="E20" s="451"/>
      <c r="F20" s="455">
        <v>265</v>
      </c>
      <c r="G20" s="455">
        <v>557</v>
      </c>
      <c r="H20" s="455">
        <v>442</v>
      </c>
      <c r="I20" s="455">
        <v>189</v>
      </c>
      <c r="J20" s="455">
        <v>42</v>
      </c>
      <c r="K20" s="455">
        <v>626</v>
      </c>
      <c r="L20" s="449"/>
    </row>
    <row r="21" spans="1:12" ht="12" customHeight="1">
      <c r="A21" s="602"/>
      <c r="B21" s="146">
        <v>2003</v>
      </c>
      <c r="C21" s="451"/>
      <c r="D21" s="455">
        <v>13</v>
      </c>
      <c r="E21" s="451"/>
      <c r="F21" s="455">
        <v>271</v>
      </c>
      <c r="G21" s="455">
        <v>195</v>
      </c>
      <c r="H21" s="455">
        <v>313</v>
      </c>
      <c r="I21" s="455">
        <v>570</v>
      </c>
      <c r="J21" s="455">
        <v>10</v>
      </c>
      <c r="K21" s="455">
        <v>525</v>
      </c>
      <c r="L21" s="449"/>
    </row>
    <row r="22" spans="1:12" ht="12" customHeight="1">
      <c r="A22" s="602"/>
      <c r="B22" s="146">
        <v>2004</v>
      </c>
      <c r="C22" s="455">
        <v>16</v>
      </c>
      <c r="D22" s="455">
        <v>75</v>
      </c>
      <c r="E22" s="451"/>
      <c r="F22" s="455">
        <v>405</v>
      </c>
      <c r="G22" s="455">
        <v>447</v>
      </c>
      <c r="H22" s="455">
        <v>338</v>
      </c>
      <c r="I22" s="455">
        <v>806</v>
      </c>
      <c r="J22" s="455">
        <v>42</v>
      </c>
      <c r="K22" s="455">
        <v>538</v>
      </c>
      <c r="L22" s="449"/>
    </row>
    <row r="23" spans="1:12" ht="12" customHeight="1">
      <c r="A23" s="602"/>
      <c r="B23" s="146">
        <v>2005</v>
      </c>
      <c r="C23" s="451"/>
      <c r="D23" s="455">
        <v>9</v>
      </c>
      <c r="E23" s="451"/>
      <c r="F23" s="455">
        <v>125</v>
      </c>
      <c r="G23" s="455">
        <v>336</v>
      </c>
      <c r="H23" s="455">
        <v>364</v>
      </c>
      <c r="I23" s="455">
        <v>881</v>
      </c>
      <c r="J23" s="455">
        <v>88</v>
      </c>
      <c r="K23" s="455">
        <v>343</v>
      </c>
      <c r="L23" s="449"/>
    </row>
    <row r="24" spans="1:12" ht="12" customHeight="1">
      <c r="A24" s="602"/>
      <c r="B24" s="146">
        <v>2006</v>
      </c>
      <c r="C24" s="451"/>
      <c r="D24" s="455">
        <v>45</v>
      </c>
      <c r="E24" s="451"/>
      <c r="F24" s="455">
        <v>195</v>
      </c>
      <c r="G24" s="455">
        <v>385</v>
      </c>
      <c r="H24" s="455">
        <v>378</v>
      </c>
      <c r="I24" s="455">
        <v>956</v>
      </c>
      <c r="J24" s="455">
        <v>45</v>
      </c>
      <c r="K24" s="455">
        <v>1191</v>
      </c>
      <c r="L24" s="449"/>
    </row>
    <row r="25" spans="1:12" ht="12" customHeight="1" thickBot="1">
      <c r="A25" s="587"/>
      <c r="B25" s="147">
        <v>2007</v>
      </c>
      <c r="C25" s="456">
        <v>2</v>
      </c>
      <c r="D25" s="456">
        <v>18</v>
      </c>
      <c r="E25" s="452"/>
      <c r="F25" s="456">
        <v>90</v>
      </c>
      <c r="G25" s="456">
        <v>700</v>
      </c>
      <c r="H25" s="456">
        <v>485</v>
      </c>
      <c r="I25" s="456">
        <v>707</v>
      </c>
      <c r="J25" s="456">
        <v>621</v>
      </c>
      <c r="K25" s="456">
        <v>1717</v>
      </c>
      <c r="L25" s="450"/>
    </row>
    <row r="26" spans="1:12" ht="12" customHeight="1">
      <c r="A26" s="586" t="s">
        <v>376</v>
      </c>
      <c r="B26" s="145">
        <v>1997</v>
      </c>
      <c r="C26" s="453"/>
      <c r="D26" s="444">
        <f aca="true" t="shared" si="0" ref="D26:K26">D15-D4</f>
        <v>-2874</v>
      </c>
      <c r="E26" s="444">
        <f t="shared" si="0"/>
        <v>-16</v>
      </c>
      <c r="F26" s="444">
        <f t="shared" si="0"/>
        <v>-20285</v>
      </c>
      <c r="G26" s="444">
        <f t="shared" si="0"/>
        <v>-17549</v>
      </c>
      <c r="H26" s="444">
        <f t="shared" si="0"/>
        <v>-2103</v>
      </c>
      <c r="I26" s="444">
        <f t="shared" si="0"/>
        <v>-2099</v>
      </c>
      <c r="J26" s="444">
        <f t="shared" si="0"/>
        <v>-7603</v>
      </c>
      <c r="K26" s="444">
        <f t="shared" si="0"/>
        <v>-624</v>
      </c>
      <c r="L26" s="460"/>
    </row>
    <row r="27" spans="1:12" ht="12" customHeight="1">
      <c r="A27" s="602"/>
      <c r="B27" s="146">
        <v>1998</v>
      </c>
      <c r="C27" s="451"/>
      <c r="D27" s="446">
        <f aca="true" t="shared" si="1" ref="D27:K27">D16-D5</f>
        <v>-2127</v>
      </c>
      <c r="E27" s="446">
        <f t="shared" si="1"/>
        <v>-45</v>
      </c>
      <c r="F27" s="446">
        <f t="shared" si="1"/>
        <v>-9836</v>
      </c>
      <c r="G27" s="446">
        <f t="shared" si="1"/>
        <v>-18292</v>
      </c>
      <c r="H27" s="446">
        <f t="shared" si="1"/>
        <v>-579</v>
      </c>
      <c r="I27" s="446">
        <f t="shared" si="1"/>
        <v>-2276</v>
      </c>
      <c r="J27" s="446">
        <f t="shared" si="1"/>
        <v>-11053</v>
      </c>
      <c r="K27" s="446">
        <f t="shared" si="1"/>
        <v>-865</v>
      </c>
      <c r="L27" s="461"/>
    </row>
    <row r="28" spans="1:12" ht="12" customHeight="1">
      <c r="A28" s="602"/>
      <c r="B28" s="146">
        <v>1999</v>
      </c>
      <c r="C28" s="451"/>
      <c r="D28" s="446">
        <f aca="true" t="shared" si="2" ref="D28:K28">D17-D6</f>
        <v>-10364</v>
      </c>
      <c r="E28" s="446">
        <f t="shared" si="2"/>
        <v>-70</v>
      </c>
      <c r="F28" s="446">
        <f t="shared" si="2"/>
        <v>-22069</v>
      </c>
      <c r="G28" s="446">
        <f t="shared" si="2"/>
        <v>-13426</v>
      </c>
      <c r="H28" s="446">
        <f t="shared" si="2"/>
        <v>-316</v>
      </c>
      <c r="I28" s="446">
        <f t="shared" si="2"/>
        <v>-1097</v>
      </c>
      <c r="J28" s="446">
        <f t="shared" si="2"/>
        <v>-6797</v>
      </c>
      <c r="K28" s="446">
        <f t="shared" si="2"/>
        <v>-4634</v>
      </c>
      <c r="L28" s="461"/>
    </row>
    <row r="29" spans="1:12" ht="12" customHeight="1">
      <c r="A29" s="602"/>
      <c r="B29" s="146">
        <v>2000</v>
      </c>
      <c r="C29" s="451"/>
      <c r="D29" s="446">
        <f aca="true" t="shared" si="3" ref="D29:K29">D18-D7</f>
        <v>-4032</v>
      </c>
      <c r="E29" s="446">
        <f t="shared" si="3"/>
        <v>-5</v>
      </c>
      <c r="F29" s="446">
        <f t="shared" si="3"/>
        <v>-18679</v>
      </c>
      <c r="G29" s="446">
        <f t="shared" si="3"/>
        <v>-15540</v>
      </c>
      <c r="H29" s="446">
        <f t="shared" si="3"/>
        <v>-448</v>
      </c>
      <c r="I29" s="446">
        <f t="shared" si="3"/>
        <v>-831</v>
      </c>
      <c r="J29" s="446">
        <f t="shared" si="3"/>
        <v>-7066</v>
      </c>
      <c r="K29" s="446">
        <f t="shared" si="3"/>
        <v>-1766</v>
      </c>
      <c r="L29" s="461"/>
    </row>
    <row r="30" spans="1:12" ht="12" customHeight="1">
      <c r="A30" s="602"/>
      <c r="B30" s="146">
        <v>2001</v>
      </c>
      <c r="C30" s="446">
        <f aca="true" t="shared" si="4" ref="C30:K30">C19-C8</f>
        <v>-5</v>
      </c>
      <c r="D30" s="446">
        <f t="shared" si="4"/>
        <v>-4551</v>
      </c>
      <c r="E30" s="446">
        <f t="shared" si="4"/>
        <v>-1</v>
      </c>
      <c r="F30" s="446">
        <f t="shared" si="4"/>
        <v>-19448</v>
      </c>
      <c r="G30" s="446">
        <f t="shared" si="4"/>
        <v>-16111</v>
      </c>
      <c r="H30" s="446">
        <f t="shared" si="4"/>
        <v>-812</v>
      </c>
      <c r="I30" s="446">
        <f t="shared" si="4"/>
        <v>-1579</v>
      </c>
      <c r="J30" s="446">
        <f t="shared" si="4"/>
        <v>-13219</v>
      </c>
      <c r="K30" s="446">
        <f t="shared" si="4"/>
        <v>-1253</v>
      </c>
      <c r="L30" s="462">
        <f>SUM(C30:K30)</f>
        <v>-56979</v>
      </c>
    </row>
    <row r="31" spans="1:12" ht="12" customHeight="1">
      <c r="A31" s="602"/>
      <c r="B31" s="146">
        <v>2002</v>
      </c>
      <c r="C31" s="451"/>
      <c r="D31" s="446">
        <f aca="true" t="shared" si="5" ref="D31:K31">D20-D9</f>
        <v>-7433</v>
      </c>
      <c r="E31" s="451"/>
      <c r="F31" s="446">
        <f t="shared" si="5"/>
        <v>-12341</v>
      </c>
      <c r="G31" s="446">
        <f t="shared" si="5"/>
        <v>-13638</v>
      </c>
      <c r="H31" s="446">
        <f t="shared" si="5"/>
        <v>-344</v>
      </c>
      <c r="I31" s="446">
        <f t="shared" si="5"/>
        <v>-256</v>
      </c>
      <c r="J31" s="446">
        <f t="shared" si="5"/>
        <v>-7289</v>
      </c>
      <c r="K31" s="446">
        <f t="shared" si="5"/>
        <v>-19248</v>
      </c>
      <c r="L31" s="461"/>
    </row>
    <row r="32" spans="1:12" ht="12" customHeight="1">
      <c r="A32" s="602"/>
      <c r="B32" s="146">
        <v>2003</v>
      </c>
      <c r="C32" s="451"/>
      <c r="D32" s="446">
        <f aca="true" t="shared" si="6" ref="D32:K32">D21-D10</f>
        <v>-5777</v>
      </c>
      <c r="E32" s="451"/>
      <c r="F32" s="446">
        <f t="shared" si="6"/>
        <v>-16592</v>
      </c>
      <c r="G32" s="446">
        <f t="shared" si="6"/>
        <v>-16421</v>
      </c>
      <c r="H32" s="446">
        <f t="shared" si="6"/>
        <v>-418</v>
      </c>
      <c r="I32" s="446">
        <f t="shared" si="6"/>
        <v>321</v>
      </c>
      <c r="J32" s="446">
        <f t="shared" si="6"/>
        <v>-9972</v>
      </c>
      <c r="K32" s="446">
        <f t="shared" si="6"/>
        <v>-48636</v>
      </c>
      <c r="L32" s="461"/>
    </row>
    <row r="33" spans="1:12" ht="12" customHeight="1">
      <c r="A33" s="602"/>
      <c r="B33" s="146">
        <v>2004</v>
      </c>
      <c r="C33" s="446">
        <f aca="true" t="shared" si="7" ref="C33:K33">C22-C11</f>
        <v>-7</v>
      </c>
      <c r="D33" s="446">
        <f t="shared" si="7"/>
        <v>-11002</v>
      </c>
      <c r="E33" s="451"/>
      <c r="F33" s="446">
        <f t="shared" si="7"/>
        <v>-28712</v>
      </c>
      <c r="G33" s="446">
        <f t="shared" si="7"/>
        <v>-16172</v>
      </c>
      <c r="H33" s="446">
        <f t="shared" si="7"/>
        <v>-702</v>
      </c>
      <c r="I33" s="446">
        <f t="shared" si="7"/>
        <v>563</v>
      </c>
      <c r="J33" s="446">
        <f t="shared" si="7"/>
        <v>-12595</v>
      </c>
      <c r="K33" s="446">
        <f t="shared" si="7"/>
        <v>-35013</v>
      </c>
      <c r="L33" s="461"/>
    </row>
    <row r="34" spans="1:12" ht="12" customHeight="1">
      <c r="A34" s="602"/>
      <c r="B34" s="146">
        <v>2005</v>
      </c>
      <c r="C34" s="451"/>
      <c r="D34" s="446">
        <f aca="true" t="shared" si="8" ref="D34:K34">D23-D12</f>
        <v>-956</v>
      </c>
      <c r="E34" s="451"/>
      <c r="F34" s="446">
        <f t="shared" si="8"/>
        <v>-27312</v>
      </c>
      <c r="G34" s="446">
        <f t="shared" si="8"/>
        <v>-18010</v>
      </c>
      <c r="H34" s="446">
        <f t="shared" si="8"/>
        <v>-727</v>
      </c>
      <c r="I34" s="446">
        <f t="shared" si="8"/>
        <v>712</v>
      </c>
      <c r="J34" s="446">
        <f t="shared" si="8"/>
        <v>-10335</v>
      </c>
      <c r="K34" s="446">
        <f t="shared" si="8"/>
        <v>-20638</v>
      </c>
      <c r="L34" s="461"/>
    </row>
    <row r="35" spans="1:12" ht="12" customHeight="1">
      <c r="A35" s="602"/>
      <c r="B35" s="146">
        <v>2006</v>
      </c>
      <c r="C35" s="451"/>
      <c r="D35" s="446">
        <f aca="true" t="shared" si="9" ref="D35:K35">D24-D13</f>
        <v>-954</v>
      </c>
      <c r="E35" s="451"/>
      <c r="F35" s="446">
        <f t="shared" si="9"/>
        <v>-21873</v>
      </c>
      <c r="G35" s="446">
        <f t="shared" si="9"/>
        <v>-17845</v>
      </c>
      <c r="H35" s="446">
        <f t="shared" si="9"/>
        <v>-603</v>
      </c>
      <c r="I35" s="446">
        <f t="shared" si="9"/>
        <v>834</v>
      </c>
      <c r="J35" s="446">
        <f t="shared" si="9"/>
        <v>-10755</v>
      </c>
      <c r="K35" s="446">
        <f t="shared" si="9"/>
        <v>155</v>
      </c>
      <c r="L35" s="461"/>
    </row>
    <row r="36" spans="1:12" ht="12" customHeight="1" thickBot="1">
      <c r="A36" s="587"/>
      <c r="B36" s="147">
        <v>2007</v>
      </c>
      <c r="C36" s="448">
        <f aca="true" t="shared" si="10" ref="C36:K36">C25-C14</f>
        <v>-40</v>
      </c>
      <c r="D36" s="448">
        <f t="shared" si="10"/>
        <v>-1616</v>
      </c>
      <c r="E36" s="452"/>
      <c r="F36" s="448">
        <f t="shared" si="10"/>
        <v>-34675</v>
      </c>
      <c r="G36" s="448">
        <f t="shared" si="10"/>
        <v>-18987</v>
      </c>
      <c r="H36" s="448">
        <f t="shared" si="10"/>
        <v>-623</v>
      </c>
      <c r="I36" s="448">
        <f t="shared" si="10"/>
        <v>464</v>
      </c>
      <c r="J36" s="448">
        <f t="shared" si="10"/>
        <v>-20862</v>
      </c>
      <c r="K36" s="448">
        <f t="shared" si="10"/>
        <v>185</v>
      </c>
      <c r="L36" s="464"/>
    </row>
    <row r="37" spans="1:6" s="177" customFormat="1" ht="12.75">
      <c r="A37" s="4" t="s">
        <v>19</v>
      </c>
      <c r="F37" s="11" t="s">
        <v>265</v>
      </c>
    </row>
    <row r="38" spans="1:2" s="177" customFormat="1" ht="12.75">
      <c r="A38" s="326"/>
      <c r="B38" s="11" t="s">
        <v>436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7.57421875" style="177" customWidth="1"/>
    <col min="2" max="2" width="6.28125" style="177" customWidth="1"/>
    <col min="3" max="3" width="6.57421875" style="177" customWidth="1"/>
    <col min="4" max="4" width="5.7109375" style="177" bestFit="1" customWidth="1"/>
    <col min="5" max="5" width="10.00390625" style="177" customWidth="1"/>
    <col min="6" max="6" width="8.7109375" style="177" customWidth="1"/>
    <col min="7" max="7" width="11.140625" style="177" customWidth="1"/>
    <col min="8" max="8" width="8.421875" style="177" customWidth="1"/>
    <col min="9" max="9" width="10.57421875" style="177" customWidth="1"/>
    <col min="10" max="10" width="7.7109375" style="177" customWidth="1"/>
    <col min="11" max="11" width="7.8515625" style="177" customWidth="1"/>
    <col min="12" max="12" width="8.57421875" style="177" customWidth="1"/>
    <col min="13" max="16384" width="9.140625" style="177" customWidth="1"/>
  </cols>
  <sheetData>
    <row r="1" spans="1:23" s="3" customFormat="1" ht="19.5" customHeight="1">
      <c r="A1" s="620" t="s">
        <v>454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63" customHeight="1" thickBot="1">
      <c r="A3" s="19" t="s">
        <v>316</v>
      </c>
      <c r="B3" s="19" t="s">
        <v>431</v>
      </c>
      <c r="C3" s="314" t="s">
        <v>74</v>
      </c>
      <c r="D3" s="314" t="s">
        <v>75</v>
      </c>
      <c r="E3" s="314" t="s">
        <v>76</v>
      </c>
      <c r="F3" s="314" t="s">
        <v>234</v>
      </c>
      <c r="G3" s="314" t="s">
        <v>78</v>
      </c>
      <c r="H3" s="314" t="s">
        <v>79</v>
      </c>
      <c r="I3" s="314" t="s">
        <v>80</v>
      </c>
      <c r="J3" s="314" t="s">
        <v>81</v>
      </c>
      <c r="K3" s="314" t="s">
        <v>212</v>
      </c>
      <c r="L3" s="435" t="s">
        <v>5</v>
      </c>
    </row>
    <row r="4" spans="1:12" ht="12.75" customHeight="1">
      <c r="A4" s="586" t="s">
        <v>53</v>
      </c>
      <c r="B4" s="145">
        <v>1997</v>
      </c>
      <c r="C4" s="102">
        <v>112</v>
      </c>
      <c r="D4" s="102">
        <v>202</v>
      </c>
      <c r="E4" s="102">
        <v>978</v>
      </c>
      <c r="F4" s="102">
        <v>31613</v>
      </c>
      <c r="G4" s="102">
        <v>4503</v>
      </c>
      <c r="H4" s="102">
        <v>1090</v>
      </c>
      <c r="I4" s="102">
        <v>45</v>
      </c>
      <c r="J4" s="102">
        <v>567</v>
      </c>
      <c r="K4" s="102">
        <v>163</v>
      </c>
      <c r="L4" s="103">
        <f aca="true" t="shared" si="0" ref="L4:L25">SUM(C4:K4)</f>
        <v>39273</v>
      </c>
    </row>
    <row r="5" spans="1:12" ht="12.75" customHeight="1">
      <c r="A5" s="602"/>
      <c r="B5" s="146">
        <v>1998</v>
      </c>
      <c r="C5" s="79">
        <v>129</v>
      </c>
      <c r="D5" s="79">
        <v>458</v>
      </c>
      <c r="E5" s="79">
        <v>2152</v>
      </c>
      <c r="F5" s="79">
        <v>17304</v>
      </c>
      <c r="G5" s="79">
        <v>3742</v>
      </c>
      <c r="H5" s="79">
        <v>368</v>
      </c>
      <c r="I5" s="79">
        <v>71</v>
      </c>
      <c r="J5" s="79">
        <v>650</v>
      </c>
      <c r="K5" s="79">
        <v>105</v>
      </c>
      <c r="L5" s="104">
        <f t="shared" si="0"/>
        <v>24979</v>
      </c>
    </row>
    <row r="6" spans="1:12" ht="12.75" customHeight="1">
      <c r="A6" s="602"/>
      <c r="B6" s="146">
        <v>1999</v>
      </c>
      <c r="C6" s="79">
        <v>276</v>
      </c>
      <c r="D6" s="79">
        <v>203</v>
      </c>
      <c r="E6" s="79">
        <v>1725</v>
      </c>
      <c r="F6" s="79">
        <v>23253</v>
      </c>
      <c r="G6" s="79">
        <v>2633</v>
      </c>
      <c r="H6" s="79">
        <v>81</v>
      </c>
      <c r="I6" s="79">
        <v>39</v>
      </c>
      <c r="J6" s="79">
        <v>852</v>
      </c>
      <c r="K6" s="79">
        <v>15</v>
      </c>
      <c r="L6" s="104">
        <f t="shared" si="0"/>
        <v>29077</v>
      </c>
    </row>
    <row r="7" spans="1:12" ht="12.75" customHeight="1">
      <c r="A7" s="602"/>
      <c r="B7" s="146">
        <v>2000</v>
      </c>
      <c r="C7" s="79">
        <v>145</v>
      </c>
      <c r="D7" s="79">
        <v>111</v>
      </c>
      <c r="E7" s="79">
        <v>1870</v>
      </c>
      <c r="F7" s="79">
        <v>8934</v>
      </c>
      <c r="G7" s="79">
        <v>2398</v>
      </c>
      <c r="H7" s="79">
        <v>23</v>
      </c>
      <c r="I7" s="79">
        <v>144</v>
      </c>
      <c r="J7" s="79">
        <v>672</v>
      </c>
      <c r="K7" s="79">
        <v>101</v>
      </c>
      <c r="L7" s="104">
        <f t="shared" si="0"/>
        <v>14398</v>
      </c>
    </row>
    <row r="8" spans="1:12" ht="12.75" customHeight="1">
      <c r="A8" s="602"/>
      <c r="B8" s="146">
        <v>2001</v>
      </c>
      <c r="C8" s="79">
        <v>320</v>
      </c>
      <c r="D8" s="79">
        <v>263</v>
      </c>
      <c r="E8" s="79">
        <v>2325</v>
      </c>
      <c r="F8" s="79">
        <v>11633</v>
      </c>
      <c r="G8" s="79">
        <v>2942</v>
      </c>
      <c r="H8" s="79">
        <v>55</v>
      </c>
      <c r="I8" s="79">
        <v>206</v>
      </c>
      <c r="J8" s="79">
        <v>610</v>
      </c>
      <c r="K8" s="79">
        <v>133</v>
      </c>
      <c r="L8" s="104">
        <f t="shared" si="0"/>
        <v>18487</v>
      </c>
    </row>
    <row r="9" spans="1:12" ht="12.75" customHeight="1">
      <c r="A9" s="602"/>
      <c r="B9" s="146">
        <v>2002</v>
      </c>
      <c r="C9" s="79">
        <v>27</v>
      </c>
      <c r="D9" s="79">
        <v>729</v>
      </c>
      <c r="E9" s="79">
        <v>2737</v>
      </c>
      <c r="F9" s="79">
        <v>17490</v>
      </c>
      <c r="G9" s="79">
        <v>1759</v>
      </c>
      <c r="H9" s="79">
        <v>40</v>
      </c>
      <c r="I9" s="79">
        <v>148</v>
      </c>
      <c r="J9" s="79">
        <v>610</v>
      </c>
      <c r="K9" s="79">
        <v>239</v>
      </c>
      <c r="L9" s="104">
        <f t="shared" si="0"/>
        <v>23779</v>
      </c>
    </row>
    <row r="10" spans="1:12" ht="12.75" customHeight="1">
      <c r="A10" s="602"/>
      <c r="B10" s="146">
        <v>2003</v>
      </c>
      <c r="C10" s="79">
        <v>16</v>
      </c>
      <c r="D10" s="79">
        <v>806</v>
      </c>
      <c r="E10" s="79">
        <v>13105</v>
      </c>
      <c r="F10" s="79">
        <v>9278</v>
      </c>
      <c r="G10" s="79">
        <v>1406</v>
      </c>
      <c r="H10" s="79">
        <v>41</v>
      </c>
      <c r="I10" s="79">
        <v>103</v>
      </c>
      <c r="J10" s="79">
        <v>728</v>
      </c>
      <c r="K10" s="79">
        <v>599</v>
      </c>
      <c r="L10" s="104">
        <f t="shared" si="0"/>
        <v>26082</v>
      </c>
    </row>
    <row r="11" spans="1:12" ht="12.75" customHeight="1">
      <c r="A11" s="602"/>
      <c r="B11" s="146">
        <v>2004</v>
      </c>
      <c r="C11" s="79">
        <v>45</v>
      </c>
      <c r="D11" s="79">
        <v>689</v>
      </c>
      <c r="E11" s="79">
        <v>3207</v>
      </c>
      <c r="F11" s="79">
        <v>7593</v>
      </c>
      <c r="G11" s="79">
        <v>1914</v>
      </c>
      <c r="H11" s="79">
        <v>65</v>
      </c>
      <c r="I11" s="79">
        <v>419</v>
      </c>
      <c r="J11" s="79">
        <v>776</v>
      </c>
      <c r="K11" s="79">
        <v>230</v>
      </c>
      <c r="L11" s="104">
        <f t="shared" si="0"/>
        <v>14938</v>
      </c>
    </row>
    <row r="12" spans="1:12" ht="12.75" customHeight="1">
      <c r="A12" s="602"/>
      <c r="B12" s="146">
        <v>2005</v>
      </c>
      <c r="C12" s="79">
        <v>107</v>
      </c>
      <c r="D12" s="79">
        <v>688</v>
      </c>
      <c r="E12" s="79">
        <v>2794</v>
      </c>
      <c r="F12" s="79">
        <v>7631</v>
      </c>
      <c r="G12" s="79">
        <v>1425</v>
      </c>
      <c r="H12" s="79">
        <v>72</v>
      </c>
      <c r="I12" s="79">
        <v>195</v>
      </c>
      <c r="J12" s="79">
        <v>983</v>
      </c>
      <c r="K12" s="79">
        <v>228</v>
      </c>
      <c r="L12" s="104">
        <f t="shared" si="0"/>
        <v>14123</v>
      </c>
    </row>
    <row r="13" spans="1:12" ht="12.75" customHeight="1">
      <c r="A13" s="602"/>
      <c r="B13" s="146">
        <v>2006</v>
      </c>
      <c r="C13" s="79">
        <v>118</v>
      </c>
      <c r="D13" s="79">
        <v>462</v>
      </c>
      <c r="E13" s="79">
        <v>2997</v>
      </c>
      <c r="F13" s="79">
        <v>6494</v>
      </c>
      <c r="G13" s="79">
        <v>1343</v>
      </c>
      <c r="H13" s="79">
        <v>23</v>
      </c>
      <c r="I13" s="79">
        <v>189</v>
      </c>
      <c r="J13" s="79">
        <v>89</v>
      </c>
      <c r="K13" s="79">
        <v>43</v>
      </c>
      <c r="L13" s="104">
        <f t="shared" si="0"/>
        <v>11758</v>
      </c>
    </row>
    <row r="14" spans="1:12" ht="12.75" customHeight="1" thickBot="1">
      <c r="A14" s="603"/>
      <c r="B14" s="185">
        <v>2007</v>
      </c>
      <c r="C14" s="81">
        <v>97</v>
      </c>
      <c r="D14" s="81">
        <v>524</v>
      </c>
      <c r="E14" s="81">
        <v>3318</v>
      </c>
      <c r="F14" s="81">
        <v>7875</v>
      </c>
      <c r="G14" s="81">
        <v>1607</v>
      </c>
      <c r="H14" s="81">
        <v>92</v>
      </c>
      <c r="I14" s="81">
        <v>188</v>
      </c>
      <c r="J14" s="81">
        <v>1012</v>
      </c>
      <c r="K14" s="81">
        <v>130</v>
      </c>
      <c r="L14" s="217">
        <f t="shared" si="0"/>
        <v>14843</v>
      </c>
    </row>
    <row r="15" spans="1:12" ht="12.75" customHeight="1">
      <c r="A15" s="586" t="s">
        <v>54</v>
      </c>
      <c r="B15" s="145">
        <v>1997</v>
      </c>
      <c r="C15" s="102">
        <v>70</v>
      </c>
      <c r="D15" s="142"/>
      <c r="E15" s="102">
        <v>90</v>
      </c>
      <c r="F15" s="102">
        <v>176</v>
      </c>
      <c r="G15" s="102">
        <v>32</v>
      </c>
      <c r="H15" s="102">
        <v>39</v>
      </c>
      <c r="I15" s="142"/>
      <c r="J15" s="102">
        <v>5</v>
      </c>
      <c r="K15" s="102">
        <v>8</v>
      </c>
      <c r="L15" s="140"/>
    </row>
    <row r="16" spans="1:12" ht="12.75" customHeight="1">
      <c r="A16" s="602"/>
      <c r="B16" s="146">
        <v>1998</v>
      </c>
      <c r="C16" s="79">
        <v>41</v>
      </c>
      <c r="D16" s="79">
        <v>9</v>
      </c>
      <c r="E16" s="79">
        <v>210</v>
      </c>
      <c r="F16" s="79">
        <v>215</v>
      </c>
      <c r="G16" s="79">
        <v>14</v>
      </c>
      <c r="H16" s="79">
        <v>36</v>
      </c>
      <c r="I16" s="141"/>
      <c r="J16" s="141"/>
      <c r="K16" s="79">
        <v>15</v>
      </c>
      <c r="L16" s="327"/>
    </row>
    <row r="17" spans="1:12" ht="12.75" customHeight="1">
      <c r="A17" s="602"/>
      <c r="B17" s="146">
        <v>1999</v>
      </c>
      <c r="C17" s="79">
        <v>46</v>
      </c>
      <c r="D17" s="79">
        <v>14</v>
      </c>
      <c r="E17" s="79">
        <v>24</v>
      </c>
      <c r="F17" s="79">
        <v>125</v>
      </c>
      <c r="G17" s="79">
        <v>11</v>
      </c>
      <c r="H17" s="79">
        <v>7</v>
      </c>
      <c r="I17" s="79">
        <v>2</v>
      </c>
      <c r="J17" s="141"/>
      <c r="K17" s="79">
        <v>18</v>
      </c>
      <c r="L17" s="104">
        <f t="shared" si="0"/>
        <v>247</v>
      </c>
    </row>
    <row r="18" spans="1:12" ht="12.75" customHeight="1">
      <c r="A18" s="602"/>
      <c r="B18" s="146">
        <v>2000</v>
      </c>
      <c r="C18" s="79">
        <v>66</v>
      </c>
      <c r="D18" s="79">
        <v>5</v>
      </c>
      <c r="E18" s="79">
        <v>7</v>
      </c>
      <c r="F18" s="79">
        <v>100</v>
      </c>
      <c r="G18" s="141"/>
      <c r="H18" s="79">
        <v>23</v>
      </c>
      <c r="I18" s="79">
        <v>2</v>
      </c>
      <c r="J18" s="79">
        <v>3</v>
      </c>
      <c r="K18" s="79">
        <v>0</v>
      </c>
      <c r="L18" s="327"/>
    </row>
    <row r="19" spans="1:12" ht="12.75" customHeight="1">
      <c r="A19" s="602"/>
      <c r="B19" s="146">
        <v>2001</v>
      </c>
      <c r="C19" s="79">
        <v>66</v>
      </c>
      <c r="D19" s="79">
        <v>0</v>
      </c>
      <c r="E19" s="79">
        <v>9</v>
      </c>
      <c r="F19" s="79">
        <v>146</v>
      </c>
      <c r="G19" s="79">
        <v>5</v>
      </c>
      <c r="H19" s="79">
        <v>24</v>
      </c>
      <c r="I19" s="79">
        <v>243</v>
      </c>
      <c r="J19" s="79">
        <v>0</v>
      </c>
      <c r="K19" s="79">
        <v>0</v>
      </c>
      <c r="L19" s="104">
        <f t="shared" si="0"/>
        <v>493</v>
      </c>
    </row>
    <row r="20" spans="1:12" ht="12.75" customHeight="1">
      <c r="A20" s="602"/>
      <c r="B20" s="146">
        <v>2002</v>
      </c>
      <c r="C20" s="79">
        <v>72</v>
      </c>
      <c r="D20" s="79">
        <v>1</v>
      </c>
      <c r="E20" s="79">
        <v>31</v>
      </c>
      <c r="F20" s="79">
        <v>275</v>
      </c>
      <c r="G20" s="79">
        <v>17</v>
      </c>
      <c r="H20" s="79">
        <v>2</v>
      </c>
      <c r="I20" s="79">
        <v>4</v>
      </c>
      <c r="J20" s="79">
        <v>50</v>
      </c>
      <c r="K20" s="79">
        <v>0</v>
      </c>
      <c r="L20" s="104">
        <f t="shared" si="0"/>
        <v>452</v>
      </c>
    </row>
    <row r="21" spans="1:12" ht="12.75" customHeight="1">
      <c r="A21" s="602"/>
      <c r="B21" s="146">
        <v>2003</v>
      </c>
      <c r="C21" s="79">
        <v>73</v>
      </c>
      <c r="D21" s="141"/>
      <c r="E21" s="79">
        <v>18</v>
      </c>
      <c r="F21" s="79">
        <v>96</v>
      </c>
      <c r="G21" s="79">
        <v>236</v>
      </c>
      <c r="H21" s="79">
        <v>9</v>
      </c>
      <c r="I21" s="79">
        <v>4</v>
      </c>
      <c r="J21" s="79">
        <v>0</v>
      </c>
      <c r="K21" s="79">
        <v>0</v>
      </c>
      <c r="L21" s="327"/>
    </row>
    <row r="22" spans="1:12" ht="12.75" customHeight="1">
      <c r="A22" s="602"/>
      <c r="B22" s="146">
        <v>2004</v>
      </c>
      <c r="C22" s="79">
        <v>57</v>
      </c>
      <c r="D22" s="79">
        <v>0</v>
      </c>
      <c r="E22" s="79">
        <v>91</v>
      </c>
      <c r="F22" s="79">
        <v>611</v>
      </c>
      <c r="G22" s="79">
        <v>418</v>
      </c>
      <c r="H22" s="79">
        <v>2</v>
      </c>
      <c r="I22" s="79">
        <v>20</v>
      </c>
      <c r="J22" s="79">
        <v>0</v>
      </c>
      <c r="K22" s="79">
        <v>13</v>
      </c>
      <c r="L22" s="104">
        <f t="shared" si="0"/>
        <v>1212</v>
      </c>
    </row>
    <row r="23" spans="1:12" ht="12.75" customHeight="1">
      <c r="A23" s="602"/>
      <c r="B23" s="146">
        <v>2005</v>
      </c>
      <c r="C23" s="79">
        <v>74</v>
      </c>
      <c r="D23" s="79">
        <v>4</v>
      </c>
      <c r="E23" s="79">
        <v>58</v>
      </c>
      <c r="F23" s="79">
        <v>577</v>
      </c>
      <c r="G23" s="79">
        <v>484</v>
      </c>
      <c r="H23" s="79">
        <v>1</v>
      </c>
      <c r="I23" s="79">
        <v>10</v>
      </c>
      <c r="J23" s="79">
        <v>0</v>
      </c>
      <c r="K23" s="79">
        <v>0</v>
      </c>
      <c r="L23" s="104">
        <f t="shared" si="0"/>
        <v>1208</v>
      </c>
    </row>
    <row r="24" spans="1:12" ht="12.75" customHeight="1">
      <c r="A24" s="602"/>
      <c r="B24" s="146">
        <v>2006</v>
      </c>
      <c r="C24" s="79">
        <v>60</v>
      </c>
      <c r="D24" s="79">
        <v>3</v>
      </c>
      <c r="E24" s="79">
        <v>62</v>
      </c>
      <c r="F24" s="79">
        <v>278</v>
      </c>
      <c r="G24" s="79">
        <v>495</v>
      </c>
      <c r="H24" s="79">
        <v>43</v>
      </c>
      <c r="I24" s="79">
        <v>20</v>
      </c>
      <c r="J24" s="79">
        <v>19</v>
      </c>
      <c r="K24" s="79">
        <v>0</v>
      </c>
      <c r="L24" s="104">
        <f t="shared" si="0"/>
        <v>980</v>
      </c>
    </row>
    <row r="25" spans="1:12" ht="12.75" customHeight="1" thickBot="1">
      <c r="A25" s="587"/>
      <c r="B25" s="147">
        <v>2007</v>
      </c>
      <c r="C25" s="174">
        <v>47</v>
      </c>
      <c r="D25" s="174">
        <v>6</v>
      </c>
      <c r="E25" s="174">
        <v>75</v>
      </c>
      <c r="F25" s="174">
        <v>1175</v>
      </c>
      <c r="G25" s="174">
        <v>732</v>
      </c>
      <c r="H25" s="174">
        <v>47</v>
      </c>
      <c r="I25" s="174">
        <v>35</v>
      </c>
      <c r="J25" s="174">
        <v>5</v>
      </c>
      <c r="K25" s="174">
        <v>14</v>
      </c>
      <c r="L25" s="127">
        <f t="shared" si="0"/>
        <v>2136</v>
      </c>
    </row>
    <row r="26" spans="1:12" ht="12.75" customHeight="1">
      <c r="A26" s="586" t="s">
        <v>376</v>
      </c>
      <c r="B26" s="145">
        <v>1997</v>
      </c>
      <c r="C26" s="444">
        <f>C15-C4</f>
        <v>-42</v>
      </c>
      <c r="D26" s="453"/>
      <c r="E26" s="444">
        <f aca="true" t="shared" si="1" ref="E26:J26">E15-E4</f>
        <v>-888</v>
      </c>
      <c r="F26" s="444">
        <f t="shared" si="1"/>
        <v>-31437</v>
      </c>
      <c r="G26" s="444">
        <f t="shared" si="1"/>
        <v>-4471</v>
      </c>
      <c r="H26" s="444">
        <f t="shared" si="1"/>
        <v>-1051</v>
      </c>
      <c r="I26" s="453"/>
      <c r="J26" s="444">
        <f t="shared" si="1"/>
        <v>-562</v>
      </c>
      <c r="K26" s="453"/>
      <c r="L26" s="460"/>
    </row>
    <row r="27" spans="1:12" ht="12.75" customHeight="1">
      <c r="A27" s="602"/>
      <c r="B27" s="146">
        <v>1998</v>
      </c>
      <c r="C27" s="446">
        <f aca="true" t="shared" si="2" ref="C27:K36">C16-C5</f>
        <v>-88</v>
      </c>
      <c r="D27" s="446">
        <f t="shared" si="2"/>
        <v>-449</v>
      </c>
      <c r="E27" s="446">
        <f t="shared" si="2"/>
        <v>-1942</v>
      </c>
      <c r="F27" s="446">
        <f t="shared" si="2"/>
        <v>-17089</v>
      </c>
      <c r="G27" s="446">
        <f t="shared" si="2"/>
        <v>-3728</v>
      </c>
      <c r="H27" s="446">
        <f t="shared" si="2"/>
        <v>-332</v>
      </c>
      <c r="I27" s="451"/>
      <c r="J27" s="451"/>
      <c r="K27" s="446">
        <f t="shared" si="2"/>
        <v>-90</v>
      </c>
      <c r="L27" s="461"/>
    </row>
    <row r="28" spans="1:12" ht="12.75" customHeight="1">
      <c r="A28" s="602"/>
      <c r="B28" s="146">
        <v>1999</v>
      </c>
      <c r="C28" s="446">
        <f t="shared" si="2"/>
        <v>-230</v>
      </c>
      <c r="D28" s="446">
        <f t="shared" si="2"/>
        <v>-189</v>
      </c>
      <c r="E28" s="446">
        <f t="shared" si="2"/>
        <v>-1701</v>
      </c>
      <c r="F28" s="446">
        <f t="shared" si="2"/>
        <v>-23128</v>
      </c>
      <c r="G28" s="446">
        <f t="shared" si="2"/>
        <v>-2622</v>
      </c>
      <c r="H28" s="446">
        <f t="shared" si="2"/>
        <v>-74</v>
      </c>
      <c r="I28" s="446">
        <f t="shared" si="2"/>
        <v>-37</v>
      </c>
      <c r="J28" s="446">
        <f t="shared" si="2"/>
        <v>-852</v>
      </c>
      <c r="K28" s="446">
        <f t="shared" si="2"/>
        <v>3</v>
      </c>
      <c r="L28" s="462">
        <f aca="true" t="shared" si="3" ref="L28:L36">SUM(C28:K28)</f>
        <v>-28830</v>
      </c>
    </row>
    <row r="29" spans="1:12" ht="12.75" customHeight="1">
      <c r="A29" s="602"/>
      <c r="B29" s="146">
        <v>2000</v>
      </c>
      <c r="C29" s="446">
        <f t="shared" si="2"/>
        <v>-79</v>
      </c>
      <c r="D29" s="446">
        <f t="shared" si="2"/>
        <v>-106</v>
      </c>
      <c r="E29" s="446">
        <f t="shared" si="2"/>
        <v>-1863</v>
      </c>
      <c r="F29" s="446">
        <f t="shared" si="2"/>
        <v>-8834</v>
      </c>
      <c r="G29" s="451"/>
      <c r="H29" s="446">
        <f t="shared" si="2"/>
        <v>0</v>
      </c>
      <c r="I29" s="446">
        <f t="shared" si="2"/>
        <v>-142</v>
      </c>
      <c r="J29" s="446">
        <f t="shared" si="2"/>
        <v>-669</v>
      </c>
      <c r="K29" s="446">
        <f t="shared" si="2"/>
        <v>-101</v>
      </c>
      <c r="L29" s="461"/>
    </row>
    <row r="30" spans="1:12" ht="12.75" customHeight="1">
      <c r="A30" s="602"/>
      <c r="B30" s="146">
        <v>2001</v>
      </c>
      <c r="C30" s="446">
        <f t="shared" si="2"/>
        <v>-254</v>
      </c>
      <c r="D30" s="446">
        <f t="shared" si="2"/>
        <v>-263</v>
      </c>
      <c r="E30" s="446">
        <f t="shared" si="2"/>
        <v>-2316</v>
      </c>
      <c r="F30" s="446">
        <f t="shared" si="2"/>
        <v>-11487</v>
      </c>
      <c r="G30" s="446">
        <f t="shared" si="2"/>
        <v>-2937</v>
      </c>
      <c r="H30" s="446">
        <f t="shared" si="2"/>
        <v>-31</v>
      </c>
      <c r="I30" s="446">
        <f t="shared" si="2"/>
        <v>37</v>
      </c>
      <c r="J30" s="446">
        <f t="shared" si="2"/>
        <v>-610</v>
      </c>
      <c r="K30" s="446">
        <f t="shared" si="2"/>
        <v>-133</v>
      </c>
      <c r="L30" s="462">
        <f t="shared" si="3"/>
        <v>-17994</v>
      </c>
    </row>
    <row r="31" spans="1:12" ht="12.75" customHeight="1">
      <c r="A31" s="602"/>
      <c r="B31" s="146">
        <v>2002</v>
      </c>
      <c r="C31" s="446">
        <f t="shared" si="2"/>
        <v>45</v>
      </c>
      <c r="D31" s="446">
        <f t="shared" si="2"/>
        <v>-728</v>
      </c>
      <c r="E31" s="446">
        <f t="shared" si="2"/>
        <v>-2706</v>
      </c>
      <c r="F31" s="446">
        <f t="shared" si="2"/>
        <v>-17215</v>
      </c>
      <c r="G31" s="446">
        <f t="shared" si="2"/>
        <v>-1742</v>
      </c>
      <c r="H31" s="446">
        <f t="shared" si="2"/>
        <v>-38</v>
      </c>
      <c r="I31" s="446">
        <f t="shared" si="2"/>
        <v>-144</v>
      </c>
      <c r="J31" s="446">
        <f t="shared" si="2"/>
        <v>-560</v>
      </c>
      <c r="K31" s="446">
        <f t="shared" si="2"/>
        <v>-239</v>
      </c>
      <c r="L31" s="462">
        <f t="shared" si="3"/>
        <v>-23327</v>
      </c>
    </row>
    <row r="32" spans="1:12" ht="12.75" customHeight="1">
      <c r="A32" s="602"/>
      <c r="B32" s="146">
        <v>2003</v>
      </c>
      <c r="C32" s="446">
        <f t="shared" si="2"/>
        <v>57</v>
      </c>
      <c r="D32" s="451"/>
      <c r="E32" s="446">
        <f t="shared" si="2"/>
        <v>-13087</v>
      </c>
      <c r="F32" s="446">
        <f t="shared" si="2"/>
        <v>-9182</v>
      </c>
      <c r="G32" s="446">
        <f t="shared" si="2"/>
        <v>-1170</v>
      </c>
      <c r="H32" s="446">
        <f t="shared" si="2"/>
        <v>-32</v>
      </c>
      <c r="I32" s="446">
        <f t="shared" si="2"/>
        <v>-99</v>
      </c>
      <c r="J32" s="446">
        <f t="shared" si="2"/>
        <v>-728</v>
      </c>
      <c r="K32" s="446">
        <f t="shared" si="2"/>
        <v>-599</v>
      </c>
      <c r="L32" s="461"/>
    </row>
    <row r="33" spans="1:12" ht="12.75" customHeight="1">
      <c r="A33" s="602"/>
      <c r="B33" s="146">
        <v>2004</v>
      </c>
      <c r="C33" s="446">
        <f t="shared" si="2"/>
        <v>12</v>
      </c>
      <c r="D33" s="446">
        <f t="shared" si="2"/>
        <v>-689</v>
      </c>
      <c r="E33" s="446">
        <f t="shared" si="2"/>
        <v>-3116</v>
      </c>
      <c r="F33" s="446">
        <f t="shared" si="2"/>
        <v>-6982</v>
      </c>
      <c r="G33" s="446">
        <f t="shared" si="2"/>
        <v>-1496</v>
      </c>
      <c r="H33" s="446">
        <f t="shared" si="2"/>
        <v>-63</v>
      </c>
      <c r="I33" s="446">
        <f t="shared" si="2"/>
        <v>-399</v>
      </c>
      <c r="J33" s="446">
        <f t="shared" si="2"/>
        <v>-776</v>
      </c>
      <c r="K33" s="446">
        <f t="shared" si="2"/>
        <v>-217</v>
      </c>
      <c r="L33" s="462">
        <f t="shared" si="3"/>
        <v>-13726</v>
      </c>
    </row>
    <row r="34" spans="1:12" ht="12.75" customHeight="1">
      <c r="A34" s="602"/>
      <c r="B34" s="146">
        <v>2005</v>
      </c>
      <c r="C34" s="446">
        <f t="shared" si="2"/>
        <v>-33</v>
      </c>
      <c r="D34" s="446">
        <f t="shared" si="2"/>
        <v>-684</v>
      </c>
      <c r="E34" s="446">
        <f t="shared" si="2"/>
        <v>-2736</v>
      </c>
      <c r="F34" s="446">
        <f t="shared" si="2"/>
        <v>-7054</v>
      </c>
      <c r="G34" s="446">
        <f t="shared" si="2"/>
        <v>-941</v>
      </c>
      <c r="H34" s="446">
        <f t="shared" si="2"/>
        <v>-71</v>
      </c>
      <c r="I34" s="446">
        <f t="shared" si="2"/>
        <v>-185</v>
      </c>
      <c r="J34" s="446">
        <f t="shared" si="2"/>
        <v>-983</v>
      </c>
      <c r="K34" s="446">
        <f t="shared" si="2"/>
        <v>-228</v>
      </c>
      <c r="L34" s="462">
        <f t="shared" si="3"/>
        <v>-12915</v>
      </c>
    </row>
    <row r="35" spans="1:12" ht="12.75" customHeight="1">
      <c r="A35" s="602"/>
      <c r="B35" s="146">
        <v>2006</v>
      </c>
      <c r="C35" s="446">
        <f t="shared" si="2"/>
        <v>-58</v>
      </c>
      <c r="D35" s="446">
        <f t="shared" si="2"/>
        <v>-459</v>
      </c>
      <c r="E35" s="446">
        <f t="shared" si="2"/>
        <v>-2935</v>
      </c>
      <c r="F35" s="446">
        <f t="shared" si="2"/>
        <v>-6216</v>
      </c>
      <c r="G35" s="446">
        <f t="shared" si="2"/>
        <v>-848</v>
      </c>
      <c r="H35" s="446">
        <f t="shared" si="2"/>
        <v>20</v>
      </c>
      <c r="I35" s="446">
        <f t="shared" si="2"/>
        <v>-169</v>
      </c>
      <c r="J35" s="446">
        <f t="shared" si="2"/>
        <v>-70</v>
      </c>
      <c r="K35" s="446">
        <f t="shared" si="2"/>
        <v>-43</v>
      </c>
      <c r="L35" s="462">
        <f t="shared" si="3"/>
        <v>-10778</v>
      </c>
    </row>
    <row r="36" spans="1:12" ht="12.75" customHeight="1" thickBot="1">
      <c r="A36" s="587"/>
      <c r="B36" s="147">
        <v>2007</v>
      </c>
      <c r="C36" s="448">
        <f t="shared" si="2"/>
        <v>-50</v>
      </c>
      <c r="D36" s="448">
        <f t="shared" si="2"/>
        <v>-518</v>
      </c>
      <c r="E36" s="448">
        <f t="shared" si="2"/>
        <v>-3243</v>
      </c>
      <c r="F36" s="448">
        <f t="shared" si="2"/>
        <v>-6700</v>
      </c>
      <c r="G36" s="448">
        <f t="shared" si="2"/>
        <v>-875</v>
      </c>
      <c r="H36" s="448">
        <f t="shared" si="2"/>
        <v>-45</v>
      </c>
      <c r="I36" s="448">
        <f t="shared" si="2"/>
        <v>-153</v>
      </c>
      <c r="J36" s="448">
        <f t="shared" si="2"/>
        <v>-1007</v>
      </c>
      <c r="K36" s="448">
        <f t="shared" si="2"/>
        <v>-116</v>
      </c>
      <c r="L36" s="463">
        <f t="shared" si="3"/>
        <v>-12707</v>
      </c>
    </row>
    <row r="37" spans="1:6" ht="12.75">
      <c r="A37" s="4" t="s">
        <v>19</v>
      </c>
      <c r="F37" s="11" t="s">
        <v>265</v>
      </c>
    </row>
    <row r="38" spans="1:2" ht="12.75">
      <c r="A38" s="326"/>
      <c r="B38" s="11" t="s">
        <v>436</v>
      </c>
    </row>
  </sheetData>
  <sheetProtection/>
  <mergeCells count="4">
    <mergeCell ref="A4:A14"/>
    <mergeCell ref="A15:A25"/>
    <mergeCell ref="A26:A36"/>
    <mergeCell ref="A1:L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177" customWidth="1"/>
    <col min="2" max="2" width="7.7109375" style="177" customWidth="1"/>
    <col min="3" max="3" width="8.421875" style="177" bestFit="1" customWidth="1"/>
    <col min="4" max="8" width="7.7109375" style="177" customWidth="1"/>
    <col min="9" max="9" width="9.28125" style="177" bestFit="1" customWidth="1"/>
    <col min="10" max="10" width="7.7109375" style="177" customWidth="1"/>
    <col min="11" max="16384" width="9.140625" style="177" customWidth="1"/>
  </cols>
  <sheetData>
    <row r="1" spans="1:23" s="3" customFormat="1" ht="19.5" customHeight="1">
      <c r="A1" s="16" t="s">
        <v>455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0" ht="13.5" customHeight="1" thickBot="1">
      <c r="A3" s="630" t="s">
        <v>316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0" ht="13.5" customHeight="1" thickBot="1">
      <c r="A4" s="623" t="s">
        <v>289</v>
      </c>
      <c r="B4" s="604" t="s">
        <v>53</v>
      </c>
      <c r="C4" s="604"/>
      <c r="D4" s="604"/>
      <c r="E4" s="604" t="s">
        <v>54</v>
      </c>
      <c r="F4" s="604"/>
      <c r="G4" s="604"/>
      <c r="H4" s="604" t="s">
        <v>376</v>
      </c>
      <c r="I4" s="604"/>
      <c r="J4" s="604"/>
    </row>
    <row r="5" spans="1:10" ht="13.5" customHeight="1" thickBot="1">
      <c r="A5" s="624"/>
      <c r="B5" s="29">
        <v>2005</v>
      </c>
      <c r="C5" s="29">
        <v>2006</v>
      </c>
      <c r="D5" s="29">
        <v>2007</v>
      </c>
      <c r="E5" s="29">
        <v>2005</v>
      </c>
      <c r="F5" s="29">
        <v>2006</v>
      </c>
      <c r="G5" s="29">
        <v>2007</v>
      </c>
      <c r="H5" s="29">
        <v>2005</v>
      </c>
      <c r="I5" s="29">
        <v>2006</v>
      </c>
      <c r="J5" s="29">
        <v>2007</v>
      </c>
    </row>
    <row r="6" spans="1:10" ht="31.5" customHeight="1">
      <c r="A6" s="20" t="s">
        <v>290</v>
      </c>
      <c r="B6" s="454">
        <v>17105</v>
      </c>
      <c r="C6" s="454">
        <v>14297</v>
      </c>
      <c r="D6" s="454">
        <v>24027</v>
      </c>
      <c r="E6" s="454">
        <v>4273</v>
      </c>
      <c r="F6" s="454">
        <v>556</v>
      </c>
      <c r="G6" s="454">
        <v>1002</v>
      </c>
      <c r="H6" s="465">
        <f>E6-B6</f>
        <v>-12832</v>
      </c>
      <c r="I6" s="465">
        <f>F6-C6</f>
        <v>-13741</v>
      </c>
      <c r="J6" s="465">
        <f>G6-D6</f>
        <v>-23025</v>
      </c>
    </row>
    <row r="7" spans="1:10" ht="15.75" customHeight="1">
      <c r="A7" s="24" t="s">
        <v>291</v>
      </c>
      <c r="B7" s="446">
        <v>1569</v>
      </c>
      <c r="C7" s="446">
        <v>1524</v>
      </c>
      <c r="D7" s="446">
        <v>1870</v>
      </c>
      <c r="E7" s="446">
        <v>44</v>
      </c>
      <c r="F7" s="446">
        <v>54</v>
      </c>
      <c r="G7" s="446">
        <v>22</v>
      </c>
      <c r="H7" s="466">
        <f aca="true" t="shared" si="0" ref="H7:H18">E7-B7</f>
        <v>-1525</v>
      </c>
      <c r="I7" s="466">
        <f aca="true" t="shared" si="1" ref="I7:I18">F7-C7</f>
        <v>-1470</v>
      </c>
      <c r="J7" s="466">
        <f aca="true" t="shared" si="2" ref="J7:J18">G7-D7</f>
        <v>-1848</v>
      </c>
    </row>
    <row r="8" spans="1:10" ht="31.5" customHeight="1">
      <c r="A8" s="24" t="s">
        <v>292</v>
      </c>
      <c r="B8" s="446">
        <v>857</v>
      </c>
      <c r="C8" s="446">
        <v>736</v>
      </c>
      <c r="D8" s="446">
        <v>764</v>
      </c>
      <c r="E8" s="446">
        <v>2263</v>
      </c>
      <c r="F8" s="446">
        <v>263</v>
      </c>
      <c r="G8" s="446">
        <v>159</v>
      </c>
      <c r="H8" s="466">
        <f t="shared" si="0"/>
        <v>1406</v>
      </c>
      <c r="I8" s="466">
        <f t="shared" si="1"/>
        <v>-473</v>
      </c>
      <c r="J8" s="466">
        <f t="shared" si="2"/>
        <v>-605</v>
      </c>
    </row>
    <row r="9" spans="1:10" ht="31.5" customHeight="1">
      <c r="A9" s="24" t="s">
        <v>293</v>
      </c>
      <c r="B9" s="446">
        <v>125018</v>
      </c>
      <c r="C9" s="446">
        <v>141271</v>
      </c>
      <c r="D9" s="446">
        <v>180997</v>
      </c>
      <c r="E9" s="446">
        <v>21239</v>
      </c>
      <c r="F9" s="446">
        <v>18415</v>
      </c>
      <c r="G9" s="446">
        <v>25795</v>
      </c>
      <c r="H9" s="466">
        <f t="shared" si="0"/>
        <v>-103779</v>
      </c>
      <c r="I9" s="466">
        <f t="shared" si="1"/>
        <v>-122856</v>
      </c>
      <c r="J9" s="466">
        <f t="shared" si="2"/>
        <v>-155202</v>
      </c>
    </row>
    <row r="10" spans="1:10" ht="15.75" customHeight="1">
      <c r="A10" s="24" t="s">
        <v>294</v>
      </c>
      <c r="B10" s="446">
        <v>70369</v>
      </c>
      <c r="C10" s="446">
        <v>85366</v>
      </c>
      <c r="D10" s="446">
        <v>101624</v>
      </c>
      <c r="E10" s="446">
        <v>9581</v>
      </c>
      <c r="F10" s="446">
        <v>10545</v>
      </c>
      <c r="G10" s="446">
        <v>16931</v>
      </c>
      <c r="H10" s="466">
        <f t="shared" si="0"/>
        <v>-60788</v>
      </c>
      <c r="I10" s="466">
        <f t="shared" si="1"/>
        <v>-74821</v>
      </c>
      <c r="J10" s="466">
        <f t="shared" si="2"/>
        <v>-84693</v>
      </c>
    </row>
    <row r="11" spans="1:10" ht="15.75" customHeight="1">
      <c r="A11" s="24" t="s">
        <v>295</v>
      </c>
      <c r="B11" s="446">
        <v>86904</v>
      </c>
      <c r="C11" s="446">
        <v>90523</v>
      </c>
      <c r="D11" s="446">
        <v>128178</v>
      </c>
      <c r="E11" s="446">
        <v>21553</v>
      </c>
      <c r="F11" s="446">
        <v>25560</v>
      </c>
      <c r="G11" s="446">
        <v>31460</v>
      </c>
      <c r="H11" s="466">
        <f t="shared" si="0"/>
        <v>-65351</v>
      </c>
      <c r="I11" s="466">
        <f t="shared" si="1"/>
        <v>-64963</v>
      </c>
      <c r="J11" s="466">
        <f t="shared" si="2"/>
        <v>-96718</v>
      </c>
    </row>
    <row r="12" spans="1:10" ht="15.75" customHeight="1">
      <c r="A12" s="24" t="s">
        <v>296</v>
      </c>
      <c r="B12" s="446">
        <v>60920</v>
      </c>
      <c r="C12" s="446">
        <v>63850</v>
      </c>
      <c r="D12" s="446">
        <v>76874</v>
      </c>
      <c r="E12" s="446">
        <v>19944</v>
      </c>
      <c r="F12" s="446">
        <v>19287</v>
      </c>
      <c r="G12" s="446">
        <v>21430</v>
      </c>
      <c r="H12" s="466">
        <f t="shared" si="0"/>
        <v>-40976</v>
      </c>
      <c r="I12" s="466">
        <f t="shared" si="1"/>
        <v>-44563</v>
      </c>
      <c r="J12" s="466">
        <f t="shared" si="2"/>
        <v>-55444</v>
      </c>
    </row>
    <row r="13" spans="1:10" ht="15.75" customHeight="1">
      <c r="A13" s="24" t="s">
        <v>297</v>
      </c>
      <c r="B13" s="446">
        <v>106361</v>
      </c>
      <c r="C13" s="446">
        <v>118390</v>
      </c>
      <c r="D13" s="446">
        <v>137568</v>
      </c>
      <c r="E13" s="446">
        <v>33113</v>
      </c>
      <c r="F13" s="446">
        <v>27922</v>
      </c>
      <c r="G13" s="446">
        <v>35632</v>
      </c>
      <c r="H13" s="466">
        <f t="shared" si="0"/>
        <v>-73248</v>
      </c>
      <c r="I13" s="466">
        <f t="shared" si="1"/>
        <v>-90468</v>
      </c>
      <c r="J13" s="466">
        <f t="shared" si="2"/>
        <v>-101936</v>
      </c>
    </row>
    <row r="14" spans="1:10" ht="31.5" customHeight="1">
      <c r="A14" s="24" t="s">
        <v>298</v>
      </c>
      <c r="B14" s="446">
        <v>60834</v>
      </c>
      <c r="C14" s="446">
        <v>52624</v>
      </c>
      <c r="D14" s="446">
        <v>76540</v>
      </c>
      <c r="E14" s="446">
        <v>68566</v>
      </c>
      <c r="F14" s="446">
        <v>83145</v>
      </c>
      <c r="G14" s="446">
        <v>102377</v>
      </c>
      <c r="H14" s="466">
        <f t="shared" si="0"/>
        <v>7732</v>
      </c>
      <c r="I14" s="466">
        <f t="shared" si="1"/>
        <v>30521</v>
      </c>
      <c r="J14" s="466">
        <f t="shared" si="2"/>
        <v>25837</v>
      </c>
    </row>
    <row r="15" spans="1:10" ht="19.5" customHeight="1">
      <c r="A15" s="24" t="s">
        <v>299</v>
      </c>
      <c r="B15" s="446">
        <v>117343</v>
      </c>
      <c r="C15" s="446">
        <v>120823</v>
      </c>
      <c r="D15" s="446">
        <v>14161</v>
      </c>
      <c r="E15" s="446">
        <v>26135</v>
      </c>
      <c r="F15" s="446">
        <v>22741</v>
      </c>
      <c r="G15" s="446">
        <v>30985</v>
      </c>
      <c r="H15" s="466">
        <f t="shared" si="0"/>
        <v>-91208</v>
      </c>
      <c r="I15" s="466">
        <f t="shared" si="1"/>
        <v>-98082</v>
      </c>
      <c r="J15" s="466">
        <f t="shared" si="2"/>
        <v>16824</v>
      </c>
    </row>
    <row r="16" spans="1:10" ht="19.5" customHeight="1">
      <c r="A16" s="24" t="s">
        <v>300</v>
      </c>
      <c r="B16" s="446">
        <v>64851</v>
      </c>
      <c r="C16" s="446">
        <v>68306</v>
      </c>
      <c r="D16" s="446">
        <v>205670</v>
      </c>
      <c r="E16" s="446">
        <v>56598</v>
      </c>
      <c r="F16" s="446">
        <v>55050</v>
      </c>
      <c r="G16" s="446">
        <v>66878</v>
      </c>
      <c r="H16" s="466">
        <f t="shared" si="0"/>
        <v>-8253</v>
      </c>
      <c r="I16" s="466">
        <f t="shared" si="1"/>
        <v>-13256</v>
      </c>
      <c r="J16" s="466">
        <f t="shared" si="2"/>
        <v>-138792</v>
      </c>
    </row>
    <row r="17" spans="1:10" ht="19.5" customHeight="1">
      <c r="A17" s="24" t="s">
        <v>301</v>
      </c>
      <c r="B17" s="446">
        <v>12906</v>
      </c>
      <c r="C17" s="446">
        <v>10390</v>
      </c>
      <c r="D17" s="446">
        <v>14954</v>
      </c>
      <c r="E17" s="446">
        <v>257</v>
      </c>
      <c r="F17" s="446">
        <v>138</v>
      </c>
      <c r="G17" s="446">
        <v>1481</v>
      </c>
      <c r="H17" s="466">
        <f t="shared" si="0"/>
        <v>-12649</v>
      </c>
      <c r="I17" s="466">
        <f t="shared" si="1"/>
        <v>-10252</v>
      </c>
      <c r="J17" s="466">
        <f t="shared" si="2"/>
        <v>-13473</v>
      </c>
    </row>
    <row r="18" spans="1:10" ht="19.5" customHeight="1" thickBot="1">
      <c r="A18" s="24" t="s">
        <v>302</v>
      </c>
      <c r="B18" s="446">
        <v>182939</v>
      </c>
      <c r="C18" s="446">
        <v>1594171</v>
      </c>
      <c r="D18" s="446">
        <v>199135</v>
      </c>
      <c r="E18" s="446">
        <v>2550</v>
      </c>
      <c r="F18" s="446">
        <v>7</v>
      </c>
      <c r="G18" s="446">
        <v>654</v>
      </c>
      <c r="H18" s="467">
        <f t="shared" si="0"/>
        <v>-180389</v>
      </c>
      <c r="I18" s="467">
        <f t="shared" si="1"/>
        <v>-1594164</v>
      </c>
      <c r="J18" s="467">
        <f t="shared" si="2"/>
        <v>-198481</v>
      </c>
    </row>
    <row r="19" spans="1:10" ht="19.5" customHeight="1" thickBot="1">
      <c r="A19" s="183" t="s">
        <v>5</v>
      </c>
      <c r="B19" s="468">
        <f>SUM(B6:B18)</f>
        <v>907976</v>
      </c>
      <c r="C19" s="468">
        <f aca="true" t="shared" si="3" ref="C19:J19">SUM(C6:C18)</f>
        <v>2362271</v>
      </c>
      <c r="D19" s="468">
        <f t="shared" si="3"/>
        <v>1162362</v>
      </c>
      <c r="E19" s="468">
        <f t="shared" si="3"/>
        <v>266116</v>
      </c>
      <c r="F19" s="468">
        <f t="shared" si="3"/>
        <v>263683</v>
      </c>
      <c r="G19" s="468">
        <f t="shared" si="3"/>
        <v>334806</v>
      </c>
      <c r="H19" s="468">
        <f t="shared" si="3"/>
        <v>-641860</v>
      </c>
      <c r="I19" s="468">
        <f t="shared" si="3"/>
        <v>-2098588</v>
      </c>
      <c r="J19" s="468">
        <f t="shared" si="3"/>
        <v>-827556</v>
      </c>
    </row>
    <row r="20" spans="1:6" ht="12.75">
      <c r="A20" s="470" t="s">
        <v>19</v>
      </c>
      <c r="B20" s="470"/>
      <c r="F20" s="11" t="s">
        <v>265</v>
      </c>
    </row>
  </sheetData>
  <sheetProtection/>
  <mergeCells count="5">
    <mergeCell ref="B4:D4"/>
    <mergeCell ref="E4:G4"/>
    <mergeCell ref="H4:J4"/>
    <mergeCell ref="A4:A5"/>
    <mergeCell ref="A3:J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206" customWidth="1"/>
    <col min="2" max="2" width="8.7109375" style="206" customWidth="1"/>
    <col min="3" max="9" width="10.7109375" style="206" customWidth="1"/>
    <col min="10" max="16384" width="9.140625" style="206" customWidth="1"/>
  </cols>
  <sheetData>
    <row r="1" spans="1:19" s="3" customFormat="1" ht="19.5" customHeight="1">
      <c r="A1" s="16" t="s">
        <v>456</v>
      </c>
      <c r="B1" s="16"/>
      <c r="C1" s="16"/>
      <c r="D1" s="16"/>
      <c r="E1" s="16"/>
      <c r="F1" s="16"/>
      <c r="G1" s="16"/>
      <c r="H1" s="16"/>
      <c r="I1" s="16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6.75" customHeight="1" thickBot="1">
      <c r="A2" s="2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9" ht="13.5" customHeight="1" thickBot="1">
      <c r="A3" s="19" t="s">
        <v>367</v>
      </c>
      <c r="B3" s="19" t="s">
        <v>431</v>
      </c>
      <c r="C3" s="29" t="s">
        <v>55</v>
      </c>
      <c r="D3" s="29" t="s">
        <v>162</v>
      </c>
      <c r="E3" s="29" t="s">
        <v>56</v>
      </c>
      <c r="F3" s="29" t="s">
        <v>57</v>
      </c>
      <c r="G3" s="29" t="s">
        <v>227</v>
      </c>
      <c r="H3" s="29" t="s">
        <v>212</v>
      </c>
      <c r="I3" s="23" t="s">
        <v>5</v>
      </c>
    </row>
    <row r="4" spans="1:9" ht="13.5" customHeight="1">
      <c r="A4" s="596" t="s">
        <v>53</v>
      </c>
      <c r="B4" s="145">
        <v>1997</v>
      </c>
      <c r="C4" s="102">
        <v>387172</v>
      </c>
      <c r="D4" s="102">
        <v>243425</v>
      </c>
      <c r="E4" s="102">
        <v>57596</v>
      </c>
      <c r="F4" s="102">
        <v>50973</v>
      </c>
      <c r="G4" s="102">
        <v>44654</v>
      </c>
      <c r="H4" s="102">
        <v>6290</v>
      </c>
      <c r="I4" s="103">
        <f aca="true" t="shared" si="0" ref="I4:I17">SUM(C4:H4)</f>
        <v>790110</v>
      </c>
    </row>
    <row r="5" spans="1:9" ht="13.5" customHeight="1">
      <c r="A5" s="600"/>
      <c r="B5" s="146">
        <v>1998</v>
      </c>
      <c r="C5" s="79">
        <v>415787</v>
      </c>
      <c r="D5" s="79">
        <v>252790</v>
      </c>
      <c r="E5" s="79">
        <v>65221</v>
      </c>
      <c r="F5" s="141"/>
      <c r="G5" s="79">
        <v>37918</v>
      </c>
      <c r="H5" s="79">
        <v>1392</v>
      </c>
      <c r="I5" s="327"/>
    </row>
    <row r="6" spans="1:9" ht="13.5" customHeight="1">
      <c r="A6" s="600"/>
      <c r="B6" s="146">
        <v>1999</v>
      </c>
      <c r="C6" s="79">
        <v>388733</v>
      </c>
      <c r="D6" s="79">
        <v>278799</v>
      </c>
      <c r="E6" s="79">
        <v>89443</v>
      </c>
      <c r="F6" s="141"/>
      <c r="G6" s="79">
        <v>51371</v>
      </c>
      <c r="H6" s="79">
        <v>1332</v>
      </c>
      <c r="I6" s="327"/>
    </row>
    <row r="7" spans="1:9" ht="13.5" customHeight="1">
      <c r="A7" s="600"/>
      <c r="B7" s="146">
        <v>2000</v>
      </c>
      <c r="C7" s="79">
        <v>407698</v>
      </c>
      <c r="D7" s="79">
        <v>286780</v>
      </c>
      <c r="E7" s="79">
        <v>58738</v>
      </c>
      <c r="F7" s="79">
        <v>74</v>
      </c>
      <c r="G7" s="79">
        <v>49790</v>
      </c>
      <c r="H7" s="79">
        <v>8771</v>
      </c>
      <c r="I7" s="104">
        <f t="shared" si="0"/>
        <v>811851</v>
      </c>
    </row>
    <row r="8" spans="1:9" ht="13.5" customHeight="1">
      <c r="A8" s="600"/>
      <c r="B8" s="146">
        <v>2001</v>
      </c>
      <c r="C8" s="79">
        <v>368984</v>
      </c>
      <c r="D8" s="79">
        <v>298421</v>
      </c>
      <c r="E8" s="79">
        <v>73078</v>
      </c>
      <c r="F8" s="141"/>
      <c r="G8" s="79">
        <v>45783</v>
      </c>
      <c r="H8" s="79">
        <v>6243</v>
      </c>
      <c r="I8" s="327"/>
    </row>
    <row r="9" spans="1:9" ht="13.5" customHeight="1">
      <c r="A9" s="600"/>
      <c r="B9" s="146">
        <v>2002</v>
      </c>
      <c r="C9" s="79">
        <v>372531</v>
      </c>
      <c r="D9" s="79">
        <v>332631</v>
      </c>
      <c r="E9" s="79">
        <v>74779</v>
      </c>
      <c r="F9" s="79">
        <v>1</v>
      </c>
      <c r="G9" s="79">
        <v>45647</v>
      </c>
      <c r="H9" s="79">
        <v>1490</v>
      </c>
      <c r="I9" s="104">
        <f t="shared" si="0"/>
        <v>827079</v>
      </c>
    </row>
    <row r="10" spans="1:9" ht="13.5" customHeight="1">
      <c r="A10" s="600"/>
      <c r="B10" s="146">
        <v>2003</v>
      </c>
      <c r="C10" s="79">
        <v>445282</v>
      </c>
      <c r="D10" s="79">
        <v>302246</v>
      </c>
      <c r="E10" s="79">
        <v>89775</v>
      </c>
      <c r="F10" s="79">
        <v>9571</v>
      </c>
      <c r="G10" s="79">
        <v>51455</v>
      </c>
      <c r="H10" s="79">
        <v>2727</v>
      </c>
      <c r="I10" s="104">
        <f t="shared" si="0"/>
        <v>901056</v>
      </c>
    </row>
    <row r="11" spans="1:9" ht="13.5" customHeight="1">
      <c r="A11" s="600"/>
      <c r="B11" s="146">
        <v>2004</v>
      </c>
      <c r="C11" s="79">
        <v>485141</v>
      </c>
      <c r="D11" s="79">
        <v>318760</v>
      </c>
      <c r="E11" s="79">
        <v>62890</v>
      </c>
      <c r="F11" s="79">
        <v>3008</v>
      </c>
      <c r="G11" s="79">
        <v>50936</v>
      </c>
      <c r="H11" s="79">
        <v>1215</v>
      </c>
      <c r="I11" s="104">
        <f t="shared" si="0"/>
        <v>921950</v>
      </c>
    </row>
    <row r="12" spans="1:9" ht="13.5" customHeight="1">
      <c r="A12" s="600"/>
      <c r="B12" s="146">
        <v>2005</v>
      </c>
      <c r="C12" s="79">
        <v>402575</v>
      </c>
      <c r="D12" s="79">
        <v>293584</v>
      </c>
      <c r="E12" s="79">
        <v>65584</v>
      </c>
      <c r="F12" s="79">
        <v>4872</v>
      </c>
      <c r="G12" s="79">
        <v>49675</v>
      </c>
      <c r="H12" s="79">
        <v>855</v>
      </c>
      <c r="I12" s="104">
        <f t="shared" si="0"/>
        <v>817145</v>
      </c>
    </row>
    <row r="13" spans="1:9" ht="13.5" customHeight="1">
      <c r="A13" s="600"/>
      <c r="B13" s="146">
        <v>2006</v>
      </c>
      <c r="C13" s="79">
        <v>321452</v>
      </c>
      <c r="D13" s="79">
        <v>259782</v>
      </c>
      <c r="E13" s="79">
        <v>52603</v>
      </c>
      <c r="F13" s="79">
        <v>1</v>
      </c>
      <c r="G13" s="79">
        <v>44415</v>
      </c>
      <c r="H13" s="79">
        <v>675</v>
      </c>
      <c r="I13" s="104">
        <f t="shared" si="0"/>
        <v>678928</v>
      </c>
    </row>
    <row r="14" spans="1:9" ht="13.5" customHeight="1" thickBot="1">
      <c r="A14" s="625"/>
      <c r="B14" s="185">
        <v>2007</v>
      </c>
      <c r="C14" s="81">
        <v>410442</v>
      </c>
      <c r="D14" s="81">
        <v>321698</v>
      </c>
      <c r="E14" s="81">
        <v>48387</v>
      </c>
      <c r="F14" s="81">
        <v>1</v>
      </c>
      <c r="G14" s="81">
        <v>42372</v>
      </c>
      <c r="H14" s="81">
        <v>483</v>
      </c>
      <c r="I14" s="217">
        <f t="shared" si="0"/>
        <v>823383</v>
      </c>
    </row>
    <row r="15" spans="1:9" ht="13.5" customHeight="1">
      <c r="A15" s="596" t="s">
        <v>54</v>
      </c>
      <c r="B15" s="145">
        <v>1997</v>
      </c>
      <c r="C15" s="102">
        <v>13</v>
      </c>
      <c r="D15" s="102">
        <v>12</v>
      </c>
      <c r="E15" s="142"/>
      <c r="F15" s="142"/>
      <c r="G15" s="102">
        <v>638</v>
      </c>
      <c r="H15" s="102">
        <v>19</v>
      </c>
      <c r="I15" s="140"/>
    </row>
    <row r="16" spans="1:9" ht="13.5" customHeight="1">
      <c r="A16" s="600"/>
      <c r="B16" s="146">
        <v>1998</v>
      </c>
      <c r="C16" s="79">
        <v>6</v>
      </c>
      <c r="D16" s="79">
        <v>34</v>
      </c>
      <c r="E16" s="141"/>
      <c r="F16" s="141"/>
      <c r="G16" s="79">
        <v>488</v>
      </c>
      <c r="H16" s="79">
        <v>5</v>
      </c>
      <c r="I16" s="327"/>
    </row>
    <row r="17" spans="1:9" ht="13.5" customHeight="1">
      <c r="A17" s="600"/>
      <c r="B17" s="146">
        <v>1999</v>
      </c>
      <c r="C17" s="79">
        <v>9</v>
      </c>
      <c r="D17" s="79">
        <v>132</v>
      </c>
      <c r="E17" s="79">
        <v>850</v>
      </c>
      <c r="F17" s="141"/>
      <c r="G17" s="79">
        <v>2528</v>
      </c>
      <c r="H17" s="79">
        <v>4</v>
      </c>
      <c r="I17" s="104">
        <f t="shared" si="0"/>
        <v>3523</v>
      </c>
    </row>
    <row r="18" spans="1:9" ht="13.5" customHeight="1">
      <c r="A18" s="600"/>
      <c r="B18" s="146">
        <v>2000</v>
      </c>
      <c r="C18" s="79">
        <v>12</v>
      </c>
      <c r="D18" s="79">
        <v>9</v>
      </c>
      <c r="E18" s="141"/>
      <c r="F18" s="141"/>
      <c r="G18" s="79">
        <v>1914</v>
      </c>
      <c r="H18" s="79">
        <v>10</v>
      </c>
      <c r="I18" s="327"/>
    </row>
    <row r="19" spans="1:9" ht="13.5" customHeight="1">
      <c r="A19" s="600"/>
      <c r="B19" s="146">
        <v>2001</v>
      </c>
      <c r="C19" s="79">
        <v>13</v>
      </c>
      <c r="D19" s="79">
        <v>98</v>
      </c>
      <c r="E19" s="141"/>
      <c r="F19" s="141"/>
      <c r="G19" s="79">
        <v>975</v>
      </c>
      <c r="H19" s="79">
        <v>24</v>
      </c>
      <c r="I19" s="327"/>
    </row>
    <row r="20" spans="1:9" ht="13.5" customHeight="1">
      <c r="A20" s="600"/>
      <c r="B20" s="146">
        <v>2002</v>
      </c>
      <c r="C20" s="79">
        <v>40</v>
      </c>
      <c r="D20" s="79">
        <v>3473</v>
      </c>
      <c r="E20" s="141"/>
      <c r="F20" s="141"/>
      <c r="G20" s="79">
        <v>2161</v>
      </c>
      <c r="H20" s="79">
        <v>157</v>
      </c>
      <c r="I20" s="327"/>
    </row>
    <row r="21" spans="1:9" ht="13.5" customHeight="1">
      <c r="A21" s="600"/>
      <c r="B21" s="146">
        <v>2003</v>
      </c>
      <c r="C21" s="79">
        <v>30</v>
      </c>
      <c r="D21" s="79">
        <v>81</v>
      </c>
      <c r="E21" s="141"/>
      <c r="F21" s="141"/>
      <c r="G21" s="79">
        <v>6210</v>
      </c>
      <c r="H21" s="79">
        <v>40</v>
      </c>
      <c r="I21" s="327"/>
    </row>
    <row r="22" spans="1:9" ht="13.5" customHeight="1">
      <c r="A22" s="600"/>
      <c r="B22" s="146">
        <v>2004</v>
      </c>
      <c r="C22" s="79">
        <v>5240</v>
      </c>
      <c r="D22" s="79">
        <v>399</v>
      </c>
      <c r="E22" s="141"/>
      <c r="F22" s="141"/>
      <c r="G22" s="79">
        <v>3096</v>
      </c>
      <c r="H22" s="79">
        <v>29</v>
      </c>
      <c r="I22" s="327"/>
    </row>
    <row r="23" spans="1:9" ht="13.5" customHeight="1">
      <c r="A23" s="600"/>
      <c r="B23" s="146">
        <v>2005</v>
      </c>
      <c r="C23" s="79">
        <v>83</v>
      </c>
      <c r="D23" s="79">
        <v>649</v>
      </c>
      <c r="E23" s="79">
        <v>2</v>
      </c>
      <c r="F23" s="141"/>
      <c r="G23" s="79">
        <v>2197</v>
      </c>
      <c r="H23" s="79">
        <v>59</v>
      </c>
      <c r="I23" s="327"/>
    </row>
    <row r="24" spans="1:9" ht="13.5" customHeight="1">
      <c r="A24" s="600"/>
      <c r="B24" s="146">
        <v>2006</v>
      </c>
      <c r="C24" s="79">
        <v>27</v>
      </c>
      <c r="D24" s="79">
        <v>64</v>
      </c>
      <c r="E24" s="79">
        <v>776</v>
      </c>
      <c r="F24" s="141"/>
      <c r="G24" s="79">
        <v>223</v>
      </c>
      <c r="H24" s="79">
        <v>76</v>
      </c>
      <c r="I24" s="327"/>
    </row>
    <row r="25" spans="1:9" ht="13.5" customHeight="1" thickBot="1">
      <c r="A25" s="597"/>
      <c r="B25" s="147">
        <v>2007</v>
      </c>
      <c r="C25" s="174">
        <v>14649</v>
      </c>
      <c r="D25" s="174">
        <v>2829</v>
      </c>
      <c r="E25" s="174">
        <v>283</v>
      </c>
      <c r="F25" s="220"/>
      <c r="G25" s="174">
        <v>494</v>
      </c>
      <c r="H25" s="174">
        <v>95</v>
      </c>
      <c r="I25" s="332"/>
    </row>
    <row r="26" spans="1:9" ht="13.5" customHeight="1">
      <c r="A26" s="586" t="s">
        <v>376</v>
      </c>
      <c r="B26" s="145">
        <v>1997</v>
      </c>
      <c r="C26" s="444">
        <f aca="true" t="shared" si="1" ref="C26:H26">C15-C4</f>
        <v>-387159</v>
      </c>
      <c r="D26" s="444">
        <f t="shared" si="1"/>
        <v>-243413</v>
      </c>
      <c r="E26" s="453"/>
      <c r="F26" s="453"/>
      <c r="G26" s="444">
        <f t="shared" si="1"/>
        <v>-44016</v>
      </c>
      <c r="H26" s="444">
        <f t="shared" si="1"/>
        <v>-6271</v>
      </c>
      <c r="I26" s="469"/>
    </row>
    <row r="27" spans="1:9" ht="13.5" customHeight="1">
      <c r="A27" s="602"/>
      <c r="B27" s="146">
        <v>1998</v>
      </c>
      <c r="C27" s="446">
        <f aca="true" t="shared" si="2" ref="C27:H27">C16-C5</f>
        <v>-415781</v>
      </c>
      <c r="D27" s="446">
        <f t="shared" si="2"/>
        <v>-252756</v>
      </c>
      <c r="E27" s="451"/>
      <c r="F27" s="451"/>
      <c r="G27" s="446">
        <f t="shared" si="2"/>
        <v>-37430</v>
      </c>
      <c r="H27" s="446">
        <f t="shared" si="2"/>
        <v>-1387</v>
      </c>
      <c r="I27" s="449"/>
    </row>
    <row r="28" spans="1:9" ht="13.5" customHeight="1">
      <c r="A28" s="602"/>
      <c r="B28" s="146">
        <v>1999</v>
      </c>
      <c r="C28" s="446">
        <f aca="true" t="shared" si="3" ref="C28:H28">C17-C6</f>
        <v>-388724</v>
      </c>
      <c r="D28" s="446">
        <f t="shared" si="3"/>
        <v>-278667</v>
      </c>
      <c r="E28" s="446">
        <f t="shared" si="3"/>
        <v>-88593</v>
      </c>
      <c r="F28" s="451"/>
      <c r="G28" s="446">
        <f t="shared" si="3"/>
        <v>-48843</v>
      </c>
      <c r="H28" s="446">
        <f t="shared" si="3"/>
        <v>-1328</v>
      </c>
      <c r="I28" s="447">
        <f>SUM(C28:H28)</f>
        <v>-806155</v>
      </c>
    </row>
    <row r="29" spans="1:9" ht="13.5" customHeight="1">
      <c r="A29" s="602"/>
      <c r="B29" s="146">
        <v>2000</v>
      </c>
      <c r="C29" s="446">
        <f aca="true" t="shared" si="4" ref="C29:H29">C18-C7</f>
        <v>-407686</v>
      </c>
      <c r="D29" s="446">
        <f t="shared" si="4"/>
        <v>-286771</v>
      </c>
      <c r="E29" s="451"/>
      <c r="F29" s="451"/>
      <c r="G29" s="446">
        <f t="shared" si="4"/>
        <v>-47876</v>
      </c>
      <c r="H29" s="446">
        <f t="shared" si="4"/>
        <v>-8761</v>
      </c>
      <c r="I29" s="449"/>
    </row>
    <row r="30" spans="1:9" ht="13.5" customHeight="1">
      <c r="A30" s="602"/>
      <c r="B30" s="146">
        <v>2001</v>
      </c>
      <c r="C30" s="446">
        <f aca="true" t="shared" si="5" ref="C30:H30">C19-C8</f>
        <v>-368971</v>
      </c>
      <c r="D30" s="446">
        <f t="shared" si="5"/>
        <v>-298323</v>
      </c>
      <c r="E30" s="451"/>
      <c r="F30" s="451"/>
      <c r="G30" s="446">
        <f t="shared" si="5"/>
        <v>-44808</v>
      </c>
      <c r="H30" s="446">
        <f t="shared" si="5"/>
        <v>-6219</v>
      </c>
      <c r="I30" s="449"/>
    </row>
    <row r="31" spans="1:9" ht="13.5" customHeight="1">
      <c r="A31" s="602"/>
      <c r="B31" s="146">
        <v>2002</v>
      </c>
      <c r="C31" s="446">
        <f aca="true" t="shared" si="6" ref="C31:H31">C20-C9</f>
        <v>-372491</v>
      </c>
      <c r="D31" s="446">
        <f t="shared" si="6"/>
        <v>-329158</v>
      </c>
      <c r="E31" s="451"/>
      <c r="F31" s="451"/>
      <c r="G31" s="446">
        <f t="shared" si="6"/>
        <v>-43486</v>
      </c>
      <c r="H31" s="446">
        <f t="shared" si="6"/>
        <v>-1333</v>
      </c>
      <c r="I31" s="449"/>
    </row>
    <row r="32" spans="1:9" ht="13.5" customHeight="1">
      <c r="A32" s="602"/>
      <c r="B32" s="146">
        <v>2003</v>
      </c>
      <c r="C32" s="446">
        <f aca="true" t="shared" si="7" ref="C32:H32">C21-C10</f>
        <v>-445252</v>
      </c>
      <c r="D32" s="446">
        <f t="shared" si="7"/>
        <v>-302165</v>
      </c>
      <c r="E32" s="451"/>
      <c r="F32" s="451"/>
      <c r="G32" s="446">
        <f t="shared" si="7"/>
        <v>-45245</v>
      </c>
      <c r="H32" s="446">
        <f t="shared" si="7"/>
        <v>-2687</v>
      </c>
      <c r="I32" s="449"/>
    </row>
    <row r="33" spans="1:9" ht="13.5" customHeight="1">
      <c r="A33" s="602"/>
      <c r="B33" s="146">
        <v>2004</v>
      </c>
      <c r="C33" s="446">
        <f aca="true" t="shared" si="8" ref="C33:H33">C22-C11</f>
        <v>-479901</v>
      </c>
      <c r="D33" s="446">
        <f t="shared" si="8"/>
        <v>-318361</v>
      </c>
      <c r="E33" s="451"/>
      <c r="F33" s="451"/>
      <c r="G33" s="446">
        <f t="shared" si="8"/>
        <v>-47840</v>
      </c>
      <c r="H33" s="446">
        <f t="shared" si="8"/>
        <v>-1186</v>
      </c>
      <c r="I33" s="449"/>
    </row>
    <row r="34" spans="1:9" ht="13.5" customHeight="1">
      <c r="A34" s="602"/>
      <c r="B34" s="146">
        <v>2005</v>
      </c>
      <c r="C34" s="446">
        <f aca="true" t="shared" si="9" ref="C34:H34">C23-C12</f>
        <v>-402492</v>
      </c>
      <c r="D34" s="446">
        <f t="shared" si="9"/>
        <v>-292935</v>
      </c>
      <c r="E34" s="446">
        <f t="shared" si="9"/>
        <v>-65582</v>
      </c>
      <c r="F34" s="451"/>
      <c r="G34" s="446">
        <f t="shared" si="9"/>
        <v>-47478</v>
      </c>
      <c r="H34" s="446">
        <f t="shared" si="9"/>
        <v>-796</v>
      </c>
      <c r="I34" s="449"/>
    </row>
    <row r="35" spans="1:9" ht="13.5" customHeight="1">
      <c r="A35" s="602"/>
      <c r="B35" s="146">
        <v>2006</v>
      </c>
      <c r="C35" s="446">
        <f aca="true" t="shared" si="10" ref="C35:H35">C24-C13</f>
        <v>-321425</v>
      </c>
      <c r="D35" s="446">
        <f t="shared" si="10"/>
        <v>-259718</v>
      </c>
      <c r="E35" s="446">
        <f t="shared" si="10"/>
        <v>-51827</v>
      </c>
      <c r="F35" s="451"/>
      <c r="G35" s="446">
        <f t="shared" si="10"/>
        <v>-44192</v>
      </c>
      <c r="H35" s="446">
        <f t="shared" si="10"/>
        <v>-599</v>
      </c>
      <c r="I35" s="449"/>
    </row>
    <row r="36" spans="1:9" ht="13.5" customHeight="1" thickBot="1">
      <c r="A36" s="587"/>
      <c r="B36" s="147">
        <v>2007</v>
      </c>
      <c r="C36" s="448">
        <f aca="true" t="shared" si="11" ref="C36:H36">C25-C14</f>
        <v>-395793</v>
      </c>
      <c r="D36" s="448">
        <f t="shared" si="11"/>
        <v>-318869</v>
      </c>
      <c r="E36" s="448">
        <f t="shared" si="11"/>
        <v>-48104</v>
      </c>
      <c r="F36" s="452"/>
      <c r="G36" s="448">
        <f t="shared" si="11"/>
        <v>-41878</v>
      </c>
      <c r="H36" s="448">
        <f t="shared" si="11"/>
        <v>-388</v>
      </c>
      <c r="I36" s="450"/>
    </row>
    <row r="37" spans="1:6" s="177" customFormat="1" ht="12.75">
      <c r="A37" s="470" t="s">
        <v>19</v>
      </c>
      <c r="B37" s="470"/>
      <c r="F37" s="11" t="s">
        <v>265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77" customWidth="1"/>
    <col min="2" max="2" width="8.140625" style="177" customWidth="1"/>
    <col min="3" max="11" width="8.7109375" style="177" customWidth="1"/>
    <col min="12" max="16384" width="9.140625" style="177" customWidth="1"/>
  </cols>
  <sheetData>
    <row r="1" spans="1:23" s="3" customFormat="1" ht="19.5" customHeight="1">
      <c r="A1" s="16" t="s">
        <v>457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.75" customHeight="1" thickBot="1"/>
    <row r="3" spans="1:11" ht="29.25" customHeight="1" thickBot="1">
      <c r="A3" s="19" t="s">
        <v>367</v>
      </c>
      <c r="B3" s="19" t="s">
        <v>431</v>
      </c>
      <c r="C3" s="314" t="s">
        <v>213</v>
      </c>
      <c r="D3" s="314" t="s">
        <v>213</v>
      </c>
      <c r="E3" s="314" t="s">
        <v>63</v>
      </c>
      <c r="F3" s="314" t="s">
        <v>214</v>
      </c>
      <c r="G3" s="314" t="s">
        <v>215</v>
      </c>
      <c r="H3" s="314" t="s">
        <v>216</v>
      </c>
      <c r="I3" s="314" t="s">
        <v>217</v>
      </c>
      <c r="J3" s="314" t="s">
        <v>212</v>
      </c>
      <c r="K3" s="435" t="s">
        <v>5</v>
      </c>
    </row>
    <row r="4" spans="1:11" ht="13.5" customHeight="1">
      <c r="A4" s="586" t="s">
        <v>53</v>
      </c>
      <c r="B4" s="145">
        <v>1997</v>
      </c>
      <c r="C4" s="102">
        <v>4405</v>
      </c>
      <c r="D4" s="102">
        <v>5260</v>
      </c>
      <c r="E4" s="102">
        <v>6865</v>
      </c>
      <c r="F4" s="102">
        <v>9162</v>
      </c>
      <c r="G4" s="102">
        <v>935</v>
      </c>
      <c r="H4" s="102">
        <v>10196</v>
      </c>
      <c r="I4" s="102">
        <v>7841</v>
      </c>
      <c r="J4" s="102">
        <v>2164</v>
      </c>
      <c r="K4" s="103">
        <f aca="true" t="shared" si="0" ref="K4:K25">SUM(C4:J4)</f>
        <v>46828</v>
      </c>
    </row>
    <row r="5" spans="1:11" ht="13.5" customHeight="1">
      <c r="A5" s="602"/>
      <c r="B5" s="146">
        <v>1998</v>
      </c>
      <c r="C5" s="79">
        <v>2876</v>
      </c>
      <c r="D5" s="79">
        <v>4973</v>
      </c>
      <c r="E5" s="79">
        <v>8497</v>
      </c>
      <c r="F5" s="79">
        <v>8977</v>
      </c>
      <c r="G5" s="79">
        <v>2302</v>
      </c>
      <c r="H5" s="79">
        <v>6185</v>
      </c>
      <c r="I5" s="79">
        <v>254</v>
      </c>
      <c r="J5" s="79">
        <v>1687</v>
      </c>
      <c r="K5" s="104">
        <f t="shared" si="0"/>
        <v>35751</v>
      </c>
    </row>
    <row r="6" spans="1:11" ht="13.5" customHeight="1">
      <c r="A6" s="602"/>
      <c r="B6" s="146">
        <v>1999</v>
      </c>
      <c r="C6" s="79">
        <v>5208</v>
      </c>
      <c r="D6" s="79">
        <v>4696</v>
      </c>
      <c r="E6" s="79">
        <v>6207</v>
      </c>
      <c r="F6" s="79">
        <v>7035</v>
      </c>
      <c r="G6" s="79">
        <v>1405</v>
      </c>
      <c r="H6" s="79">
        <v>3856</v>
      </c>
      <c r="I6" s="141"/>
      <c r="J6" s="79">
        <v>3138</v>
      </c>
      <c r="K6" s="327"/>
    </row>
    <row r="7" spans="1:11" ht="13.5" customHeight="1">
      <c r="A7" s="602"/>
      <c r="B7" s="146">
        <v>2000</v>
      </c>
      <c r="C7" s="79">
        <v>6216</v>
      </c>
      <c r="D7" s="79">
        <v>5077</v>
      </c>
      <c r="E7" s="79">
        <v>7377</v>
      </c>
      <c r="F7" s="79">
        <v>9348</v>
      </c>
      <c r="G7" s="79">
        <v>1381</v>
      </c>
      <c r="H7" s="79">
        <v>5465</v>
      </c>
      <c r="I7" s="79">
        <v>594</v>
      </c>
      <c r="J7" s="79">
        <v>2370</v>
      </c>
      <c r="K7" s="104">
        <f t="shared" si="0"/>
        <v>37828</v>
      </c>
    </row>
    <row r="8" spans="1:11" ht="13.5" customHeight="1">
      <c r="A8" s="602"/>
      <c r="B8" s="146">
        <v>2001</v>
      </c>
      <c r="C8" s="79">
        <v>4315</v>
      </c>
      <c r="D8" s="79">
        <v>4675</v>
      </c>
      <c r="E8" s="79">
        <v>8561</v>
      </c>
      <c r="F8" s="79">
        <v>17261</v>
      </c>
      <c r="G8" s="79">
        <v>2873</v>
      </c>
      <c r="H8" s="79">
        <v>5080</v>
      </c>
      <c r="I8" s="79">
        <v>2678</v>
      </c>
      <c r="J8" s="79">
        <v>2526</v>
      </c>
      <c r="K8" s="104">
        <f t="shared" si="0"/>
        <v>47969</v>
      </c>
    </row>
    <row r="9" spans="1:11" ht="13.5" customHeight="1">
      <c r="A9" s="602"/>
      <c r="B9" s="146">
        <v>2002</v>
      </c>
      <c r="C9" s="79">
        <v>6180</v>
      </c>
      <c r="D9" s="79">
        <v>7079</v>
      </c>
      <c r="E9" s="79">
        <v>7508</v>
      </c>
      <c r="F9" s="79">
        <v>10252</v>
      </c>
      <c r="G9" s="79">
        <v>2336</v>
      </c>
      <c r="H9" s="79">
        <v>3958</v>
      </c>
      <c r="I9" s="79">
        <v>1764</v>
      </c>
      <c r="J9" s="79">
        <v>2108</v>
      </c>
      <c r="K9" s="104">
        <f t="shared" si="0"/>
        <v>41185</v>
      </c>
    </row>
    <row r="10" spans="1:11" ht="13.5" customHeight="1">
      <c r="A10" s="602"/>
      <c r="B10" s="146">
        <v>2003</v>
      </c>
      <c r="C10" s="79">
        <v>3905</v>
      </c>
      <c r="D10" s="79">
        <v>5849</v>
      </c>
      <c r="E10" s="79">
        <v>7829</v>
      </c>
      <c r="F10" s="79">
        <v>8901</v>
      </c>
      <c r="G10" s="79">
        <v>2558</v>
      </c>
      <c r="H10" s="79">
        <v>3930</v>
      </c>
      <c r="I10" s="79">
        <v>1173</v>
      </c>
      <c r="J10" s="79">
        <v>2884</v>
      </c>
      <c r="K10" s="104">
        <f t="shared" si="0"/>
        <v>37029</v>
      </c>
    </row>
    <row r="11" spans="1:11" ht="13.5" customHeight="1">
      <c r="A11" s="602"/>
      <c r="B11" s="146">
        <v>2004</v>
      </c>
      <c r="C11" s="79">
        <v>3598</v>
      </c>
      <c r="D11" s="79">
        <v>6631</v>
      </c>
      <c r="E11" s="79">
        <v>9122</v>
      </c>
      <c r="F11" s="79">
        <v>9107</v>
      </c>
      <c r="G11" s="79">
        <v>2712</v>
      </c>
      <c r="H11" s="79">
        <v>4692</v>
      </c>
      <c r="I11" s="79">
        <v>1573</v>
      </c>
      <c r="J11" s="79">
        <v>1905</v>
      </c>
      <c r="K11" s="104">
        <f t="shared" si="0"/>
        <v>39340</v>
      </c>
    </row>
    <row r="12" spans="1:11" ht="13.5" customHeight="1">
      <c r="A12" s="602"/>
      <c r="B12" s="146">
        <v>2005</v>
      </c>
      <c r="C12" s="79">
        <v>3753</v>
      </c>
      <c r="D12" s="79">
        <v>5867</v>
      </c>
      <c r="E12" s="79">
        <v>7950</v>
      </c>
      <c r="F12" s="79">
        <v>9357</v>
      </c>
      <c r="G12" s="79">
        <v>2635</v>
      </c>
      <c r="H12" s="79">
        <v>3470</v>
      </c>
      <c r="I12" s="79">
        <v>804</v>
      </c>
      <c r="J12" s="79">
        <v>2361</v>
      </c>
      <c r="K12" s="104">
        <f t="shared" si="0"/>
        <v>36197</v>
      </c>
    </row>
    <row r="13" spans="1:11" ht="13.5" customHeight="1">
      <c r="A13" s="602"/>
      <c r="B13" s="146">
        <v>2006</v>
      </c>
      <c r="C13" s="79">
        <v>5229</v>
      </c>
      <c r="D13" s="79">
        <v>6787</v>
      </c>
      <c r="E13" s="79">
        <v>10938</v>
      </c>
      <c r="F13" s="79">
        <v>13592</v>
      </c>
      <c r="G13" s="79">
        <v>3123</v>
      </c>
      <c r="H13" s="79">
        <v>3246</v>
      </c>
      <c r="I13" s="79">
        <v>683</v>
      </c>
      <c r="J13" s="79">
        <v>2748</v>
      </c>
      <c r="K13" s="104">
        <f t="shared" si="0"/>
        <v>46346</v>
      </c>
    </row>
    <row r="14" spans="1:11" ht="13.5" customHeight="1" thickBot="1">
      <c r="A14" s="587"/>
      <c r="B14" s="147">
        <v>2007</v>
      </c>
      <c r="C14" s="174">
        <v>2494</v>
      </c>
      <c r="D14" s="174">
        <v>5815</v>
      </c>
      <c r="E14" s="174">
        <v>9213</v>
      </c>
      <c r="F14" s="174">
        <v>19092</v>
      </c>
      <c r="G14" s="174">
        <v>2834</v>
      </c>
      <c r="H14" s="174">
        <v>2527</v>
      </c>
      <c r="I14" s="174">
        <v>647</v>
      </c>
      <c r="J14" s="174">
        <v>3222</v>
      </c>
      <c r="K14" s="127">
        <f t="shared" si="0"/>
        <v>45844</v>
      </c>
    </row>
    <row r="15" spans="1:11" ht="13.5" customHeight="1">
      <c r="A15" s="586" t="s">
        <v>376</v>
      </c>
      <c r="B15" s="145">
        <v>1997</v>
      </c>
      <c r="C15" s="102">
        <v>42</v>
      </c>
      <c r="D15" s="102">
        <v>143</v>
      </c>
      <c r="E15" s="102">
        <v>194</v>
      </c>
      <c r="F15" s="102">
        <v>48</v>
      </c>
      <c r="G15" s="102">
        <v>11</v>
      </c>
      <c r="H15" s="102">
        <v>104</v>
      </c>
      <c r="I15" s="102">
        <v>24</v>
      </c>
      <c r="J15" s="102">
        <v>426</v>
      </c>
      <c r="K15" s="103">
        <f t="shared" si="0"/>
        <v>992</v>
      </c>
    </row>
    <row r="16" spans="1:11" ht="13.5" customHeight="1">
      <c r="A16" s="602"/>
      <c r="B16" s="146">
        <v>1998</v>
      </c>
      <c r="C16" s="79">
        <v>380</v>
      </c>
      <c r="D16" s="79">
        <v>344</v>
      </c>
      <c r="E16" s="79">
        <v>342</v>
      </c>
      <c r="F16" s="79">
        <v>1403</v>
      </c>
      <c r="G16" s="79">
        <v>16</v>
      </c>
      <c r="H16" s="79">
        <v>58</v>
      </c>
      <c r="I16" s="79">
        <v>7</v>
      </c>
      <c r="J16" s="79">
        <v>368</v>
      </c>
      <c r="K16" s="104">
        <f t="shared" si="0"/>
        <v>2918</v>
      </c>
    </row>
    <row r="17" spans="1:11" ht="13.5" customHeight="1">
      <c r="A17" s="602"/>
      <c r="B17" s="146">
        <v>1999</v>
      </c>
      <c r="C17" s="79">
        <v>185</v>
      </c>
      <c r="D17" s="79">
        <v>100</v>
      </c>
      <c r="E17" s="79">
        <v>754</v>
      </c>
      <c r="F17" s="79">
        <v>161</v>
      </c>
      <c r="G17" s="79">
        <v>58</v>
      </c>
      <c r="H17" s="79">
        <v>127</v>
      </c>
      <c r="I17" s="141"/>
      <c r="J17" s="79">
        <v>239</v>
      </c>
      <c r="K17" s="327"/>
    </row>
    <row r="18" spans="1:11" ht="13.5" customHeight="1">
      <c r="A18" s="602"/>
      <c r="B18" s="146">
        <v>2000</v>
      </c>
      <c r="C18" s="79">
        <v>184</v>
      </c>
      <c r="D18" s="79">
        <v>174</v>
      </c>
      <c r="E18" s="79">
        <v>532</v>
      </c>
      <c r="F18" s="79">
        <v>133</v>
      </c>
      <c r="G18" s="79">
        <v>65</v>
      </c>
      <c r="H18" s="79">
        <v>78</v>
      </c>
      <c r="I18" s="79">
        <v>16</v>
      </c>
      <c r="J18" s="79">
        <v>101</v>
      </c>
      <c r="K18" s="104">
        <f t="shared" si="0"/>
        <v>1283</v>
      </c>
    </row>
    <row r="19" spans="1:11" ht="13.5" customHeight="1">
      <c r="A19" s="602"/>
      <c r="B19" s="146">
        <v>2001</v>
      </c>
      <c r="C19" s="79">
        <v>161</v>
      </c>
      <c r="D19" s="79">
        <v>167</v>
      </c>
      <c r="E19" s="79">
        <v>690</v>
      </c>
      <c r="F19" s="79">
        <v>1030</v>
      </c>
      <c r="G19" s="79">
        <v>108</v>
      </c>
      <c r="H19" s="79">
        <v>114</v>
      </c>
      <c r="I19" s="79">
        <v>13</v>
      </c>
      <c r="J19" s="79">
        <v>356</v>
      </c>
      <c r="K19" s="104">
        <f t="shared" si="0"/>
        <v>2639</v>
      </c>
    </row>
    <row r="20" spans="1:11" ht="13.5" customHeight="1">
      <c r="A20" s="602"/>
      <c r="B20" s="146">
        <v>2002</v>
      </c>
      <c r="C20" s="79">
        <v>165</v>
      </c>
      <c r="D20" s="79">
        <v>281</v>
      </c>
      <c r="E20" s="79">
        <v>228</v>
      </c>
      <c r="F20" s="79">
        <v>1646</v>
      </c>
      <c r="G20" s="79">
        <v>14</v>
      </c>
      <c r="H20" s="79">
        <v>118</v>
      </c>
      <c r="I20" s="79">
        <v>16</v>
      </c>
      <c r="J20" s="79">
        <v>886</v>
      </c>
      <c r="K20" s="104">
        <f t="shared" si="0"/>
        <v>3354</v>
      </c>
    </row>
    <row r="21" spans="1:11" ht="13.5" customHeight="1">
      <c r="A21" s="602"/>
      <c r="B21" s="146">
        <v>2003</v>
      </c>
      <c r="C21" s="79">
        <v>1</v>
      </c>
      <c r="D21" s="79">
        <v>6</v>
      </c>
      <c r="E21" s="141"/>
      <c r="F21" s="79">
        <v>59</v>
      </c>
      <c r="G21" s="141"/>
      <c r="H21" s="79">
        <v>1</v>
      </c>
      <c r="I21" s="141"/>
      <c r="J21" s="79">
        <v>56</v>
      </c>
      <c r="K21" s="327"/>
    </row>
    <row r="22" spans="1:11" ht="13.5" customHeight="1">
      <c r="A22" s="602"/>
      <c r="B22" s="146">
        <v>2004</v>
      </c>
      <c r="C22" s="79">
        <v>180</v>
      </c>
      <c r="D22" s="79">
        <v>126</v>
      </c>
      <c r="E22" s="79">
        <v>724</v>
      </c>
      <c r="F22" s="79">
        <v>491</v>
      </c>
      <c r="G22" s="79">
        <v>13</v>
      </c>
      <c r="H22" s="79">
        <v>145</v>
      </c>
      <c r="I22" s="79">
        <v>186</v>
      </c>
      <c r="J22" s="79">
        <v>543</v>
      </c>
      <c r="K22" s="104">
        <f t="shared" si="0"/>
        <v>2408</v>
      </c>
    </row>
    <row r="23" spans="1:11" ht="13.5" customHeight="1">
      <c r="A23" s="602"/>
      <c r="B23" s="146">
        <v>2005</v>
      </c>
      <c r="C23" s="79">
        <v>69</v>
      </c>
      <c r="D23" s="79">
        <v>74</v>
      </c>
      <c r="E23" s="79">
        <v>215</v>
      </c>
      <c r="F23" s="79">
        <v>301</v>
      </c>
      <c r="G23" s="79">
        <v>57</v>
      </c>
      <c r="H23" s="79">
        <v>123</v>
      </c>
      <c r="I23" s="79">
        <v>24</v>
      </c>
      <c r="J23" s="79">
        <v>556</v>
      </c>
      <c r="K23" s="104">
        <f t="shared" si="0"/>
        <v>1419</v>
      </c>
    </row>
    <row r="24" spans="1:11" ht="13.5" customHeight="1">
      <c r="A24" s="602"/>
      <c r="B24" s="146">
        <v>2006</v>
      </c>
      <c r="C24" s="79">
        <v>636</v>
      </c>
      <c r="D24" s="79">
        <v>137</v>
      </c>
      <c r="E24" s="79">
        <v>598</v>
      </c>
      <c r="F24" s="79">
        <v>2510</v>
      </c>
      <c r="G24" s="79">
        <v>453</v>
      </c>
      <c r="H24" s="79">
        <v>108</v>
      </c>
      <c r="I24" s="79">
        <v>26</v>
      </c>
      <c r="J24" s="79">
        <v>795</v>
      </c>
      <c r="K24" s="104">
        <f t="shared" si="0"/>
        <v>5263</v>
      </c>
    </row>
    <row r="25" spans="1:11" ht="13.5" customHeight="1" thickBot="1">
      <c r="A25" s="587"/>
      <c r="B25" s="147">
        <v>2007</v>
      </c>
      <c r="C25" s="174">
        <v>546</v>
      </c>
      <c r="D25" s="174">
        <v>184</v>
      </c>
      <c r="E25" s="174">
        <v>340</v>
      </c>
      <c r="F25" s="174">
        <v>3234</v>
      </c>
      <c r="G25" s="174">
        <v>538</v>
      </c>
      <c r="H25" s="174">
        <v>131</v>
      </c>
      <c r="I25" s="174">
        <v>33</v>
      </c>
      <c r="J25" s="174">
        <v>1038</v>
      </c>
      <c r="K25" s="127">
        <f t="shared" si="0"/>
        <v>6044</v>
      </c>
    </row>
    <row r="26" spans="1:11" ht="13.5" customHeight="1">
      <c r="A26" s="586" t="s">
        <v>376</v>
      </c>
      <c r="B26" s="145">
        <v>1997</v>
      </c>
      <c r="C26" s="444">
        <f>C15-C4</f>
        <v>-4363</v>
      </c>
      <c r="D26" s="444">
        <f aca="true" t="shared" si="1" ref="D26:J26">D15-D4</f>
        <v>-5117</v>
      </c>
      <c r="E26" s="444">
        <f t="shared" si="1"/>
        <v>-6671</v>
      </c>
      <c r="F26" s="444">
        <f t="shared" si="1"/>
        <v>-9114</v>
      </c>
      <c r="G26" s="444">
        <f t="shared" si="1"/>
        <v>-924</v>
      </c>
      <c r="H26" s="444">
        <f t="shared" si="1"/>
        <v>-10092</v>
      </c>
      <c r="I26" s="444">
        <f t="shared" si="1"/>
        <v>-7817</v>
      </c>
      <c r="J26" s="444">
        <f t="shared" si="1"/>
        <v>-1738</v>
      </c>
      <c r="K26" s="471">
        <f>SUM(C26:J26)</f>
        <v>-45836</v>
      </c>
    </row>
    <row r="27" spans="1:11" ht="13.5" customHeight="1">
      <c r="A27" s="602"/>
      <c r="B27" s="146">
        <v>1998</v>
      </c>
      <c r="C27" s="446">
        <f aca="true" t="shared" si="2" ref="C27:J27">C16-C5</f>
        <v>-2496</v>
      </c>
      <c r="D27" s="446">
        <f t="shared" si="2"/>
        <v>-4629</v>
      </c>
      <c r="E27" s="446">
        <f t="shared" si="2"/>
        <v>-8155</v>
      </c>
      <c r="F27" s="446">
        <f t="shared" si="2"/>
        <v>-7574</v>
      </c>
      <c r="G27" s="446">
        <f t="shared" si="2"/>
        <v>-2286</v>
      </c>
      <c r="H27" s="446">
        <f t="shared" si="2"/>
        <v>-6127</v>
      </c>
      <c r="I27" s="446">
        <f t="shared" si="2"/>
        <v>-247</v>
      </c>
      <c r="J27" s="446">
        <f t="shared" si="2"/>
        <v>-1319</v>
      </c>
      <c r="K27" s="462">
        <f aca="true" t="shared" si="3" ref="K27:K36">SUM(C27:J27)</f>
        <v>-32833</v>
      </c>
    </row>
    <row r="28" spans="1:11" ht="13.5" customHeight="1">
      <c r="A28" s="602"/>
      <c r="B28" s="146">
        <v>1999</v>
      </c>
      <c r="C28" s="446">
        <f aca="true" t="shared" si="4" ref="C28:J28">C17-C6</f>
        <v>-5023</v>
      </c>
      <c r="D28" s="446">
        <f t="shared" si="4"/>
        <v>-4596</v>
      </c>
      <c r="E28" s="446">
        <f t="shared" si="4"/>
        <v>-5453</v>
      </c>
      <c r="F28" s="446">
        <f t="shared" si="4"/>
        <v>-6874</v>
      </c>
      <c r="G28" s="446">
        <f t="shared" si="4"/>
        <v>-1347</v>
      </c>
      <c r="H28" s="446">
        <f t="shared" si="4"/>
        <v>-3729</v>
      </c>
      <c r="I28" s="451"/>
      <c r="J28" s="446">
        <f t="shared" si="4"/>
        <v>-2899</v>
      </c>
      <c r="K28" s="461"/>
    </row>
    <row r="29" spans="1:11" ht="13.5" customHeight="1">
      <c r="A29" s="602"/>
      <c r="B29" s="146">
        <v>2000</v>
      </c>
      <c r="C29" s="446">
        <f aca="true" t="shared" si="5" ref="C29:J29">C18-C7</f>
        <v>-6032</v>
      </c>
      <c r="D29" s="446">
        <f t="shared" si="5"/>
        <v>-4903</v>
      </c>
      <c r="E29" s="446">
        <f t="shared" si="5"/>
        <v>-6845</v>
      </c>
      <c r="F29" s="446">
        <f t="shared" si="5"/>
        <v>-9215</v>
      </c>
      <c r="G29" s="446">
        <f t="shared" si="5"/>
        <v>-1316</v>
      </c>
      <c r="H29" s="446">
        <f t="shared" si="5"/>
        <v>-5387</v>
      </c>
      <c r="I29" s="446">
        <f t="shared" si="5"/>
        <v>-578</v>
      </c>
      <c r="J29" s="446">
        <f t="shared" si="5"/>
        <v>-2269</v>
      </c>
      <c r="K29" s="462">
        <f t="shared" si="3"/>
        <v>-36545</v>
      </c>
    </row>
    <row r="30" spans="1:11" ht="13.5" customHeight="1">
      <c r="A30" s="602"/>
      <c r="B30" s="146">
        <v>2001</v>
      </c>
      <c r="C30" s="446">
        <f aca="true" t="shared" si="6" ref="C30:J30">C19-C8</f>
        <v>-4154</v>
      </c>
      <c r="D30" s="446">
        <f t="shared" si="6"/>
        <v>-4508</v>
      </c>
      <c r="E30" s="446">
        <f t="shared" si="6"/>
        <v>-7871</v>
      </c>
      <c r="F30" s="446">
        <f t="shared" si="6"/>
        <v>-16231</v>
      </c>
      <c r="G30" s="446">
        <f t="shared" si="6"/>
        <v>-2765</v>
      </c>
      <c r="H30" s="446">
        <f t="shared" si="6"/>
        <v>-4966</v>
      </c>
      <c r="I30" s="446">
        <f t="shared" si="6"/>
        <v>-2665</v>
      </c>
      <c r="J30" s="446">
        <f t="shared" si="6"/>
        <v>-2170</v>
      </c>
      <c r="K30" s="462">
        <f t="shared" si="3"/>
        <v>-45330</v>
      </c>
    </row>
    <row r="31" spans="1:11" ht="13.5" customHeight="1">
      <c r="A31" s="602"/>
      <c r="B31" s="146">
        <v>2002</v>
      </c>
      <c r="C31" s="446">
        <f aca="true" t="shared" si="7" ref="C31:J31">C20-C9</f>
        <v>-6015</v>
      </c>
      <c r="D31" s="446">
        <f t="shared" si="7"/>
        <v>-6798</v>
      </c>
      <c r="E31" s="446">
        <f t="shared" si="7"/>
        <v>-7280</v>
      </c>
      <c r="F31" s="446">
        <f t="shared" si="7"/>
        <v>-8606</v>
      </c>
      <c r="G31" s="446">
        <f t="shared" si="7"/>
        <v>-2322</v>
      </c>
      <c r="H31" s="446">
        <f t="shared" si="7"/>
        <v>-3840</v>
      </c>
      <c r="I31" s="446">
        <f t="shared" si="7"/>
        <v>-1748</v>
      </c>
      <c r="J31" s="446">
        <f t="shared" si="7"/>
        <v>-1222</v>
      </c>
      <c r="K31" s="462">
        <f t="shared" si="3"/>
        <v>-37831</v>
      </c>
    </row>
    <row r="32" spans="1:11" ht="13.5" customHeight="1">
      <c r="A32" s="602"/>
      <c r="B32" s="146">
        <v>2003</v>
      </c>
      <c r="C32" s="446">
        <f aca="true" t="shared" si="8" ref="C32:J32">C21-C10</f>
        <v>-3904</v>
      </c>
      <c r="D32" s="446">
        <f t="shared" si="8"/>
        <v>-5843</v>
      </c>
      <c r="E32" s="451"/>
      <c r="F32" s="446">
        <f t="shared" si="8"/>
        <v>-8842</v>
      </c>
      <c r="G32" s="451"/>
      <c r="H32" s="446">
        <f t="shared" si="8"/>
        <v>-3929</v>
      </c>
      <c r="I32" s="451"/>
      <c r="J32" s="446">
        <f t="shared" si="8"/>
        <v>-2828</v>
      </c>
      <c r="K32" s="461"/>
    </row>
    <row r="33" spans="1:11" ht="13.5" customHeight="1">
      <c r="A33" s="602"/>
      <c r="B33" s="146">
        <v>2004</v>
      </c>
      <c r="C33" s="446">
        <f aca="true" t="shared" si="9" ref="C33:J33">C22-C11</f>
        <v>-3418</v>
      </c>
      <c r="D33" s="446">
        <f t="shared" si="9"/>
        <v>-6505</v>
      </c>
      <c r="E33" s="446">
        <f t="shared" si="9"/>
        <v>-8398</v>
      </c>
      <c r="F33" s="446">
        <f t="shared" si="9"/>
        <v>-8616</v>
      </c>
      <c r="G33" s="446">
        <f t="shared" si="9"/>
        <v>-2699</v>
      </c>
      <c r="H33" s="446">
        <f t="shared" si="9"/>
        <v>-4547</v>
      </c>
      <c r="I33" s="446">
        <f t="shared" si="9"/>
        <v>-1387</v>
      </c>
      <c r="J33" s="446">
        <f t="shared" si="9"/>
        <v>-1362</v>
      </c>
      <c r="K33" s="462">
        <f t="shared" si="3"/>
        <v>-36932</v>
      </c>
    </row>
    <row r="34" spans="1:11" ht="13.5" customHeight="1">
      <c r="A34" s="602"/>
      <c r="B34" s="146">
        <v>2005</v>
      </c>
      <c r="C34" s="446">
        <f aca="true" t="shared" si="10" ref="C34:J34">C23-C12</f>
        <v>-3684</v>
      </c>
      <c r="D34" s="446">
        <f t="shared" si="10"/>
        <v>-5793</v>
      </c>
      <c r="E34" s="446">
        <f t="shared" si="10"/>
        <v>-7735</v>
      </c>
      <c r="F34" s="446">
        <f t="shared" si="10"/>
        <v>-9056</v>
      </c>
      <c r="G34" s="446">
        <f t="shared" si="10"/>
        <v>-2578</v>
      </c>
      <c r="H34" s="446">
        <f t="shared" si="10"/>
        <v>-3347</v>
      </c>
      <c r="I34" s="446">
        <f t="shared" si="10"/>
        <v>-780</v>
      </c>
      <c r="J34" s="446">
        <f t="shared" si="10"/>
        <v>-1805</v>
      </c>
      <c r="K34" s="462">
        <f t="shared" si="3"/>
        <v>-34778</v>
      </c>
    </row>
    <row r="35" spans="1:11" ht="13.5" customHeight="1">
      <c r="A35" s="602"/>
      <c r="B35" s="146">
        <v>2006</v>
      </c>
      <c r="C35" s="446">
        <f aca="true" t="shared" si="11" ref="C35:J35">C24-C13</f>
        <v>-4593</v>
      </c>
      <c r="D35" s="446">
        <f t="shared" si="11"/>
        <v>-6650</v>
      </c>
      <c r="E35" s="446">
        <f t="shared" si="11"/>
        <v>-10340</v>
      </c>
      <c r="F35" s="446">
        <f t="shared" si="11"/>
        <v>-11082</v>
      </c>
      <c r="G35" s="446">
        <f t="shared" si="11"/>
        <v>-2670</v>
      </c>
      <c r="H35" s="446">
        <f t="shared" si="11"/>
        <v>-3138</v>
      </c>
      <c r="I35" s="446">
        <f t="shared" si="11"/>
        <v>-657</v>
      </c>
      <c r="J35" s="446">
        <f t="shared" si="11"/>
        <v>-1953</v>
      </c>
      <c r="K35" s="462">
        <f t="shared" si="3"/>
        <v>-41083</v>
      </c>
    </row>
    <row r="36" spans="1:11" ht="13.5" customHeight="1" thickBot="1">
      <c r="A36" s="587"/>
      <c r="B36" s="147">
        <v>2007</v>
      </c>
      <c r="C36" s="448">
        <f aca="true" t="shared" si="12" ref="C36:J36">C25-C14</f>
        <v>-1948</v>
      </c>
      <c r="D36" s="448">
        <f t="shared" si="12"/>
        <v>-5631</v>
      </c>
      <c r="E36" s="448">
        <f t="shared" si="12"/>
        <v>-8873</v>
      </c>
      <c r="F36" s="448">
        <f t="shared" si="12"/>
        <v>-15858</v>
      </c>
      <c r="G36" s="448">
        <f t="shared" si="12"/>
        <v>-2296</v>
      </c>
      <c r="H36" s="448">
        <f t="shared" si="12"/>
        <v>-2396</v>
      </c>
      <c r="I36" s="448">
        <f t="shared" si="12"/>
        <v>-614</v>
      </c>
      <c r="J36" s="448">
        <f t="shared" si="12"/>
        <v>-2184</v>
      </c>
      <c r="K36" s="463">
        <f t="shared" si="3"/>
        <v>-39800</v>
      </c>
    </row>
    <row r="37" spans="1:6" ht="12.75">
      <c r="A37" s="470" t="s">
        <v>19</v>
      </c>
      <c r="B37" s="470"/>
      <c r="F37" s="11" t="s">
        <v>265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328" customWidth="1"/>
    <col min="2" max="12" width="7.7109375" style="328" customWidth="1"/>
    <col min="13" max="16384" width="9.140625" style="328" customWidth="1"/>
  </cols>
  <sheetData>
    <row r="1" spans="1:12" s="3" customFormat="1" ht="19.5" customHeight="1">
      <c r="A1" s="320" t="s">
        <v>458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="3" customFormat="1" ht="6.75" customHeight="1" thickBot="1">
      <c r="A2" s="476"/>
    </row>
    <row r="3" spans="1:12" ht="13.5" customHeight="1" thickBot="1">
      <c r="A3" s="604" t="s">
        <v>315</v>
      </c>
      <c r="B3" s="632" t="s">
        <v>459</v>
      </c>
      <c r="C3" s="632"/>
      <c r="D3" s="632"/>
      <c r="E3" s="632"/>
      <c r="F3" s="632"/>
      <c r="G3" s="632"/>
      <c r="H3" s="632"/>
      <c r="I3" s="632"/>
      <c r="J3" s="632"/>
      <c r="K3" s="120"/>
      <c r="L3" s="120"/>
    </row>
    <row r="4" spans="1:12" ht="13.5" customHeight="1" thickBot="1">
      <c r="A4" s="604"/>
      <c r="B4" s="472">
        <v>1997</v>
      </c>
      <c r="C4" s="472">
        <v>1998</v>
      </c>
      <c r="D4" s="472">
        <v>1999</v>
      </c>
      <c r="E4" s="472">
        <v>2000</v>
      </c>
      <c r="F4" s="472">
        <v>2001</v>
      </c>
      <c r="G4" s="472">
        <v>2002</v>
      </c>
      <c r="H4" s="472">
        <v>2003</v>
      </c>
      <c r="I4" s="472">
        <v>2004</v>
      </c>
      <c r="J4" s="472">
        <v>2005</v>
      </c>
      <c r="K4" s="472">
        <v>2006</v>
      </c>
      <c r="L4" s="472">
        <v>2007</v>
      </c>
    </row>
    <row r="5" spans="1:12" ht="15.75" customHeight="1">
      <c r="A5" s="72" t="s">
        <v>20</v>
      </c>
      <c r="B5" s="76">
        <v>18</v>
      </c>
      <c r="C5" s="76">
        <v>40</v>
      </c>
      <c r="D5" s="225"/>
      <c r="E5" s="76">
        <v>1</v>
      </c>
      <c r="F5" s="76">
        <v>34</v>
      </c>
      <c r="G5" s="76">
        <v>224</v>
      </c>
      <c r="H5" s="76">
        <v>144</v>
      </c>
      <c r="I5" s="76">
        <v>1811</v>
      </c>
      <c r="J5" s="76">
        <v>528</v>
      </c>
      <c r="K5" s="76">
        <v>1436</v>
      </c>
      <c r="L5" s="76">
        <v>361</v>
      </c>
    </row>
    <row r="6" spans="1:12" ht="15.75" customHeight="1">
      <c r="A6" s="71" t="s">
        <v>21</v>
      </c>
      <c r="B6" s="75">
        <v>7</v>
      </c>
      <c r="C6" s="141"/>
      <c r="D6" s="141"/>
      <c r="E6" s="75">
        <v>2</v>
      </c>
      <c r="F6" s="75">
        <v>3</v>
      </c>
      <c r="G6" s="75">
        <v>0</v>
      </c>
      <c r="H6" s="75">
        <v>250</v>
      </c>
      <c r="I6" s="75">
        <v>403</v>
      </c>
      <c r="J6" s="75">
        <v>391</v>
      </c>
      <c r="K6" s="75">
        <v>321</v>
      </c>
      <c r="L6" s="75">
        <v>365</v>
      </c>
    </row>
    <row r="7" spans="1:12" ht="15.75" customHeight="1">
      <c r="A7" s="24" t="s">
        <v>109</v>
      </c>
      <c r="B7" s="75">
        <v>26</v>
      </c>
      <c r="C7" s="75">
        <v>16</v>
      </c>
      <c r="D7" s="75">
        <v>19</v>
      </c>
      <c r="E7" s="75">
        <v>47</v>
      </c>
      <c r="F7" s="75">
        <v>136</v>
      </c>
      <c r="G7" s="75">
        <v>683</v>
      </c>
      <c r="H7" s="75">
        <v>633</v>
      </c>
      <c r="I7" s="75">
        <v>540</v>
      </c>
      <c r="J7" s="75">
        <v>137</v>
      </c>
      <c r="K7" s="75">
        <v>180</v>
      </c>
      <c r="L7" s="75">
        <v>141</v>
      </c>
    </row>
    <row r="8" spans="1:12" ht="15.75" customHeight="1">
      <c r="A8" s="71" t="s">
        <v>29</v>
      </c>
      <c r="B8" s="75">
        <v>5</v>
      </c>
      <c r="C8" s="75">
        <v>47</v>
      </c>
      <c r="D8" s="75">
        <v>0.3</v>
      </c>
      <c r="E8" s="75">
        <v>317</v>
      </c>
      <c r="F8" s="75">
        <v>310</v>
      </c>
      <c r="G8" s="75">
        <v>772</v>
      </c>
      <c r="H8" s="75">
        <v>634</v>
      </c>
      <c r="I8" s="75">
        <v>1338</v>
      </c>
      <c r="J8" s="75">
        <v>1660</v>
      </c>
      <c r="K8" s="75">
        <v>1044</v>
      </c>
      <c r="L8" s="75">
        <v>663</v>
      </c>
    </row>
    <row r="9" spans="1:12" ht="15.75" customHeight="1">
      <c r="A9" s="24" t="s">
        <v>228</v>
      </c>
      <c r="B9" s="75">
        <v>18</v>
      </c>
      <c r="C9" s="75">
        <v>3</v>
      </c>
      <c r="D9" s="75">
        <v>1</v>
      </c>
      <c r="E9" s="75">
        <v>34</v>
      </c>
      <c r="F9" s="75">
        <v>401</v>
      </c>
      <c r="G9" s="75">
        <v>450</v>
      </c>
      <c r="H9" s="75">
        <v>246</v>
      </c>
      <c r="I9" s="75">
        <v>368</v>
      </c>
      <c r="J9" s="75">
        <v>247</v>
      </c>
      <c r="K9" s="75">
        <v>195</v>
      </c>
      <c r="L9" s="75">
        <v>180</v>
      </c>
    </row>
    <row r="10" spans="1:12" ht="15.75" customHeight="1">
      <c r="A10" s="71" t="s">
        <v>102</v>
      </c>
      <c r="B10" s="75">
        <v>79</v>
      </c>
      <c r="C10" s="75">
        <v>83</v>
      </c>
      <c r="D10" s="75">
        <v>94</v>
      </c>
      <c r="E10" s="75">
        <v>187</v>
      </c>
      <c r="F10" s="75">
        <v>370</v>
      </c>
      <c r="G10" s="75">
        <v>269</v>
      </c>
      <c r="H10" s="75">
        <v>774</v>
      </c>
      <c r="I10" s="75">
        <v>418</v>
      </c>
      <c r="J10" s="75">
        <v>356</v>
      </c>
      <c r="K10" s="75">
        <v>618</v>
      </c>
      <c r="L10" s="75">
        <v>234</v>
      </c>
    </row>
    <row r="11" spans="1:12" ht="15.75" customHeight="1">
      <c r="A11" s="71" t="s">
        <v>27</v>
      </c>
      <c r="B11" s="75">
        <v>1</v>
      </c>
      <c r="C11" s="75">
        <v>20</v>
      </c>
      <c r="D11" s="75">
        <v>1</v>
      </c>
      <c r="E11" s="75">
        <v>3</v>
      </c>
      <c r="F11" s="75">
        <v>47</v>
      </c>
      <c r="G11" s="75">
        <v>613</v>
      </c>
      <c r="H11" s="75">
        <v>340</v>
      </c>
      <c r="I11" s="75">
        <v>39</v>
      </c>
      <c r="J11" s="75">
        <v>30</v>
      </c>
      <c r="K11" s="75">
        <v>24</v>
      </c>
      <c r="L11" s="75">
        <v>38</v>
      </c>
    </row>
    <row r="12" spans="1:12" ht="15.75" customHeight="1">
      <c r="A12" s="71" t="s">
        <v>26</v>
      </c>
      <c r="B12" s="75">
        <v>41</v>
      </c>
      <c r="C12" s="75">
        <v>3</v>
      </c>
      <c r="D12" s="75">
        <v>3</v>
      </c>
      <c r="E12" s="75">
        <v>29</v>
      </c>
      <c r="F12" s="75">
        <v>70</v>
      </c>
      <c r="G12" s="75">
        <v>115</v>
      </c>
      <c r="H12" s="75">
        <v>206</v>
      </c>
      <c r="I12" s="75">
        <v>23</v>
      </c>
      <c r="J12" s="75">
        <v>49</v>
      </c>
      <c r="K12" s="75">
        <v>59</v>
      </c>
      <c r="L12" s="75">
        <v>14</v>
      </c>
    </row>
    <row r="13" spans="1:12" ht="15.75" customHeight="1">
      <c r="A13" s="21" t="s">
        <v>24</v>
      </c>
      <c r="B13" s="75">
        <v>30</v>
      </c>
      <c r="C13" s="75">
        <v>36</v>
      </c>
      <c r="D13" s="75">
        <v>7</v>
      </c>
      <c r="E13" s="75">
        <v>27</v>
      </c>
      <c r="F13" s="75">
        <v>1427</v>
      </c>
      <c r="G13" s="75">
        <v>2199</v>
      </c>
      <c r="H13" s="75">
        <v>2076</v>
      </c>
      <c r="I13" s="75">
        <v>1267</v>
      </c>
      <c r="J13" s="75">
        <v>974</v>
      </c>
      <c r="K13" s="75">
        <v>1007</v>
      </c>
      <c r="L13" s="75">
        <v>71</v>
      </c>
    </row>
    <row r="14" spans="1:12" ht="15.75" customHeight="1">
      <c r="A14" s="71" t="s">
        <v>226</v>
      </c>
      <c r="B14" s="75">
        <v>11571</v>
      </c>
      <c r="C14" s="75">
        <v>1953</v>
      </c>
      <c r="D14" s="75">
        <v>1791</v>
      </c>
      <c r="E14" s="75">
        <v>2014</v>
      </c>
      <c r="F14" s="75">
        <v>10279</v>
      </c>
      <c r="G14" s="75">
        <v>6260</v>
      </c>
      <c r="H14" s="75">
        <v>5861</v>
      </c>
      <c r="I14" s="75">
        <v>3002</v>
      </c>
      <c r="J14" s="75">
        <v>2801</v>
      </c>
      <c r="K14" s="75">
        <v>1736</v>
      </c>
      <c r="L14" s="75">
        <v>2311</v>
      </c>
    </row>
    <row r="15" spans="1:12" ht="31.5" customHeight="1">
      <c r="A15" s="21" t="s">
        <v>229</v>
      </c>
      <c r="B15" s="75">
        <v>202</v>
      </c>
      <c r="C15" s="75">
        <v>141</v>
      </c>
      <c r="D15" s="141"/>
      <c r="E15" s="75">
        <v>65</v>
      </c>
      <c r="F15" s="75">
        <v>22</v>
      </c>
      <c r="G15" s="75">
        <v>69</v>
      </c>
      <c r="H15" s="75">
        <v>134</v>
      </c>
      <c r="I15" s="75">
        <v>92</v>
      </c>
      <c r="J15" s="75">
        <v>537</v>
      </c>
      <c r="K15" s="75">
        <v>363</v>
      </c>
      <c r="L15" s="75">
        <v>1746</v>
      </c>
    </row>
    <row r="16" spans="1:12" ht="15.75" customHeight="1">
      <c r="A16" s="24" t="s">
        <v>230</v>
      </c>
      <c r="B16" s="75">
        <v>572</v>
      </c>
      <c r="C16" s="75">
        <v>591</v>
      </c>
      <c r="D16" s="75">
        <v>388</v>
      </c>
      <c r="E16" s="75">
        <v>623</v>
      </c>
      <c r="F16" s="75">
        <v>519</v>
      </c>
      <c r="G16" s="75">
        <v>728</v>
      </c>
      <c r="H16" s="75">
        <v>1246</v>
      </c>
      <c r="I16" s="75">
        <v>826</v>
      </c>
      <c r="J16" s="75">
        <v>572</v>
      </c>
      <c r="K16" s="75">
        <v>448</v>
      </c>
      <c r="L16" s="75">
        <v>699</v>
      </c>
    </row>
    <row r="17" spans="1:12" ht="15.75" customHeight="1">
      <c r="A17" s="21" t="s">
        <v>31</v>
      </c>
      <c r="B17" s="75">
        <v>191</v>
      </c>
      <c r="C17" s="75">
        <v>0.5</v>
      </c>
      <c r="D17" s="75">
        <v>2</v>
      </c>
      <c r="E17" s="75">
        <v>114</v>
      </c>
      <c r="F17" s="75">
        <v>75</v>
      </c>
      <c r="G17" s="75">
        <v>232</v>
      </c>
      <c r="H17" s="75">
        <v>457</v>
      </c>
      <c r="I17" s="75">
        <v>651</v>
      </c>
      <c r="J17" s="75">
        <v>635</v>
      </c>
      <c r="K17" s="75">
        <v>705</v>
      </c>
      <c r="L17" s="75">
        <v>741</v>
      </c>
    </row>
    <row r="18" spans="1:12" ht="15.75" customHeight="1">
      <c r="A18" s="71" t="s">
        <v>23</v>
      </c>
      <c r="B18" s="75">
        <v>1</v>
      </c>
      <c r="C18" s="75">
        <v>2</v>
      </c>
      <c r="D18" s="75">
        <v>0.2</v>
      </c>
      <c r="E18" s="75">
        <v>145</v>
      </c>
      <c r="F18" s="75">
        <v>156</v>
      </c>
      <c r="G18" s="75">
        <v>183</v>
      </c>
      <c r="H18" s="75">
        <v>352</v>
      </c>
      <c r="I18" s="75">
        <v>1077</v>
      </c>
      <c r="J18" s="75">
        <v>760</v>
      </c>
      <c r="K18" s="75">
        <v>439</v>
      </c>
      <c r="L18" s="75">
        <v>479</v>
      </c>
    </row>
    <row r="19" spans="1:12" ht="15.75" customHeight="1">
      <c r="A19" s="24" t="s">
        <v>37</v>
      </c>
      <c r="B19" s="75">
        <v>575</v>
      </c>
      <c r="C19" s="75">
        <v>499</v>
      </c>
      <c r="D19" s="75">
        <v>568</v>
      </c>
      <c r="E19" s="75">
        <v>643</v>
      </c>
      <c r="F19" s="75">
        <v>668</v>
      </c>
      <c r="G19" s="75">
        <v>682</v>
      </c>
      <c r="H19" s="75">
        <v>584</v>
      </c>
      <c r="I19" s="75">
        <v>434</v>
      </c>
      <c r="J19" s="75">
        <v>157</v>
      </c>
      <c r="K19" s="75">
        <v>277</v>
      </c>
      <c r="L19" s="75">
        <v>307</v>
      </c>
    </row>
    <row r="20" spans="1:12" ht="15.75" customHeight="1">
      <c r="A20" s="31" t="s">
        <v>22</v>
      </c>
      <c r="B20" s="75">
        <v>71</v>
      </c>
      <c r="C20" s="75">
        <v>124</v>
      </c>
      <c r="D20" s="75">
        <v>153</v>
      </c>
      <c r="E20" s="75">
        <v>13</v>
      </c>
      <c r="F20" s="75">
        <v>62</v>
      </c>
      <c r="G20" s="75">
        <v>59</v>
      </c>
      <c r="H20" s="75">
        <v>159</v>
      </c>
      <c r="I20" s="75">
        <v>79</v>
      </c>
      <c r="J20" s="75">
        <v>52</v>
      </c>
      <c r="K20" s="75">
        <v>59</v>
      </c>
      <c r="L20" s="75">
        <v>18</v>
      </c>
    </row>
    <row r="21" spans="1:12" ht="22.5">
      <c r="A21" s="21" t="s">
        <v>106</v>
      </c>
      <c r="B21" s="75">
        <v>944</v>
      </c>
      <c r="C21" s="75">
        <v>962</v>
      </c>
      <c r="D21" s="75">
        <v>993</v>
      </c>
      <c r="E21" s="75">
        <v>1123</v>
      </c>
      <c r="F21" s="75">
        <v>1506</v>
      </c>
      <c r="G21" s="75">
        <v>1844</v>
      </c>
      <c r="H21" s="75">
        <v>1308</v>
      </c>
      <c r="I21" s="75">
        <v>1328</v>
      </c>
      <c r="J21" s="75">
        <v>929</v>
      </c>
      <c r="K21" s="75">
        <v>387</v>
      </c>
      <c r="L21" s="75">
        <v>558</v>
      </c>
    </row>
    <row r="22" spans="1:12" ht="15.75" customHeight="1">
      <c r="A22" s="21" t="s">
        <v>32</v>
      </c>
      <c r="B22" s="75">
        <v>619</v>
      </c>
      <c r="C22" s="75">
        <v>333</v>
      </c>
      <c r="D22" s="75">
        <v>217</v>
      </c>
      <c r="E22" s="75">
        <v>316</v>
      </c>
      <c r="F22" s="75">
        <v>296</v>
      </c>
      <c r="G22" s="75">
        <v>405</v>
      </c>
      <c r="H22" s="75">
        <v>284</v>
      </c>
      <c r="I22" s="75">
        <v>398</v>
      </c>
      <c r="J22" s="75">
        <v>409</v>
      </c>
      <c r="K22" s="75">
        <v>274</v>
      </c>
      <c r="L22" s="75">
        <v>275</v>
      </c>
    </row>
    <row r="23" spans="1:12" ht="15.75" customHeight="1">
      <c r="A23" s="24" t="s">
        <v>36</v>
      </c>
      <c r="B23" s="75">
        <v>481</v>
      </c>
      <c r="C23" s="75">
        <v>438</v>
      </c>
      <c r="D23" s="75">
        <v>400</v>
      </c>
      <c r="E23" s="75">
        <v>352</v>
      </c>
      <c r="F23" s="75">
        <v>398</v>
      </c>
      <c r="G23" s="75">
        <v>473</v>
      </c>
      <c r="H23" s="75">
        <v>407</v>
      </c>
      <c r="I23" s="75">
        <v>417</v>
      </c>
      <c r="J23" s="75">
        <v>372</v>
      </c>
      <c r="K23" s="75">
        <v>287</v>
      </c>
      <c r="L23" s="75">
        <v>311</v>
      </c>
    </row>
    <row r="24" spans="1:12" ht="15.75" customHeight="1">
      <c r="A24" s="24" t="s">
        <v>107</v>
      </c>
      <c r="B24" s="75">
        <v>8</v>
      </c>
      <c r="C24" s="75">
        <v>7</v>
      </c>
      <c r="D24" s="75">
        <v>5</v>
      </c>
      <c r="E24" s="75">
        <v>4</v>
      </c>
      <c r="F24" s="75">
        <v>4</v>
      </c>
      <c r="G24" s="75">
        <v>4</v>
      </c>
      <c r="H24" s="75">
        <v>6</v>
      </c>
      <c r="I24" s="75">
        <v>8</v>
      </c>
      <c r="J24" s="75">
        <v>7</v>
      </c>
      <c r="K24" s="75">
        <v>15</v>
      </c>
      <c r="L24" s="75">
        <v>2</v>
      </c>
    </row>
    <row r="25" spans="1:12" ht="39" customHeight="1">
      <c r="A25" s="24" t="s">
        <v>108</v>
      </c>
      <c r="B25" s="75">
        <v>8</v>
      </c>
      <c r="C25" s="75">
        <v>6</v>
      </c>
      <c r="D25" s="75">
        <v>7</v>
      </c>
      <c r="E25" s="75">
        <v>5</v>
      </c>
      <c r="F25" s="75">
        <v>33</v>
      </c>
      <c r="G25" s="75">
        <v>8</v>
      </c>
      <c r="H25" s="75">
        <v>22</v>
      </c>
      <c r="I25" s="75">
        <v>14</v>
      </c>
      <c r="J25" s="75">
        <v>14</v>
      </c>
      <c r="K25" s="75">
        <v>8</v>
      </c>
      <c r="L25" s="75">
        <v>12</v>
      </c>
    </row>
    <row r="26" spans="1:12" ht="15.75" customHeight="1" thickBot="1">
      <c r="A26" s="74" t="s">
        <v>212</v>
      </c>
      <c r="B26" s="77">
        <v>492</v>
      </c>
      <c r="C26" s="77">
        <v>383</v>
      </c>
      <c r="D26" s="77">
        <v>372</v>
      </c>
      <c r="E26" s="77">
        <v>1550</v>
      </c>
      <c r="F26" s="77">
        <v>1610</v>
      </c>
      <c r="G26" s="77">
        <v>1608</v>
      </c>
      <c r="H26" s="77">
        <v>1521</v>
      </c>
      <c r="I26" s="77">
        <v>1294</v>
      </c>
      <c r="J26" s="77">
        <v>1030</v>
      </c>
      <c r="K26" s="77">
        <v>652</v>
      </c>
      <c r="L26" s="77">
        <v>1300</v>
      </c>
    </row>
    <row r="27" spans="1:12" ht="15.75" customHeight="1" thickBot="1">
      <c r="A27" s="216" t="s">
        <v>5</v>
      </c>
      <c r="B27" s="222">
        <f>SUM(B5:B26)</f>
        <v>15960</v>
      </c>
      <c r="C27" s="473"/>
      <c r="D27" s="473"/>
      <c r="E27" s="222">
        <f aca="true" t="shared" si="0" ref="E27:L27">SUM(E5:E26)</f>
        <v>7614</v>
      </c>
      <c r="F27" s="222">
        <f t="shared" si="0"/>
        <v>18426</v>
      </c>
      <c r="G27" s="222">
        <f t="shared" si="0"/>
        <v>17880</v>
      </c>
      <c r="H27" s="222">
        <f t="shared" si="0"/>
        <v>17644</v>
      </c>
      <c r="I27" s="222">
        <f t="shared" si="0"/>
        <v>15827</v>
      </c>
      <c r="J27" s="222">
        <f t="shared" si="0"/>
        <v>12647</v>
      </c>
      <c r="K27" s="222">
        <f t="shared" si="0"/>
        <v>10534</v>
      </c>
      <c r="L27" s="222">
        <f t="shared" si="0"/>
        <v>10826</v>
      </c>
    </row>
    <row r="28" spans="1:12" ht="15.75" customHeight="1" thickBot="1">
      <c r="A28" s="223" t="s">
        <v>90</v>
      </c>
      <c r="B28" s="148">
        <v>0</v>
      </c>
      <c r="C28" s="148">
        <v>3</v>
      </c>
      <c r="D28" s="148">
        <v>23</v>
      </c>
      <c r="E28" s="148">
        <v>33</v>
      </c>
      <c r="F28" s="475"/>
      <c r="G28" s="148">
        <v>70</v>
      </c>
      <c r="H28" s="148">
        <v>435</v>
      </c>
      <c r="I28" s="148">
        <v>2321</v>
      </c>
      <c r="J28" s="148">
        <v>3586</v>
      </c>
      <c r="K28" s="148">
        <v>2136</v>
      </c>
      <c r="L28" s="148">
        <v>3592</v>
      </c>
    </row>
    <row r="29" spans="1:12" ht="15.75" customHeight="1">
      <c r="A29" s="224" t="s">
        <v>91</v>
      </c>
      <c r="B29" s="109">
        <v>2084</v>
      </c>
      <c r="C29" s="109">
        <v>1400</v>
      </c>
      <c r="D29" s="109">
        <v>1590</v>
      </c>
      <c r="E29" s="109">
        <v>1529</v>
      </c>
      <c r="F29" s="109">
        <v>2260</v>
      </c>
      <c r="G29" s="109">
        <v>1717</v>
      </c>
      <c r="H29" s="109">
        <v>1669</v>
      </c>
      <c r="I29" s="109">
        <v>1263</v>
      </c>
      <c r="J29" s="109">
        <v>1250</v>
      </c>
      <c r="K29" s="109">
        <v>1261</v>
      </c>
      <c r="L29" s="109">
        <v>1203</v>
      </c>
    </row>
    <row r="30" spans="1:12" ht="15.75" customHeight="1">
      <c r="A30" s="71" t="s">
        <v>92</v>
      </c>
      <c r="B30" s="141"/>
      <c r="C30" s="141"/>
      <c r="D30" s="141"/>
      <c r="E30" s="141"/>
      <c r="F30" s="75">
        <v>0</v>
      </c>
      <c r="G30" s="75">
        <v>0</v>
      </c>
      <c r="H30" s="75">
        <v>58</v>
      </c>
      <c r="I30" s="75">
        <v>0</v>
      </c>
      <c r="J30" s="75">
        <v>40</v>
      </c>
      <c r="K30" s="75">
        <v>0</v>
      </c>
      <c r="L30" s="75">
        <v>0</v>
      </c>
    </row>
    <row r="31" spans="1:12" ht="15.75" customHeight="1">
      <c r="A31" s="21" t="s">
        <v>38</v>
      </c>
      <c r="B31" s="75">
        <v>14385</v>
      </c>
      <c r="C31" s="75">
        <v>10461</v>
      </c>
      <c r="D31" s="75">
        <v>9714</v>
      </c>
      <c r="E31" s="75">
        <v>8403</v>
      </c>
      <c r="F31" s="75">
        <v>11080</v>
      </c>
      <c r="G31" s="75">
        <v>8588</v>
      </c>
      <c r="H31" s="75">
        <v>7346</v>
      </c>
      <c r="I31" s="75">
        <v>7694</v>
      </c>
      <c r="J31" s="75">
        <v>3075</v>
      </c>
      <c r="K31" s="75">
        <v>4087</v>
      </c>
      <c r="L31" s="75">
        <v>4614</v>
      </c>
    </row>
    <row r="32" spans="1:12" ht="15.75" customHeight="1">
      <c r="A32" s="21" t="s">
        <v>93</v>
      </c>
      <c r="B32" s="75">
        <v>1239</v>
      </c>
      <c r="C32" s="75">
        <v>1003</v>
      </c>
      <c r="D32" s="75">
        <v>803</v>
      </c>
      <c r="E32" s="75">
        <v>1601</v>
      </c>
      <c r="F32" s="75">
        <v>1330</v>
      </c>
      <c r="G32" s="75">
        <v>1087</v>
      </c>
      <c r="H32" s="75">
        <v>1516</v>
      </c>
      <c r="I32" s="75">
        <v>1310</v>
      </c>
      <c r="J32" s="75">
        <v>1841</v>
      </c>
      <c r="K32" s="75">
        <v>1690</v>
      </c>
      <c r="L32" s="75">
        <v>2194</v>
      </c>
    </row>
    <row r="33" spans="1:12" ht="15.75" customHeight="1">
      <c r="A33" s="21" t="s">
        <v>94</v>
      </c>
      <c r="B33" s="75">
        <v>1259</v>
      </c>
      <c r="C33" s="75">
        <v>1071</v>
      </c>
      <c r="D33" s="75">
        <v>985</v>
      </c>
      <c r="E33" s="75">
        <v>1252</v>
      </c>
      <c r="F33" s="75">
        <v>1602</v>
      </c>
      <c r="G33" s="75">
        <v>1325</v>
      </c>
      <c r="H33" s="75">
        <v>2146</v>
      </c>
      <c r="I33" s="75">
        <v>2150</v>
      </c>
      <c r="J33" s="75">
        <v>2255</v>
      </c>
      <c r="K33" s="75">
        <v>1941</v>
      </c>
      <c r="L33" s="75">
        <v>2919</v>
      </c>
    </row>
    <row r="34" spans="1:12" ht="15.75" customHeight="1">
      <c r="A34" s="24" t="s">
        <v>95</v>
      </c>
      <c r="B34" s="75">
        <v>328</v>
      </c>
      <c r="C34" s="75">
        <v>399</v>
      </c>
      <c r="D34" s="75">
        <v>462</v>
      </c>
      <c r="E34" s="75">
        <v>438</v>
      </c>
      <c r="F34" s="75">
        <v>547</v>
      </c>
      <c r="G34" s="75">
        <v>671</v>
      </c>
      <c r="H34" s="75">
        <v>381</v>
      </c>
      <c r="I34" s="75">
        <v>422</v>
      </c>
      <c r="J34" s="75">
        <v>261</v>
      </c>
      <c r="K34" s="75">
        <v>464</v>
      </c>
      <c r="L34" s="75">
        <v>397</v>
      </c>
    </row>
    <row r="35" spans="1:12" ht="15.75" customHeight="1">
      <c r="A35" s="24" t="s">
        <v>96</v>
      </c>
      <c r="B35" s="75">
        <v>1285</v>
      </c>
      <c r="C35" s="75">
        <v>1468</v>
      </c>
      <c r="D35" s="75">
        <v>1849</v>
      </c>
      <c r="E35" s="75">
        <v>1713</v>
      </c>
      <c r="F35" s="75">
        <v>1921</v>
      </c>
      <c r="G35" s="75">
        <v>2322</v>
      </c>
      <c r="H35" s="75">
        <v>1356</v>
      </c>
      <c r="I35" s="75">
        <v>1909</v>
      </c>
      <c r="J35" s="75">
        <v>2077</v>
      </c>
      <c r="K35" s="75">
        <v>3054</v>
      </c>
      <c r="L35" s="75">
        <v>2465</v>
      </c>
    </row>
    <row r="36" spans="1:12" ht="15.75" customHeight="1">
      <c r="A36" s="24" t="s">
        <v>35</v>
      </c>
      <c r="B36" s="75">
        <v>4363</v>
      </c>
      <c r="C36" s="75">
        <v>5080</v>
      </c>
      <c r="D36" s="75">
        <v>4417</v>
      </c>
      <c r="E36" s="75">
        <v>4407</v>
      </c>
      <c r="F36" s="75">
        <v>4946</v>
      </c>
      <c r="G36" s="75">
        <v>5284</v>
      </c>
      <c r="H36" s="75">
        <v>5181</v>
      </c>
      <c r="I36" s="75">
        <v>6423</v>
      </c>
      <c r="J36" s="75">
        <v>5043</v>
      </c>
      <c r="K36" s="75">
        <v>4857</v>
      </c>
      <c r="L36" s="75">
        <v>5131</v>
      </c>
    </row>
    <row r="37" spans="1:12" ht="15.75" customHeight="1" thickBot="1">
      <c r="A37" s="74" t="s">
        <v>212</v>
      </c>
      <c r="B37" s="77">
        <v>152</v>
      </c>
      <c r="C37" s="77">
        <v>104</v>
      </c>
      <c r="D37" s="77">
        <v>92</v>
      </c>
      <c r="E37" s="77">
        <v>59</v>
      </c>
      <c r="F37" s="77">
        <v>28</v>
      </c>
      <c r="G37" s="77">
        <v>112</v>
      </c>
      <c r="H37" s="77">
        <v>100</v>
      </c>
      <c r="I37" s="77">
        <v>33</v>
      </c>
      <c r="J37" s="77">
        <v>0</v>
      </c>
      <c r="K37" s="77">
        <v>56</v>
      </c>
      <c r="L37" s="77">
        <v>80</v>
      </c>
    </row>
    <row r="38" spans="1:12" ht="15.75" customHeight="1" thickBot="1">
      <c r="A38" s="216" t="s">
        <v>5</v>
      </c>
      <c r="B38" s="474"/>
      <c r="C38" s="474"/>
      <c r="D38" s="474"/>
      <c r="E38" s="474"/>
      <c r="F38" s="78">
        <f aca="true" t="shared" si="1" ref="F38:L38">SUM(F29:F37)</f>
        <v>23714</v>
      </c>
      <c r="G38" s="78">
        <f t="shared" si="1"/>
        <v>21106</v>
      </c>
      <c r="H38" s="78">
        <f t="shared" si="1"/>
        <v>19753</v>
      </c>
      <c r="I38" s="78">
        <f t="shared" si="1"/>
        <v>21204</v>
      </c>
      <c r="J38" s="78">
        <f t="shared" si="1"/>
        <v>15842</v>
      </c>
      <c r="K38" s="78">
        <f t="shared" si="1"/>
        <v>17410</v>
      </c>
      <c r="L38" s="78">
        <f t="shared" si="1"/>
        <v>19003</v>
      </c>
    </row>
    <row r="39" spans="1:12" ht="15.75" customHeight="1" thickBot="1">
      <c r="A39" s="214" t="s">
        <v>5</v>
      </c>
      <c r="B39" s="427"/>
      <c r="C39" s="427"/>
      <c r="D39" s="427"/>
      <c r="E39" s="427"/>
      <c r="F39" s="427"/>
      <c r="G39" s="36">
        <f aca="true" t="shared" si="2" ref="G39:L39">G27+G28+G38</f>
        <v>39056</v>
      </c>
      <c r="H39" s="36">
        <f t="shared" si="2"/>
        <v>37832</v>
      </c>
      <c r="I39" s="36">
        <f t="shared" si="2"/>
        <v>39352</v>
      </c>
      <c r="J39" s="36">
        <f t="shared" si="2"/>
        <v>32075</v>
      </c>
      <c r="K39" s="36">
        <f t="shared" si="2"/>
        <v>30080</v>
      </c>
      <c r="L39" s="36">
        <f t="shared" si="2"/>
        <v>33421</v>
      </c>
    </row>
    <row r="40" spans="1:6" s="307" customFormat="1" ht="12.75">
      <c r="A40" s="477" t="s">
        <v>19</v>
      </c>
      <c r="B40" s="477"/>
      <c r="F40" s="11" t="s">
        <v>265</v>
      </c>
    </row>
    <row r="50" spans="1:12" s="3" customFormat="1" ht="19.5" customHeight="1">
      <c r="A50" s="320" t="s">
        <v>461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</row>
    <row r="51" s="3" customFormat="1" ht="6.75" customHeight="1" thickBot="1">
      <c r="A51" s="476"/>
    </row>
    <row r="52" spans="1:12" ht="13.5" customHeight="1" thickBot="1">
      <c r="A52" s="604" t="s">
        <v>315</v>
      </c>
      <c r="B52" s="631" t="s">
        <v>460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</row>
    <row r="53" spans="1:12" ht="13.5" customHeight="1" thickBot="1">
      <c r="A53" s="604"/>
      <c r="B53" s="472">
        <v>1997</v>
      </c>
      <c r="C53" s="472">
        <v>1998</v>
      </c>
      <c r="D53" s="314">
        <v>1999</v>
      </c>
      <c r="E53" s="472">
        <v>2000</v>
      </c>
      <c r="F53" s="472">
        <v>2001</v>
      </c>
      <c r="G53" s="472">
        <v>2002</v>
      </c>
      <c r="H53" s="472">
        <v>2003</v>
      </c>
      <c r="I53" s="472">
        <v>2004</v>
      </c>
      <c r="J53" s="472">
        <v>2005</v>
      </c>
      <c r="K53" s="472">
        <v>2006</v>
      </c>
      <c r="L53" s="472">
        <v>2007</v>
      </c>
    </row>
    <row r="54" spans="1:12" ht="15.75" customHeight="1">
      <c r="A54" s="72" t="s">
        <v>20</v>
      </c>
      <c r="B54" s="109">
        <v>67945</v>
      </c>
      <c r="C54" s="109">
        <v>76597</v>
      </c>
      <c r="D54" s="109">
        <v>54335</v>
      </c>
      <c r="E54" s="109">
        <v>81970</v>
      </c>
      <c r="F54" s="109">
        <v>87628</v>
      </c>
      <c r="G54" s="109">
        <v>80791</v>
      </c>
      <c r="H54" s="109">
        <v>73836</v>
      </c>
      <c r="I54" s="109">
        <v>71636</v>
      </c>
      <c r="J54" s="109">
        <v>93508</v>
      </c>
      <c r="K54" s="109">
        <v>61191</v>
      </c>
      <c r="L54" s="109">
        <v>116297</v>
      </c>
    </row>
    <row r="55" spans="1:12" ht="15.75" customHeight="1">
      <c r="A55" s="71" t="s">
        <v>21</v>
      </c>
      <c r="B55" s="75">
        <v>4854</v>
      </c>
      <c r="C55" s="75">
        <v>4608</v>
      </c>
      <c r="D55" s="75">
        <v>4303</v>
      </c>
      <c r="E55" s="75">
        <v>11055</v>
      </c>
      <c r="F55" s="75">
        <v>19026</v>
      </c>
      <c r="G55" s="75">
        <v>0</v>
      </c>
      <c r="H55" s="75">
        <v>19268</v>
      </c>
      <c r="I55" s="75">
        <v>19754</v>
      </c>
      <c r="J55" s="75">
        <v>20615</v>
      </c>
      <c r="K55" s="75">
        <v>16513</v>
      </c>
      <c r="L55" s="75">
        <v>28020</v>
      </c>
    </row>
    <row r="56" spans="1:12" ht="15.75" customHeight="1">
      <c r="A56" s="24" t="s">
        <v>109</v>
      </c>
      <c r="B56" s="75">
        <v>19148</v>
      </c>
      <c r="C56" s="75">
        <v>16446</v>
      </c>
      <c r="D56" s="75">
        <v>13295</v>
      </c>
      <c r="E56" s="75">
        <v>15380</v>
      </c>
      <c r="F56" s="75">
        <v>16960</v>
      </c>
      <c r="G56" s="75">
        <v>35363</v>
      </c>
      <c r="H56" s="75">
        <v>35097</v>
      </c>
      <c r="I56" s="75">
        <v>18374</v>
      </c>
      <c r="J56" s="75">
        <v>19330</v>
      </c>
      <c r="K56" s="75">
        <v>19400</v>
      </c>
      <c r="L56" s="75">
        <v>17677</v>
      </c>
    </row>
    <row r="57" spans="1:12" ht="15.75" customHeight="1">
      <c r="A57" s="71" t="s">
        <v>29</v>
      </c>
      <c r="B57" s="75">
        <v>33401</v>
      </c>
      <c r="C57" s="75">
        <v>39354</v>
      </c>
      <c r="D57" s="75">
        <v>34235</v>
      </c>
      <c r="E57" s="75">
        <v>35076</v>
      </c>
      <c r="F57" s="75">
        <v>29859</v>
      </c>
      <c r="G57" s="75">
        <v>18806</v>
      </c>
      <c r="H57" s="75">
        <v>27884</v>
      </c>
      <c r="I57" s="75">
        <v>55343</v>
      </c>
      <c r="J57" s="75">
        <v>50368</v>
      </c>
      <c r="K57" s="75">
        <v>55022</v>
      </c>
      <c r="L57" s="75">
        <v>53541</v>
      </c>
    </row>
    <row r="58" spans="1:12" ht="15.75" customHeight="1">
      <c r="A58" s="24" t="s">
        <v>228</v>
      </c>
      <c r="B58" s="75">
        <v>4099</v>
      </c>
      <c r="C58" s="75">
        <v>8198</v>
      </c>
      <c r="D58" s="75">
        <v>6128</v>
      </c>
      <c r="E58" s="75">
        <v>7875</v>
      </c>
      <c r="F58" s="75">
        <v>7047</v>
      </c>
      <c r="G58" s="75">
        <v>6159</v>
      </c>
      <c r="H58" s="75">
        <v>8374</v>
      </c>
      <c r="I58" s="75">
        <v>11560</v>
      </c>
      <c r="J58" s="75">
        <v>10848</v>
      </c>
      <c r="K58" s="75">
        <v>10220</v>
      </c>
      <c r="L58" s="75">
        <v>10005</v>
      </c>
    </row>
    <row r="59" spans="1:12" ht="15.75" customHeight="1">
      <c r="A59" s="71" t="s">
        <v>102</v>
      </c>
      <c r="B59" s="75">
        <v>1213</v>
      </c>
      <c r="C59" s="75">
        <v>2815</v>
      </c>
      <c r="D59" s="75">
        <v>2720</v>
      </c>
      <c r="E59" s="75">
        <v>2165</v>
      </c>
      <c r="F59" s="75">
        <v>1960</v>
      </c>
      <c r="G59" s="75">
        <v>2214</v>
      </c>
      <c r="H59" s="75">
        <v>1779</v>
      </c>
      <c r="I59" s="75">
        <v>1737</v>
      </c>
      <c r="J59" s="75">
        <v>1391</v>
      </c>
      <c r="K59" s="75">
        <v>1958</v>
      </c>
      <c r="L59" s="75">
        <v>1841</v>
      </c>
    </row>
    <row r="60" spans="1:12" ht="15.75" customHeight="1">
      <c r="A60" s="71" t="s">
        <v>27</v>
      </c>
      <c r="B60" s="75">
        <v>1111</v>
      </c>
      <c r="C60" s="75">
        <v>2774</v>
      </c>
      <c r="D60" s="75">
        <v>2600</v>
      </c>
      <c r="E60" s="75">
        <v>1573</v>
      </c>
      <c r="F60" s="75">
        <v>2123</v>
      </c>
      <c r="G60" s="75">
        <v>2291</v>
      </c>
      <c r="H60" s="75">
        <v>2778</v>
      </c>
      <c r="I60" s="75">
        <v>2388</v>
      </c>
      <c r="J60" s="75">
        <v>4264</v>
      </c>
      <c r="K60" s="75">
        <v>4356</v>
      </c>
      <c r="L60" s="75">
        <v>4028</v>
      </c>
    </row>
    <row r="61" spans="1:12" ht="15.75" customHeight="1">
      <c r="A61" s="71" t="s">
        <v>26</v>
      </c>
      <c r="B61" s="75">
        <v>599</v>
      </c>
      <c r="C61" s="75">
        <v>1890</v>
      </c>
      <c r="D61" s="75">
        <v>1229</v>
      </c>
      <c r="E61" s="75">
        <v>3058</v>
      </c>
      <c r="F61" s="75">
        <v>1760</v>
      </c>
      <c r="G61" s="75">
        <v>2656</v>
      </c>
      <c r="H61" s="75">
        <v>2302</v>
      </c>
      <c r="I61" s="75">
        <v>5052</v>
      </c>
      <c r="J61" s="75">
        <v>4004</v>
      </c>
      <c r="K61" s="75">
        <v>7034</v>
      </c>
      <c r="L61" s="75">
        <v>5666</v>
      </c>
    </row>
    <row r="62" spans="1:12" ht="15.75" customHeight="1">
      <c r="A62" s="21" t="s">
        <v>24</v>
      </c>
      <c r="B62" s="75">
        <v>2715</v>
      </c>
      <c r="C62" s="75">
        <v>4341</v>
      </c>
      <c r="D62" s="75">
        <v>5618</v>
      </c>
      <c r="E62" s="75">
        <v>5290</v>
      </c>
      <c r="F62" s="75">
        <v>4256</v>
      </c>
      <c r="G62" s="75">
        <v>3276</v>
      </c>
      <c r="H62" s="75">
        <v>2633</v>
      </c>
      <c r="I62" s="75">
        <v>4446</v>
      </c>
      <c r="J62" s="75">
        <v>4981</v>
      </c>
      <c r="K62" s="75">
        <v>5555</v>
      </c>
      <c r="L62" s="75">
        <v>3364</v>
      </c>
    </row>
    <row r="63" spans="1:12" ht="15.75" customHeight="1">
      <c r="A63" s="71" t="s">
        <v>226</v>
      </c>
      <c r="B63" s="75">
        <v>97</v>
      </c>
      <c r="C63" s="75">
        <v>96</v>
      </c>
      <c r="D63" s="75">
        <v>70</v>
      </c>
      <c r="E63" s="75">
        <v>122</v>
      </c>
      <c r="F63" s="75">
        <v>141</v>
      </c>
      <c r="G63" s="75">
        <v>167</v>
      </c>
      <c r="H63" s="75">
        <v>79</v>
      </c>
      <c r="I63" s="75">
        <v>144</v>
      </c>
      <c r="J63" s="75">
        <v>88</v>
      </c>
      <c r="K63" s="75">
        <v>120</v>
      </c>
      <c r="L63" s="75">
        <v>117</v>
      </c>
    </row>
    <row r="64" spans="1:12" ht="31.5" customHeight="1">
      <c r="A64" s="21" t="s">
        <v>229</v>
      </c>
      <c r="B64" s="75">
        <v>30861</v>
      </c>
      <c r="C64" s="75">
        <v>20460</v>
      </c>
      <c r="D64" s="75">
        <v>25731</v>
      </c>
      <c r="E64" s="75">
        <v>19017</v>
      </c>
      <c r="F64" s="75">
        <v>21050</v>
      </c>
      <c r="G64" s="75">
        <v>17321</v>
      </c>
      <c r="H64" s="75">
        <v>32387</v>
      </c>
      <c r="I64" s="75">
        <v>28904</v>
      </c>
      <c r="J64" s="75">
        <v>27332</v>
      </c>
      <c r="K64" s="75">
        <v>27394</v>
      </c>
      <c r="L64" s="75">
        <v>26188</v>
      </c>
    </row>
    <row r="65" spans="1:12" ht="15.75" customHeight="1">
      <c r="A65" s="24" t="s">
        <v>230</v>
      </c>
      <c r="B65" s="75">
        <v>54</v>
      </c>
      <c r="C65" s="75">
        <v>46</v>
      </c>
      <c r="D65" s="75">
        <v>17</v>
      </c>
      <c r="E65" s="75">
        <v>36</v>
      </c>
      <c r="F65" s="75">
        <v>105</v>
      </c>
      <c r="G65" s="75">
        <v>18</v>
      </c>
      <c r="H65" s="75">
        <v>65</v>
      </c>
      <c r="I65" s="75">
        <v>20</v>
      </c>
      <c r="J65" s="75">
        <v>6</v>
      </c>
      <c r="K65" s="75">
        <v>17</v>
      </c>
      <c r="L65" s="75">
        <v>191</v>
      </c>
    </row>
    <row r="66" spans="1:12" ht="15.75" customHeight="1">
      <c r="A66" s="21" t="s">
        <v>31</v>
      </c>
      <c r="B66" s="75">
        <v>4</v>
      </c>
      <c r="C66" s="75">
        <v>10</v>
      </c>
      <c r="D66" s="75">
        <v>8</v>
      </c>
      <c r="E66" s="75">
        <v>9</v>
      </c>
      <c r="F66" s="75">
        <v>12</v>
      </c>
      <c r="G66" s="75">
        <v>2</v>
      </c>
      <c r="H66" s="75">
        <v>3</v>
      </c>
      <c r="I66" s="75">
        <v>140</v>
      </c>
      <c r="J66" s="75">
        <v>136</v>
      </c>
      <c r="K66" s="75">
        <v>60</v>
      </c>
      <c r="L66" s="75">
        <v>29</v>
      </c>
    </row>
    <row r="67" spans="1:12" ht="15.75" customHeight="1">
      <c r="A67" s="71" t="s">
        <v>23</v>
      </c>
      <c r="B67" s="75">
        <v>1022</v>
      </c>
      <c r="C67" s="75">
        <v>1787</v>
      </c>
      <c r="D67" s="75">
        <v>1849</v>
      </c>
      <c r="E67" s="75">
        <v>2237</v>
      </c>
      <c r="F67" s="75">
        <v>6303</v>
      </c>
      <c r="G67" s="75">
        <v>16457</v>
      </c>
      <c r="H67" s="75">
        <v>17315</v>
      </c>
      <c r="I67" s="75">
        <v>30904</v>
      </c>
      <c r="J67" s="75">
        <v>29786</v>
      </c>
      <c r="K67" s="75">
        <v>33979</v>
      </c>
      <c r="L67" s="75">
        <v>43965</v>
      </c>
    </row>
    <row r="68" spans="1:12" ht="15.75" customHeight="1">
      <c r="A68" s="24" t="s">
        <v>37</v>
      </c>
      <c r="B68" s="141"/>
      <c r="C68" s="141"/>
      <c r="D68" s="141"/>
      <c r="E68" s="141"/>
      <c r="F68" s="75">
        <v>0</v>
      </c>
      <c r="G68" s="75">
        <v>0</v>
      </c>
      <c r="H68" s="75">
        <v>1</v>
      </c>
      <c r="I68" s="75">
        <v>0</v>
      </c>
      <c r="J68" s="75">
        <v>0</v>
      </c>
      <c r="K68" s="75">
        <v>1</v>
      </c>
      <c r="L68" s="75">
        <v>0</v>
      </c>
    </row>
    <row r="69" spans="1:12" ht="15.75" customHeight="1">
      <c r="A69" s="31" t="s">
        <v>22</v>
      </c>
      <c r="B69" s="75">
        <v>3</v>
      </c>
      <c r="C69" s="75">
        <v>0.5</v>
      </c>
      <c r="D69" s="75">
        <v>1</v>
      </c>
      <c r="E69" s="75">
        <v>12</v>
      </c>
      <c r="F69" s="75">
        <v>44</v>
      </c>
      <c r="G69" s="75">
        <v>63</v>
      </c>
      <c r="H69" s="75">
        <v>48</v>
      </c>
      <c r="I69" s="75">
        <v>74</v>
      </c>
      <c r="J69" s="75">
        <v>159</v>
      </c>
      <c r="K69" s="75">
        <v>190</v>
      </c>
      <c r="L69" s="75">
        <v>238</v>
      </c>
    </row>
    <row r="70" spans="1:12" ht="31.5" customHeight="1">
      <c r="A70" s="21" t="s">
        <v>106</v>
      </c>
      <c r="B70" s="75">
        <v>376</v>
      </c>
      <c r="C70" s="75">
        <v>439</v>
      </c>
      <c r="D70" s="75">
        <v>451</v>
      </c>
      <c r="E70" s="75">
        <v>271</v>
      </c>
      <c r="F70" s="75">
        <v>399</v>
      </c>
      <c r="G70" s="75">
        <v>251</v>
      </c>
      <c r="H70" s="75">
        <v>559</v>
      </c>
      <c r="I70" s="75">
        <v>688</v>
      </c>
      <c r="J70" s="75">
        <v>679</v>
      </c>
      <c r="K70" s="75">
        <v>547</v>
      </c>
      <c r="L70" s="75">
        <v>426</v>
      </c>
    </row>
    <row r="71" spans="1:12" ht="15.75" customHeight="1">
      <c r="A71" s="21" t="s">
        <v>32</v>
      </c>
      <c r="B71" s="75">
        <v>170</v>
      </c>
      <c r="C71" s="75">
        <v>192</v>
      </c>
      <c r="D71" s="75">
        <v>267</v>
      </c>
      <c r="E71" s="75">
        <v>337</v>
      </c>
      <c r="F71" s="75">
        <v>251</v>
      </c>
      <c r="G71" s="75">
        <v>263</v>
      </c>
      <c r="H71" s="75">
        <v>222</v>
      </c>
      <c r="I71" s="75">
        <v>261</v>
      </c>
      <c r="J71" s="75">
        <v>172</v>
      </c>
      <c r="K71" s="75">
        <v>214</v>
      </c>
      <c r="L71" s="75">
        <v>175</v>
      </c>
    </row>
    <row r="72" spans="1:12" ht="15.75" customHeight="1">
      <c r="A72" s="24" t="s">
        <v>36</v>
      </c>
      <c r="B72" s="75">
        <v>25</v>
      </c>
      <c r="C72" s="141"/>
      <c r="D72" s="75">
        <v>14</v>
      </c>
      <c r="E72" s="75">
        <v>0</v>
      </c>
      <c r="F72" s="75">
        <v>0</v>
      </c>
      <c r="G72" s="75">
        <v>0</v>
      </c>
      <c r="H72" s="141"/>
      <c r="I72" s="141"/>
      <c r="J72" s="75">
        <v>2</v>
      </c>
      <c r="K72" s="75">
        <v>11</v>
      </c>
      <c r="L72" s="75">
        <v>0</v>
      </c>
    </row>
    <row r="73" spans="1:12" ht="15.75" customHeight="1">
      <c r="A73" s="24" t="s">
        <v>107</v>
      </c>
      <c r="B73" s="141"/>
      <c r="C73" s="141"/>
      <c r="D73" s="75">
        <v>1</v>
      </c>
      <c r="E73" s="141"/>
      <c r="F73" s="75">
        <v>1</v>
      </c>
      <c r="G73" s="75">
        <v>0</v>
      </c>
      <c r="H73" s="141"/>
      <c r="I73" s="75">
        <v>4</v>
      </c>
      <c r="J73" s="75">
        <v>1</v>
      </c>
      <c r="K73" s="75">
        <v>3</v>
      </c>
      <c r="L73" s="75">
        <v>2</v>
      </c>
    </row>
    <row r="74" spans="1:12" ht="39" customHeight="1">
      <c r="A74" s="24" t="s">
        <v>108</v>
      </c>
      <c r="B74" s="75">
        <v>1439</v>
      </c>
      <c r="C74" s="75">
        <v>2402</v>
      </c>
      <c r="D74" s="75">
        <v>2242</v>
      </c>
      <c r="E74" s="75">
        <v>2107</v>
      </c>
      <c r="F74" s="75">
        <v>2286</v>
      </c>
      <c r="G74" s="75">
        <v>1644</v>
      </c>
      <c r="H74" s="75">
        <v>3052</v>
      </c>
      <c r="I74" s="75">
        <v>2003</v>
      </c>
      <c r="J74" s="75">
        <v>2618</v>
      </c>
      <c r="K74" s="75">
        <v>2578</v>
      </c>
      <c r="L74" s="75">
        <v>1612</v>
      </c>
    </row>
    <row r="75" spans="1:12" ht="15.75" customHeight="1" thickBot="1">
      <c r="A75" s="74" t="s">
        <v>212</v>
      </c>
      <c r="B75" s="221">
        <v>2044</v>
      </c>
      <c r="C75" s="221">
        <v>1922</v>
      </c>
      <c r="D75" s="221">
        <v>2331</v>
      </c>
      <c r="E75" s="221">
        <v>2054</v>
      </c>
      <c r="F75" s="221">
        <v>2693</v>
      </c>
      <c r="G75" s="221">
        <v>2776</v>
      </c>
      <c r="H75" s="221">
        <v>2385</v>
      </c>
      <c r="I75" s="221">
        <v>2248</v>
      </c>
      <c r="J75" s="221">
        <v>2435</v>
      </c>
      <c r="K75" s="221">
        <v>3187</v>
      </c>
      <c r="L75" s="221">
        <v>937</v>
      </c>
    </row>
    <row r="76" spans="1:12" ht="15.75" customHeight="1" thickBot="1">
      <c r="A76" s="216" t="s">
        <v>5</v>
      </c>
      <c r="B76" s="473"/>
      <c r="C76" s="473"/>
      <c r="D76" s="473"/>
      <c r="E76" s="473"/>
      <c r="F76" s="222">
        <f aca="true" t="shared" si="3" ref="F76:L76">SUM(F54:F75)</f>
        <v>203904</v>
      </c>
      <c r="G76" s="222">
        <f t="shared" si="3"/>
        <v>190518</v>
      </c>
      <c r="H76" s="473"/>
      <c r="I76" s="473"/>
      <c r="J76" s="222">
        <f t="shared" si="3"/>
        <v>272723</v>
      </c>
      <c r="K76" s="222">
        <f t="shared" si="3"/>
        <v>249550</v>
      </c>
      <c r="L76" s="222">
        <f t="shared" si="3"/>
        <v>314319</v>
      </c>
    </row>
    <row r="77" spans="1:12" ht="15.75" customHeight="1" thickBot="1">
      <c r="A77" s="223" t="s">
        <v>90</v>
      </c>
      <c r="B77" s="148">
        <v>74</v>
      </c>
      <c r="C77" s="148">
        <v>43</v>
      </c>
      <c r="D77" s="148">
        <v>13</v>
      </c>
      <c r="E77" s="148">
        <v>45</v>
      </c>
      <c r="F77" s="148">
        <v>45</v>
      </c>
      <c r="G77" s="148">
        <v>19</v>
      </c>
      <c r="H77" s="148">
        <v>14</v>
      </c>
      <c r="I77" s="148">
        <v>55</v>
      </c>
      <c r="J77" s="148">
        <v>15</v>
      </c>
      <c r="K77" s="148">
        <v>22</v>
      </c>
      <c r="L77" s="148">
        <v>34</v>
      </c>
    </row>
    <row r="78" spans="1:12" ht="15.75" customHeight="1">
      <c r="A78" s="224" t="s">
        <v>91</v>
      </c>
      <c r="B78" s="109">
        <v>2</v>
      </c>
      <c r="C78" s="109">
        <v>1</v>
      </c>
      <c r="D78" s="109">
        <v>30</v>
      </c>
      <c r="E78" s="109">
        <v>1</v>
      </c>
      <c r="F78" s="109">
        <v>14</v>
      </c>
      <c r="G78" s="109">
        <v>2</v>
      </c>
      <c r="H78" s="109">
        <v>78</v>
      </c>
      <c r="I78" s="109">
        <v>13</v>
      </c>
      <c r="J78" s="109">
        <v>105</v>
      </c>
      <c r="K78" s="109">
        <v>148</v>
      </c>
      <c r="L78" s="109">
        <v>280</v>
      </c>
    </row>
    <row r="79" spans="1:12" ht="15.75" customHeight="1">
      <c r="A79" s="71" t="s">
        <v>92</v>
      </c>
      <c r="B79" s="75"/>
      <c r="C79" s="75"/>
      <c r="D79" s="75">
        <v>0.2</v>
      </c>
      <c r="E79" s="75">
        <v>1</v>
      </c>
      <c r="F79" s="75">
        <v>20</v>
      </c>
      <c r="G79" s="75">
        <v>0</v>
      </c>
      <c r="H79" s="75">
        <v>20</v>
      </c>
      <c r="I79" s="75">
        <v>3</v>
      </c>
      <c r="J79" s="75">
        <v>12</v>
      </c>
      <c r="K79" s="75">
        <v>13</v>
      </c>
      <c r="L79" s="75">
        <v>4</v>
      </c>
    </row>
    <row r="80" spans="1:12" ht="15.75" customHeight="1">
      <c r="A80" s="21" t="s">
        <v>38</v>
      </c>
      <c r="B80" s="75">
        <v>74</v>
      </c>
      <c r="C80" s="75">
        <v>62</v>
      </c>
      <c r="D80" s="75">
        <v>43</v>
      </c>
      <c r="E80" s="75">
        <v>64</v>
      </c>
      <c r="F80" s="75">
        <v>72</v>
      </c>
      <c r="G80" s="75">
        <v>72</v>
      </c>
      <c r="H80" s="75">
        <v>104</v>
      </c>
      <c r="I80" s="75">
        <v>45</v>
      </c>
      <c r="J80" s="75">
        <v>64</v>
      </c>
      <c r="K80" s="75">
        <v>21</v>
      </c>
      <c r="L80" s="75">
        <v>45</v>
      </c>
    </row>
    <row r="81" spans="1:12" ht="15.75" customHeight="1">
      <c r="A81" s="21" t="s">
        <v>93</v>
      </c>
      <c r="B81" s="75">
        <v>9</v>
      </c>
      <c r="C81" s="75">
        <v>38</v>
      </c>
      <c r="D81" s="75">
        <v>28</v>
      </c>
      <c r="E81" s="75">
        <v>27</v>
      </c>
      <c r="F81" s="75">
        <v>2</v>
      </c>
      <c r="G81" s="75">
        <v>7</v>
      </c>
      <c r="H81" s="75">
        <v>25</v>
      </c>
      <c r="I81" s="75">
        <v>41</v>
      </c>
      <c r="J81" s="75">
        <v>8</v>
      </c>
      <c r="K81" s="75">
        <v>22</v>
      </c>
      <c r="L81" s="75">
        <v>8</v>
      </c>
    </row>
    <row r="82" spans="1:12" ht="15.75" customHeight="1">
      <c r="A82" s="21" t="s">
        <v>94</v>
      </c>
      <c r="B82" s="75">
        <v>18</v>
      </c>
      <c r="C82" s="75">
        <v>7</v>
      </c>
      <c r="D82" s="75">
        <v>5</v>
      </c>
      <c r="E82" s="75">
        <v>3</v>
      </c>
      <c r="F82" s="75">
        <v>19</v>
      </c>
      <c r="G82" s="75">
        <v>19</v>
      </c>
      <c r="H82" s="75">
        <v>12</v>
      </c>
      <c r="I82" s="75">
        <v>6</v>
      </c>
      <c r="J82" s="75">
        <v>3</v>
      </c>
      <c r="K82" s="75">
        <v>5</v>
      </c>
      <c r="L82" s="75">
        <v>14</v>
      </c>
    </row>
    <row r="83" spans="1:12" ht="15.75" customHeight="1">
      <c r="A83" s="24" t="s">
        <v>95</v>
      </c>
      <c r="B83" s="75">
        <v>12</v>
      </c>
      <c r="C83" s="75">
        <v>26</v>
      </c>
      <c r="D83" s="75">
        <v>25</v>
      </c>
      <c r="E83" s="75">
        <v>8</v>
      </c>
      <c r="F83" s="75">
        <v>33</v>
      </c>
      <c r="G83" s="75">
        <v>35</v>
      </c>
      <c r="H83" s="75">
        <v>5</v>
      </c>
      <c r="I83" s="75">
        <v>4</v>
      </c>
      <c r="J83" s="75">
        <v>1</v>
      </c>
      <c r="K83" s="75">
        <v>8</v>
      </c>
      <c r="L83" s="75">
        <v>5</v>
      </c>
    </row>
    <row r="84" spans="1:12" ht="15.75" customHeight="1">
      <c r="A84" s="24" t="s">
        <v>96</v>
      </c>
      <c r="B84" s="75">
        <v>7</v>
      </c>
      <c r="C84" s="75">
        <v>14</v>
      </c>
      <c r="D84" s="75">
        <v>15</v>
      </c>
      <c r="E84" s="75">
        <v>27</v>
      </c>
      <c r="F84" s="75">
        <v>1</v>
      </c>
      <c r="G84" s="75">
        <v>18</v>
      </c>
      <c r="H84" s="75">
        <v>2</v>
      </c>
      <c r="I84" s="75">
        <v>4</v>
      </c>
      <c r="J84" s="75">
        <v>3</v>
      </c>
      <c r="K84" s="75">
        <v>27</v>
      </c>
      <c r="L84" s="75">
        <v>7</v>
      </c>
    </row>
    <row r="85" spans="1:12" ht="15.75" customHeight="1">
      <c r="A85" s="24" t="s">
        <v>35</v>
      </c>
      <c r="B85" s="75">
        <v>39</v>
      </c>
      <c r="C85" s="75">
        <v>42</v>
      </c>
      <c r="D85" s="75">
        <v>78</v>
      </c>
      <c r="E85" s="75">
        <v>28</v>
      </c>
      <c r="F85" s="75">
        <v>47</v>
      </c>
      <c r="G85" s="75">
        <v>65</v>
      </c>
      <c r="H85" s="75">
        <v>58</v>
      </c>
      <c r="I85" s="75">
        <v>79</v>
      </c>
      <c r="J85" s="75">
        <v>221</v>
      </c>
      <c r="K85" s="75">
        <v>132</v>
      </c>
      <c r="L85" s="75">
        <v>243</v>
      </c>
    </row>
    <row r="86" spans="1:12" ht="15.75" customHeight="1" thickBot="1">
      <c r="A86" s="74" t="s">
        <v>212</v>
      </c>
      <c r="B86" s="77">
        <v>96</v>
      </c>
      <c r="C86" s="77">
        <v>45</v>
      </c>
      <c r="D86" s="77">
        <v>36</v>
      </c>
      <c r="E86" s="77">
        <v>8</v>
      </c>
      <c r="F86" s="77">
        <v>14</v>
      </c>
      <c r="G86" s="77">
        <v>17</v>
      </c>
      <c r="H86" s="77">
        <v>18</v>
      </c>
      <c r="I86" s="77">
        <v>21</v>
      </c>
      <c r="J86" s="77">
        <v>0</v>
      </c>
      <c r="K86" s="77">
        <v>82</v>
      </c>
      <c r="L86" s="77">
        <v>40</v>
      </c>
    </row>
    <row r="87" spans="1:12" ht="15.75" customHeight="1" thickBot="1">
      <c r="A87" s="216" t="s">
        <v>5</v>
      </c>
      <c r="B87" s="474"/>
      <c r="C87" s="474"/>
      <c r="D87" s="78">
        <f aca="true" t="shared" si="4" ref="D87:L87">SUM(D78:D86)</f>
        <v>260.2</v>
      </c>
      <c r="E87" s="78">
        <f t="shared" si="4"/>
        <v>167</v>
      </c>
      <c r="F87" s="78">
        <f t="shared" si="4"/>
        <v>222</v>
      </c>
      <c r="G87" s="78">
        <f t="shared" si="4"/>
        <v>235</v>
      </c>
      <c r="H87" s="78">
        <f t="shared" si="4"/>
        <v>322</v>
      </c>
      <c r="I87" s="78">
        <f t="shared" si="4"/>
        <v>216</v>
      </c>
      <c r="J87" s="78">
        <f t="shared" si="4"/>
        <v>417</v>
      </c>
      <c r="K87" s="78">
        <f t="shared" si="4"/>
        <v>458</v>
      </c>
      <c r="L87" s="78">
        <f t="shared" si="4"/>
        <v>646</v>
      </c>
    </row>
    <row r="88" spans="1:12" ht="15.75" customHeight="1" thickBot="1">
      <c r="A88" s="214" t="s">
        <v>5</v>
      </c>
      <c r="B88" s="427"/>
      <c r="C88" s="427"/>
      <c r="D88" s="427"/>
      <c r="E88" s="427"/>
      <c r="F88" s="36">
        <f aca="true" t="shared" si="5" ref="F88:L88">F76+F77+F87</f>
        <v>204171</v>
      </c>
      <c r="G88" s="36">
        <f t="shared" si="5"/>
        <v>190772</v>
      </c>
      <c r="H88" s="427"/>
      <c r="I88" s="427"/>
      <c r="J88" s="36">
        <f t="shared" si="5"/>
        <v>273155</v>
      </c>
      <c r="K88" s="36">
        <f t="shared" si="5"/>
        <v>250030</v>
      </c>
      <c r="L88" s="36">
        <f t="shared" si="5"/>
        <v>314999</v>
      </c>
    </row>
    <row r="89" spans="1:6" s="307" customFormat="1" ht="12.75">
      <c r="A89" s="477" t="s">
        <v>19</v>
      </c>
      <c r="B89" s="477"/>
      <c r="F89" s="11" t="s">
        <v>265</v>
      </c>
    </row>
    <row r="98" spans="1:12" ht="19.5" customHeight="1">
      <c r="A98" s="320" t="s">
        <v>462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</row>
    <row r="99" spans="1:12" ht="6.75" customHeight="1" thickBot="1">
      <c r="A99" s="47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thickBot="1">
      <c r="A100" s="604" t="s">
        <v>315</v>
      </c>
      <c r="B100" s="631" t="s">
        <v>463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</row>
    <row r="101" spans="1:12" ht="13.5" thickBot="1">
      <c r="A101" s="604"/>
      <c r="B101" s="120">
        <v>1997</v>
      </c>
      <c r="C101" s="120">
        <v>1998</v>
      </c>
      <c r="D101" s="19">
        <v>1999</v>
      </c>
      <c r="E101" s="120">
        <v>2000</v>
      </c>
      <c r="F101" s="120">
        <v>2001</v>
      </c>
      <c r="G101" s="120">
        <v>2002</v>
      </c>
      <c r="H101" s="120">
        <v>2003</v>
      </c>
      <c r="I101" s="120">
        <v>2004</v>
      </c>
      <c r="J101" s="120">
        <v>2005</v>
      </c>
      <c r="K101" s="120">
        <v>2006</v>
      </c>
      <c r="L101" s="120">
        <v>2007</v>
      </c>
    </row>
    <row r="102" spans="1:12" ht="12.75">
      <c r="A102" s="72" t="s">
        <v>20</v>
      </c>
      <c r="B102" s="444">
        <f>B54-B5</f>
        <v>67927</v>
      </c>
      <c r="C102" s="444">
        <f>C54-C5</f>
        <v>76557</v>
      </c>
      <c r="D102" s="453"/>
      <c r="E102" s="444">
        <f aca="true" t="shared" si="6" ref="E102:L111">E54-E5</f>
        <v>81969</v>
      </c>
      <c r="F102" s="444">
        <f t="shared" si="6"/>
        <v>87594</v>
      </c>
      <c r="G102" s="444">
        <f t="shared" si="6"/>
        <v>80567</v>
      </c>
      <c r="H102" s="444">
        <f t="shared" si="6"/>
        <v>73692</v>
      </c>
      <c r="I102" s="444">
        <f t="shared" si="6"/>
        <v>69825</v>
      </c>
      <c r="J102" s="444">
        <f t="shared" si="6"/>
        <v>92980</v>
      </c>
      <c r="K102" s="444">
        <f t="shared" si="6"/>
        <v>59755</v>
      </c>
      <c r="L102" s="444">
        <f t="shared" si="6"/>
        <v>115936</v>
      </c>
    </row>
    <row r="103" spans="1:12" ht="12.75">
      <c r="A103" s="71" t="s">
        <v>21</v>
      </c>
      <c r="B103" s="446">
        <f aca="true" t="shared" si="7" ref="B103:B123">B55-B6</f>
        <v>4847</v>
      </c>
      <c r="C103" s="451"/>
      <c r="D103" s="451"/>
      <c r="E103" s="446">
        <f t="shared" si="6"/>
        <v>11053</v>
      </c>
      <c r="F103" s="446">
        <f t="shared" si="6"/>
        <v>19023</v>
      </c>
      <c r="G103" s="446"/>
      <c r="H103" s="446">
        <f t="shared" si="6"/>
        <v>19018</v>
      </c>
      <c r="I103" s="446">
        <f t="shared" si="6"/>
        <v>19351</v>
      </c>
      <c r="J103" s="446">
        <f t="shared" si="6"/>
        <v>20224</v>
      </c>
      <c r="K103" s="446">
        <f t="shared" si="6"/>
        <v>16192</v>
      </c>
      <c r="L103" s="446">
        <f t="shared" si="6"/>
        <v>27655</v>
      </c>
    </row>
    <row r="104" spans="1:12" ht="12.75">
      <c r="A104" s="24" t="s">
        <v>109</v>
      </c>
      <c r="B104" s="446">
        <f t="shared" si="7"/>
        <v>19122</v>
      </c>
      <c r="C104" s="446">
        <f aca="true" t="shared" si="8" ref="C104:D111">C56-C7</f>
        <v>16430</v>
      </c>
      <c r="D104" s="446">
        <f t="shared" si="8"/>
        <v>13276</v>
      </c>
      <c r="E104" s="446">
        <f t="shared" si="6"/>
        <v>15333</v>
      </c>
      <c r="F104" s="446">
        <f t="shared" si="6"/>
        <v>16824</v>
      </c>
      <c r="G104" s="446">
        <f t="shared" si="6"/>
        <v>34680</v>
      </c>
      <c r="H104" s="446">
        <f t="shared" si="6"/>
        <v>34464</v>
      </c>
      <c r="I104" s="446">
        <f t="shared" si="6"/>
        <v>17834</v>
      </c>
      <c r="J104" s="446">
        <f t="shared" si="6"/>
        <v>19193</v>
      </c>
      <c r="K104" s="446">
        <f t="shared" si="6"/>
        <v>19220</v>
      </c>
      <c r="L104" s="446">
        <f t="shared" si="6"/>
        <v>17536</v>
      </c>
    </row>
    <row r="105" spans="1:12" ht="12.75">
      <c r="A105" s="71" t="s">
        <v>29</v>
      </c>
      <c r="B105" s="446">
        <f t="shared" si="7"/>
        <v>33396</v>
      </c>
      <c r="C105" s="446">
        <f t="shared" si="8"/>
        <v>39307</v>
      </c>
      <c r="D105" s="446">
        <f t="shared" si="8"/>
        <v>34234.7</v>
      </c>
      <c r="E105" s="446">
        <f t="shared" si="6"/>
        <v>34759</v>
      </c>
      <c r="F105" s="446">
        <f t="shared" si="6"/>
        <v>29549</v>
      </c>
      <c r="G105" s="446">
        <f t="shared" si="6"/>
        <v>18034</v>
      </c>
      <c r="H105" s="446">
        <f t="shared" si="6"/>
        <v>27250</v>
      </c>
      <c r="I105" s="446">
        <f t="shared" si="6"/>
        <v>54005</v>
      </c>
      <c r="J105" s="446">
        <f t="shared" si="6"/>
        <v>48708</v>
      </c>
      <c r="K105" s="446">
        <f t="shared" si="6"/>
        <v>53978</v>
      </c>
      <c r="L105" s="446">
        <f t="shared" si="6"/>
        <v>52878</v>
      </c>
    </row>
    <row r="106" spans="1:12" ht="14.25" customHeight="1">
      <c r="A106" s="24" t="s">
        <v>228</v>
      </c>
      <c r="B106" s="446">
        <f t="shared" si="7"/>
        <v>4081</v>
      </c>
      <c r="C106" s="446">
        <f t="shared" si="8"/>
        <v>8195</v>
      </c>
      <c r="D106" s="446">
        <f t="shared" si="8"/>
        <v>6127</v>
      </c>
      <c r="E106" s="446">
        <f t="shared" si="6"/>
        <v>7841</v>
      </c>
      <c r="F106" s="446">
        <f t="shared" si="6"/>
        <v>6646</v>
      </c>
      <c r="G106" s="446">
        <f t="shared" si="6"/>
        <v>5709</v>
      </c>
      <c r="H106" s="446">
        <f t="shared" si="6"/>
        <v>8128</v>
      </c>
      <c r="I106" s="446">
        <f t="shared" si="6"/>
        <v>11192</v>
      </c>
      <c r="J106" s="446">
        <f t="shared" si="6"/>
        <v>10601</v>
      </c>
      <c r="K106" s="446">
        <f t="shared" si="6"/>
        <v>10025</v>
      </c>
      <c r="L106" s="446">
        <f t="shared" si="6"/>
        <v>9825</v>
      </c>
    </row>
    <row r="107" spans="1:12" ht="12.75">
      <c r="A107" s="71" t="s">
        <v>102</v>
      </c>
      <c r="B107" s="446">
        <f t="shared" si="7"/>
        <v>1134</v>
      </c>
      <c r="C107" s="446">
        <f t="shared" si="8"/>
        <v>2732</v>
      </c>
      <c r="D107" s="446">
        <f t="shared" si="8"/>
        <v>2626</v>
      </c>
      <c r="E107" s="446">
        <f t="shared" si="6"/>
        <v>1978</v>
      </c>
      <c r="F107" s="446">
        <f t="shared" si="6"/>
        <v>1590</v>
      </c>
      <c r="G107" s="446">
        <f t="shared" si="6"/>
        <v>1945</v>
      </c>
      <c r="H107" s="446">
        <f t="shared" si="6"/>
        <v>1005</v>
      </c>
      <c r="I107" s="446">
        <f t="shared" si="6"/>
        <v>1319</v>
      </c>
      <c r="J107" s="446">
        <f t="shared" si="6"/>
        <v>1035</v>
      </c>
      <c r="K107" s="446">
        <f t="shared" si="6"/>
        <v>1340</v>
      </c>
      <c r="L107" s="446">
        <f t="shared" si="6"/>
        <v>1607</v>
      </c>
    </row>
    <row r="108" spans="1:12" ht="12.75">
      <c r="A108" s="71" t="s">
        <v>27</v>
      </c>
      <c r="B108" s="446">
        <f t="shared" si="7"/>
        <v>1110</v>
      </c>
      <c r="C108" s="446">
        <f t="shared" si="8"/>
        <v>2754</v>
      </c>
      <c r="D108" s="446">
        <f t="shared" si="8"/>
        <v>2599</v>
      </c>
      <c r="E108" s="446">
        <f t="shared" si="6"/>
        <v>1570</v>
      </c>
      <c r="F108" s="446">
        <f t="shared" si="6"/>
        <v>2076</v>
      </c>
      <c r="G108" s="446">
        <f t="shared" si="6"/>
        <v>1678</v>
      </c>
      <c r="H108" s="446">
        <f t="shared" si="6"/>
        <v>2438</v>
      </c>
      <c r="I108" s="446">
        <f t="shared" si="6"/>
        <v>2349</v>
      </c>
      <c r="J108" s="446">
        <f t="shared" si="6"/>
        <v>4234</v>
      </c>
      <c r="K108" s="446">
        <f t="shared" si="6"/>
        <v>4332</v>
      </c>
      <c r="L108" s="446">
        <f t="shared" si="6"/>
        <v>3990</v>
      </c>
    </row>
    <row r="109" spans="1:12" ht="12.75">
      <c r="A109" s="71" t="s">
        <v>26</v>
      </c>
      <c r="B109" s="446">
        <f t="shared" si="7"/>
        <v>558</v>
      </c>
      <c r="C109" s="446">
        <f t="shared" si="8"/>
        <v>1887</v>
      </c>
      <c r="D109" s="446">
        <f t="shared" si="8"/>
        <v>1226</v>
      </c>
      <c r="E109" s="446">
        <f t="shared" si="6"/>
        <v>3029</v>
      </c>
      <c r="F109" s="446">
        <f t="shared" si="6"/>
        <v>1690</v>
      </c>
      <c r="G109" s="446">
        <f t="shared" si="6"/>
        <v>2541</v>
      </c>
      <c r="H109" s="446">
        <f t="shared" si="6"/>
        <v>2096</v>
      </c>
      <c r="I109" s="446">
        <f t="shared" si="6"/>
        <v>5029</v>
      </c>
      <c r="J109" s="446">
        <f t="shared" si="6"/>
        <v>3955</v>
      </c>
      <c r="K109" s="446">
        <f t="shared" si="6"/>
        <v>6975</v>
      </c>
      <c r="L109" s="446">
        <f t="shared" si="6"/>
        <v>5652</v>
      </c>
    </row>
    <row r="110" spans="1:12" ht="12.75">
      <c r="A110" s="21" t="s">
        <v>24</v>
      </c>
      <c r="B110" s="446">
        <f t="shared" si="7"/>
        <v>2685</v>
      </c>
      <c r="C110" s="446">
        <f t="shared" si="8"/>
        <v>4305</v>
      </c>
      <c r="D110" s="446">
        <f t="shared" si="8"/>
        <v>5611</v>
      </c>
      <c r="E110" s="446">
        <f t="shared" si="6"/>
        <v>5263</v>
      </c>
      <c r="F110" s="446">
        <f t="shared" si="6"/>
        <v>2829</v>
      </c>
      <c r="G110" s="446">
        <f t="shared" si="6"/>
        <v>1077</v>
      </c>
      <c r="H110" s="446">
        <f t="shared" si="6"/>
        <v>557</v>
      </c>
      <c r="I110" s="446">
        <f t="shared" si="6"/>
        <v>3179</v>
      </c>
      <c r="J110" s="446">
        <f t="shared" si="6"/>
        <v>4007</v>
      </c>
      <c r="K110" s="446">
        <f t="shared" si="6"/>
        <v>4548</v>
      </c>
      <c r="L110" s="446">
        <f t="shared" si="6"/>
        <v>3293</v>
      </c>
    </row>
    <row r="111" spans="1:12" ht="12.75">
      <c r="A111" s="71" t="s">
        <v>226</v>
      </c>
      <c r="B111" s="446">
        <f t="shared" si="7"/>
        <v>-11474</v>
      </c>
      <c r="C111" s="446">
        <f t="shared" si="8"/>
        <v>-1857</v>
      </c>
      <c r="D111" s="446">
        <f t="shared" si="8"/>
        <v>-1721</v>
      </c>
      <c r="E111" s="446">
        <f t="shared" si="6"/>
        <v>-1892</v>
      </c>
      <c r="F111" s="446">
        <f t="shared" si="6"/>
        <v>-10138</v>
      </c>
      <c r="G111" s="446">
        <f t="shared" si="6"/>
        <v>-6093</v>
      </c>
      <c r="H111" s="446">
        <f t="shared" si="6"/>
        <v>-5782</v>
      </c>
      <c r="I111" s="446">
        <f t="shared" si="6"/>
        <v>-2858</v>
      </c>
      <c r="J111" s="446">
        <f t="shared" si="6"/>
        <v>-2713</v>
      </c>
      <c r="K111" s="446">
        <f t="shared" si="6"/>
        <v>-1616</v>
      </c>
      <c r="L111" s="446">
        <f t="shared" si="6"/>
        <v>-2194</v>
      </c>
    </row>
    <row r="112" spans="1:12" ht="22.5">
      <c r="A112" s="21" t="s">
        <v>229</v>
      </c>
      <c r="B112" s="446">
        <f t="shared" si="7"/>
        <v>30659</v>
      </c>
      <c r="C112" s="446">
        <f aca="true" t="shared" si="9" ref="C112:C119">C64-C15</f>
        <v>20319</v>
      </c>
      <c r="D112" s="451"/>
      <c r="E112" s="446">
        <f aca="true" t="shared" si="10" ref="E112:L121">E64-E15</f>
        <v>18952</v>
      </c>
      <c r="F112" s="446">
        <f t="shared" si="10"/>
        <v>21028</v>
      </c>
      <c r="G112" s="446">
        <f t="shared" si="10"/>
        <v>17252</v>
      </c>
      <c r="H112" s="446">
        <f t="shared" si="10"/>
        <v>32253</v>
      </c>
      <c r="I112" s="446">
        <f t="shared" si="10"/>
        <v>28812</v>
      </c>
      <c r="J112" s="446">
        <f t="shared" si="10"/>
        <v>26795</v>
      </c>
      <c r="K112" s="446">
        <f t="shared" si="10"/>
        <v>27031</v>
      </c>
      <c r="L112" s="446">
        <f t="shared" si="10"/>
        <v>24442</v>
      </c>
    </row>
    <row r="113" spans="1:12" ht="12.75">
      <c r="A113" s="24" t="s">
        <v>230</v>
      </c>
      <c r="B113" s="446">
        <f t="shared" si="7"/>
        <v>-518</v>
      </c>
      <c r="C113" s="446">
        <f t="shared" si="9"/>
        <v>-545</v>
      </c>
      <c r="D113" s="446">
        <f aca="true" t="shared" si="11" ref="D113:D120">D65-D16</f>
        <v>-371</v>
      </c>
      <c r="E113" s="446">
        <f t="shared" si="10"/>
        <v>-587</v>
      </c>
      <c r="F113" s="446">
        <f t="shared" si="10"/>
        <v>-414</v>
      </c>
      <c r="G113" s="446">
        <f t="shared" si="10"/>
        <v>-710</v>
      </c>
      <c r="H113" s="446">
        <f t="shared" si="10"/>
        <v>-1181</v>
      </c>
      <c r="I113" s="446">
        <f t="shared" si="10"/>
        <v>-806</v>
      </c>
      <c r="J113" s="446">
        <f t="shared" si="10"/>
        <v>-566</v>
      </c>
      <c r="K113" s="446">
        <f t="shared" si="10"/>
        <v>-431</v>
      </c>
      <c r="L113" s="446">
        <f t="shared" si="10"/>
        <v>-508</v>
      </c>
    </row>
    <row r="114" spans="1:12" ht="12.75">
      <c r="A114" s="21" t="s">
        <v>31</v>
      </c>
      <c r="B114" s="446">
        <f t="shared" si="7"/>
        <v>-187</v>
      </c>
      <c r="C114" s="446">
        <f t="shared" si="9"/>
        <v>9.5</v>
      </c>
      <c r="D114" s="446">
        <f t="shared" si="11"/>
        <v>6</v>
      </c>
      <c r="E114" s="446">
        <f t="shared" si="10"/>
        <v>-105</v>
      </c>
      <c r="F114" s="446">
        <f t="shared" si="10"/>
        <v>-63</v>
      </c>
      <c r="G114" s="446">
        <f t="shared" si="10"/>
        <v>-230</v>
      </c>
      <c r="H114" s="446">
        <f t="shared" si="10"/>
        <v>-454</v>
      </c>
      <c r="I114" s="446">
        <f t="shared" si="10"/>
        <v>-511</v>
      </c>
      <c r="J114" s="446">
        <f t="shared" si="10"/>
        <v>-499</v>
      </c>
      <c r="K114" s="446">
        <f t="shared" si="10"/>
        <v>-645</v>
      </c>
      <c r="L114" s="446">
        <f t="shared" si="10"/>
        <v>-712</v>
      </c>
    </row>
    <row r="115" spans="1:12" ht="12.75">
      <c r="A115" s="71" t="s">
        <v>23</v>
      </c>
      <c r="B115" s="446">
        <f t="shared" si="7"/>
        <v>1021</v>
      </c>
      <c r="C115" s="446">
        <f t="shared" si="9"/>
        <v>1785</v>
      </c>
      <c r="D115" s="446">
        <f t="shared" si="11"/>
        <v>1848.8</v>
      </c>
      <c r="E115" s="446">
        <f t="shared" si="10"/>
        <v>2092</v>
      </c>
      <c r="F115" s="446">
        <f t="shared" si="10"/>
        <v>6147</v>
      </c>
      <c r="G115" s="446">
        <f t="shared" si="10"/>
        <v>16274</v>
      </c>
      <c r="H115" s="446">
        <f t="shared" si="10"/>
        <v>16963</v>
      </c>
      <c r="I115" s="446">
        <f t="shared" si="10"/>
        <v>29827</v>
      </c>
      <c r="J115" s="446">
        <f t="shared" si="10"/>
        <v>29026</v>
      </c>
      <c r="K115" s="446">
        <f t="shared" si="10"/>
        <v>33540</v>
      </c>
      <c r="L115" s="446">
        <f t="shared" si="10"/>
        <v>43486</v>
      </c>
    </row>
    <row r="116" spans="1:12" ht="12.75">
      <c r="A116" s="24" t="s">
        <v>37</v>
      </c>
      <c r="B116" s="451"/>
      <c r="C116" s="451"/>
      <c r="D116" s="451"/>
      <c r="E116" s="451"/>
      <c r="F116" s="446">
        <f t="shared" si="10"/>
        <v>-668</v>
      </c>
      <c r="G116" s="446">
        <f t="shared" si="10"/>
        <v>-682</v>
      </c>
      <c r="H116" s="446">
        <f t="shared" si="10"/>
        <v>-583</v>
      </c>
      <c r="I116" s="446">
        <f t="shared" si="10"/>
        <v>-434</v>
      </c>
      <c r="J116" s="446">
        <f t="shared" si="10"/>
        <v>-157</v>
      </c>
      <c r="K116" s="446">
        <f t="shared" si="10"/>
        <v>-276</v>
      </c>
      <c r="L116" s="446">
        <f t="shared" si="10"/>
        <v>-307</v>
      </c>
    </row>
    <row r="117" spans="1:12" ht="12.75">
      <c r="A117" s="31" t="s">
        <v>22</v>
      </c>
      <c r="B117" s="446">
        <f t="shared" si="7"/>
        <v>-68</v>
      </c>
      <c r="C117" s="446">
        <f t="shared" si="9"/>
        <v>-123.5</v>
      </c>
      <c r="D117" s="446">
        <f t="shared" si="11"/>
        <v>-152</v>
      </c>
      <c r="E117" s="446">
        <f t="shared" si="10"/>
        <v>-1</v>
      </c>
      <c r="F117" s="446">
        <f t="shared" si="10"/>
        <v>-18</v>
      </c>
      <c r="G117" s="446">
        <f t="shared" si="10"/>
        <v>4</v>
      </c>
      <c r="H117" s="446">
        <f t="shared" si="10"/>
        <v>-111</v>
      </c>
      <c r="I117" s="446">
        <f t="shared" si="10"/>
        <v>-5</v>
      </c>
      <c r="J117" s="446">
        <f t="shared" si="10"/>
        <v>107</v>
      </c>
      <c r="K117" s="446">
        <f t="shared" si="10"/>
        <v>131</v>
      </c>
      <c r="L117" s="446">
        <f t="shared" si="10"/>
        <v>220</v>
      </c>
    </row>
    <row r="118" spans="1:12" ht="22.5">
      <c r="A118" s="21" t="s">
        <v>106</v>
      </c>
      <c r="B118" s="446">
        <f t="shared" si="7"/>
        <v>-568</v>
      </c>
      <c r="C118" s="446">
        <f t="shared" si="9"/>
        <v>-523</v>
      </c>
      <c r="D118" s="446">
        <f t="shared" si="11"/>
        <v>-542</v>
      </c>
      <c r="E118" s="446">
        <f t="shared" si="10"/>
        <v>-852</v>
      </c>
      <c r="F118" s="446">
        <f t="shared" si="10"/>
        <v>-1107</v>
      </c>
      <c r="G118" s="446">
        <f t="shared" si="10"/>
        <v>-1593</v>
      </c>
      <c r="H118" s="446">
        <f t="shared" si="10"/>
        <v>-749</v>
      </c>
      <c r="I118" s="446">
        <f t="shared" si="10"/>
        <v>-640</v>
      </c>
      <c r="J118" s="446">
        <f t="shared" si="10"/>
        <v>-250</v>
      </c>
      <c r="K118" s="446">
        <f t="shared" si="10"/>
        <v>160</v>
      </c>
      <c r="L118" s="446">
        <f t="shared" si="10"/>
        <v>-132</v>
      </c>
    </row>
    <row r="119" spans="1:12" ht="12.75">
      <c r="A119" s="21" t="s">
        <v>32</v>
      </c>
      <c r="B119" s="446">
        <f t="shared" si="7"/>
        <v>-449</v>
      </c>
      <c r="C119" s="446">
        <f t="shared" si="9"/>
        <v>-141</v>
      </c>
      <c r="D119" s="446">
        <f t="shared" si="11"/>
        <v>50</v>
      </c>
      <c r="E119" s="446">
        <f t="shared" si="10"/>
        <v>21</v>
      </c>
      <c r="F119" s="446">
        <f t="shared" si="10"/>
        <v>-45</v>
      </c>
      <c r="G119" s="446">
        <f t="shared" si="10"/>
        <v>-142</v>
      </c>
      <c r="H119" s="446">
        <f t="shared" si="10"/>
        <v>-62</v>
      </c>
      <c r="I119" s="446">
        <f t="shared" si="10"/>
        <v>-137</v>
      </c>
      <c r="J119" s="446">
        <f t="shared" si="10"/>
        <v>-237</v>
      </c>
      <c r="K119" s="446">
        <f t="shared" si="10"/>
        <v>-60</v>
      </c>
      <c r="L119" s="446">
        <f t="shared" si="10"/>
        <v>-100</v>
      </c>
    </row>
    <row r="120" spans="1:12" ht="12.75">
      <c r="A120" s="24" t="s">
        <v>36</v>
      </c>
      <c r="B120" s="446">
        <f t="shared" si="7"/>
        <v>-456</v>
      </c>
      <c r="C120" s="451"/>
      <c r="D120" s="446">
        <f t="shared" si="11"/>
        <v>-386</v>
      </c>
      <c r="E120" s="446">
        <f t="shared" si="10"/>
        <v>-352</v>
      </c>
      <c r="F120" s="446">
        <f t="shared" si="10"/>
        <v>-398</v>
      </c>
      <c r="G120" s="446">
        <f t="shared" si="10"/>
        <v>-473</v>
      </c>
      <c r="H120" s="451"/>
      <c r="I120" s="451"/>
      <c r="J120" s="446">
        <f t="shared" si="10"/>
        <v>-370</v>
      </c>
      <c r="K120" s="446">
        <f t="shared" si="10"/>
        <v>-276</v>
      </c>
      <c r="L120" s="446">
        <f t="shared" si="10"/>
        <v>-311</v>
      </c>
    </row>
    <row r="121" spans="1:12" ht="12.75">
      <c r="A121" s="24" t="s">
        <v>107</v>
      </c>
      <c r="B121" s="451"/>
      <c r="C121" s="451"/>
      <c r="D121" s="446"/>
      <c r="E121" s="451"/>
      <c r="F121" s="446">
        <f t="shared" si="10"/>
        <v>-3</v>
      </c>
      <c r="G121" s="446">
        <f t="shared" si="10"/>
        <v>-4</v>
      </c>
      <c r="H121" s="451"/>
      <c r="I121" s="446">
        <f t="shared" si="10"/>
        <v>-4</v>
      </c>
      <c r="J121" s="446">
        <f t="shared" si="10"/>
        <v>-6</v>
      </c>
      <c r="K121" s="446">
        <f t="shared" si="10"/>
        <v>-12</v>
      </c>
      <c r="L121" s="446">
        <f t="shared" si="10"/>
        <v>0</v>
      </c>
    </row>
    <row r="122" spans="1:12" ht="33.75">
      <c r="A122" s="24" t="s">
        <v>108</v>
      </c>
      <c r="B122" s="446">
        <f t="shared" si="7"/>
        <v>1431</v>
      </c>
      <c r="C122" s="446">
        <f aca="true" t="shared" si="12" ref="C122:L122">C74-C25</f>
        <v>2396</v>
      </c>
      <c r="D122" s="446">
        <f t="shared" si="12"/>
        <v>2235</v>
      </c>
      <c r="E122" s="446">
        <f t="shared" si="12"/>
        <v>2102</v>
      </c>
      <c r="F122" s="446">
        <f t="shared" si="12"/>
        <v>2253</v>
      </c>
      <c r="G122" s="446">
        <f t="shared" si="12"/>
        <v>1636</v>
      </c>
      <c r="H122" s="446">
        <f t="shared" si="12"/>
        <v>3030</v>
      </c>
      <c r="I122" s="446">
        <f t="shared" si="12"/>
        <v>1989</v>
      </c>
      <c r="J122" s="446">
        <f t="shared" si="12"/>
        <v>2604</v>
      </c>
      <c r="K122" s="446">
        <f t="shared" si="12"/>
        <v>2570</v>
      </c>
      <c r="L122" s="446">
        <f t="shared" si="12"/>
        <v>1600</v>
      </c>
    </row>
    <row r="123" spans="1:12" ht="13.5" thickBot="1">
      <c r="A123" s="74" t="s">
        <v>212</v>
      </c>
      <c r="B123" s="448">
        <f t="shared" si="7"/>
        <v>1552</v>
      </c>
      <c r="C123" s="448">
        <f aca="true" t="shared" si="13" ref="C123:L123">C75-C26</f>
        <v>1539</v>
      </c>
      <c r="D123" s="448">
        <f t="shared" si="13"/>
        <v>1959</v>
      </c>
      <c r="E123" s="448">
        <f t="shared" si="13"/>
        <v>504</v>
      </c>
      <c r="F123" s="448">
        <f t="shared" si="13"/>
        <v>1083</v>
      </c>
      <c r="G123" s="448">
        <f t="shared" si="13"/>
        <v>1168</v>
      </c>
      <c r="H123" s="448">
        <f t="shared" si="13"/>
        <v>864</v>
      </c>
      <c r="I123" s="448">
        <f t="shared" si="13"/>
        <v>954</v>
      </c>
      <c r="J123" s="448">
        <f t="shared" si="13"/>
        <v>1405</v>
      </c>
      <c r="K123" s="448">
        <f t="shared" si="13"/>
        <v>2535</v>
      </c>
      <c r="L123" s="448">
        <f t="shared" si="13"/>
        <v>-363</v>
      </c>
    </row>
    <row r="124" spans="1:12" ht="13.5" thickBot="1">
      <c r="A124" s="216" t="s">
        <v>5</v>
      </c>
      <c r="B124" s="482"/>
      <c r="C124" s="482"/>
      <c r="D124" s="482"/>
      <c r="E124" s="482"/>
      <c r="F124" s="478">
        <f aca="true" t="shared" si="14" ref="F124:L124">SUM(F102:F123)</f>
        <v>185478</v>
      </c>
      <c r="G124" s="478">
        <f t="shared" si="14"/>
        <v>172638</v>
      </c>
      <c r="H124" s="482"/>
      <c r="I124" s="482"/>
      <c r="J124" s="478">
        <f t="shared" si="14"/>
        <v>260076</v>
      </c>
      <c r="K124" s="478">
        <f t="shared" si="14"/>
        <v>239016</v>
      </c>
      <c r="L124" s="478">
        <f t="shared" si="14"/>
        <v>303493</v>
      </c>
    </row>
    <row r="125" spans="1:12" ht="13.5" thickBot="1">
      <c r="A125" s="223" t="s">
        <v>90</v>
      </c>
      <c r="B125" s="479">
        <f aca="true" t="shared" si="15" ref="B125:L125">B77-B28</f>
        <v>74</v>
      </c>
      <c r="C125" s="479">
        <f t="shared" si="15"/>
        <v>40</v>
      </c>
      <c r="D125" s="479">
        <f t="shared" si="15"/>
        <v>-10</v>
      </c>
      <c r="E125" s="479">
        <f t="shared" si="15"/>
        <v>12</v>
      </c>
      <c r="F125" s="485"/>
      <c r="G125" s="479">
        <f t="shared" si="15"/>
        <v>-51</v>
      </c>
      <c r="H125" s="479">
        <f t="shared" si="15"/>
        <v>-421</v>
      </c>
      <c r="I125" s="479">
        <f t="shared" si="15"/>
        <v>-2266</v>
      </c>
      <c r="J125" s="479">
        <f t="shared" si="15"/>
        <v>-3571</v>
      </c>
      <c r="K125" s="479">
        <f t="shared" si="15"/>
        <v>-2114</v>
      </c>
      <c r="L125" s="479">
        <f t="shared" si="15"/>
        <v>-3558</v>
      </c>
    </row>
    <row r="126" spans="1:12" ht="12.75">
      <c r="A126" s="224" t="s">
        <v>91</v>
      </c>
      <c r="B126" s="444">
        <f aca="true" t="shared" si="16" ref="B126:L127">B78-B29</f>
        <v>-2082</v>
      </c>
      <c r="C126" s="444">
        <f t="shared" si="16"/>
        <v>-1399</v>
      </c>
      <c r="D126" s="444">
        <f t="shared" si="16"/>
        <v>-1560</v>
      </c>
      <c r="E126" s="444">
        <f t="shared" si="16"/>
        <v>-1528</v>
      </c>
      <c r="F126" s="444">
        <f t="shared" si="16"/>
        <v>-2246</v>
      </c>
      <c r="G126" s="444">
        <f t="shared" si="16"/>
        <v>-1715</v>
      </c>
      <c r="H126" s="444">
        <f t="shared" si="16"/>
        <v>-1591</v>
      </c>
      <c r="I126" s="444">
        <f t="shared" si="16"/>
        <v>-1250</v>
      </c>
      <c r="J126" s="444">
        <f t="shared" si="16"/>
        <v>-1145</v>
      </c>
      <c r="K126" s="444">
        <f t="shared" si="16"/>
        <v>-1113</v>
      </c>
      <c r="L126" s="444">
        <f t="shared" si="16"/>
        <v>-923</v>
      </c>
    </row>
    <row r="127" spans="1:12" ht="12.75">
      <c r="A127" s="71" t="s">
        <v>92</v>
      </c>
      <c r="B127" s="451"/>
      <c r="C127" s="451"/>
      <c r="D127" s="446">
        <f t="shared" si="16"/>
        <v>0.2</v>
      </c>
      <c r="E127" s="446">
        <f t="shared" si="16"/>
        <v>1</v>
      </c>
      <c r="F127" s="446">
        <f t="shared" si="16"/>
        <v>20</v>
      </c>
      <c r="G127" s="446">
        <f t="shared" si="16"/>
        <v>0</v>
      </c>
      <c r="H127" s="446">
        <f>H79-H30</f>
        <v>-38</v>
      </c>
      <c r="I127" s="446">
        <f>I79-I30</f>
        <v>3</v>
      </c>
      <c r="J127" s="446">
        <f>J79-J30</f>
        <v>-28</v>
      </c>
      <c r="K127" s="446">
        <f>K79-K30</f>
        <v>13</v>
      </c>
      <c r="L127" s="446">
        <f>L79-L30</f>
        <v>4</v>
      </c>
    </row>
    <row r="128" spans="1:12" ht="12.75">
      <c r="A128" s="21" t="s">
        <v>38</v>
      </c>
      <c r="B128" s="446">
        <f aca="true" t="shared" si="17" ref="B128:G134">B80-B31</f>
        <v>-14311</v>
      </c>
      <c r="C128" s="446">
        <f t="shared" si="17"/>
        <v>-10399</v>
      </c>
      <c r="D128" s="446">
        <f t="shared" si="17"/>
        <v>-9671</v>
      </c>
      <c r="E128" s="446">
        <f t="shared" si="17"/>
        <v>-8339</v>
      </c>
      <c r="F128" s="446">
        <f t="shared" si="17"/>
        <v>-11008</v>
      </c>
      <c r="G128" s="446">
        <f t="shared" si="17"/>
        <v>-8516</v>
      </c>
      <c r="H128" s="446">
        <f aca="true" t="shared" si="18" ref="H128:H134">H80-H31</f>
        <v>-7242</v>
      </c>
      <c r="I128" s="446">
        <f aca="true" t="shared" si="19" ref="I128:L134">I80-I31</f>
        <v>-7649</v>
      </c>
      <c r="J128" s="446">
        <f t="shared" si="19"/>
        <v>-3011</v>
      </c>
      <c r="K128" s="446">
        <f t="shared" si="19"/>
        <v>-4066</v>
      </c>
      <c r="L128" s="446">
        <f t="shared" si="19"/>
        <v>-4569</v>
      </c>
    </row>
    <row r="129" spans="1:12" ht="12.75">
      <c r="A129" s="21" t="s">
        <v>93</v>
      </c>
      <c r="B129" s="446">
        <f t="shared" si="17"/>
        <v>-1230</v>
      </c>
      <c r="C129" s="446">
        <f t="shared" si="17"/>
        <v>-965</v>
      </c>
      <c r="D129" s="446">
        <f t="shared" si="17"/>
        <v>-775</v>
      </c>
      <c r="E129" s="446">
        <f t="shared" si="17"/>
        <v>-1574</v>
      </c>
      <c r="F129" s="446">
        <f t="shared" si="17"/>
        <v>-1328</v>
      </c>
      <c r="G129" s="446">
        <f t="shared" si="17"/>
        <v>-1080</v>
      </c>
      <c r="H129" s="446">
        <f t="shared" si="18"/>
        <v>-1491</v>
      </c>
      <c r="I129" s="446">
        <f t="shared" si="19"/>
        <v>-1269</v>
      </c>
      <c r="J129" s="446">
        <f t="shared" si="19"/>
        <v>-1833</v>
      </c>
      <c r="K129" s="446">
        <f t="shared" si="19"/>
        <v>-1668</v>
      </c>
      <c r="L129" s="446">
        <f t="shared" si="19"/>
        <v>-2186</v>
      </c>
    </row>
    <row r="130" spans="1:12" ht="12.75">
      <c r="A130" s="21" t="s">
        <v>94</v>
      </c>
      <c r="B130" s="446">
        <f t="shared" si="17"/>
        <v>-1241</v>
      </c>
      <c r="C130" s="446">
        <f t="shared" si="17"/>
        <v>-1064</v>
      </c>
      <c r="D130" s="446">
        <f t="shared" si="17"/>
        <v>-980</v>
      </c>
      <c r="E130" s="446">
        <f t="shared" si="17"/>
        <v>-1249</v>
      </c>
      <c r="F130" s="446">
        <f t="shared" si="17"/>
        <v>-1583</v>
      </c>
      <c r="G130" s="446">
        <f t="shared" si="17"/>
        <v>-1306</v>
      </c>
      <c r="H130" s="446">
        <f t="shared" si="18"/>
        <v>-2134</v>
      </c>
      <c r="I130" s="446">
        <f t="shared" si="19"/>
        <v>-2144</v>
      </c>
      <c r="J130" s="446">
        <f t="shared" si="19"/>
        <v>-2252</v>
      </c>
      <c r="K130" s="446">
        <f t="shared" si="19"/>
        <v>-1936</v>
      </c>
      <c r="L130" s="446">
        <f t="shared" si="19"/>
        <v>-2905</v>
      </c>
    </row>
    <row r="131" spans="1:12" ht="12.75">
      <c r="A131" s="24" t="s">
        <v>95</v>
      </c>
      <c r="B131" s="446">
        <f t="shared" si="17"/>
        <v>-316</v>
      </c>
      <c r="C131" s="446">
        <f t="shared" si="17"/>
        <v>-373</v>
      </c>
      <c r="D131" s="446">
        <f t="shared" si="17"/>
        <v>-437</v>
      </c>
      <c r="E131" s="446">
        <f t="shared" si="17"/>
        <v>-430</v>
      </c>
      <c r="F131" s="446">
        <f t="shared" si="17"/>
        <v>-514</v>
      </c>
      <c r="G131" s="446">
        <f t="shared" si="17"/>
        <v>-636</v>
      </c>
      <c r="H131" s="446">
        <f t="shared" si="18"/>
        <v>-376</v>
      </c>
      <c r="I131" s="446">
        <f t="shared" si="19"/>
        <v>-418</v>
      </c>
      <c r="J131" s="446">
        <f t="shared" si="19"/>
        <v>-260</v>
      </c>
      <c r="K131" s="446">
        <f t="shared" si="19"/>
        <v>-456</v>
      </c>
      <c r="L131" s="446">
        <f t="shared" si="19"/>
        <v>-392</v>
      </c>
    </row>
    <row r="132" spans="1:12" ht="12.75">
      <c r="A132" s="24" t="s">
        <v>96</v>
      </c>
      <c r="B132" s="446">
        <f t="shared" si="17"/>
        <v>-1278</v>
      </c>
      <c r="C132" s="446">
        <f t="shared" si="17"/>
        <v>-1454</v>
      </c>
      <c r="D132" s="446">
        <f t="shared" si="17"/>
        <v>-1834</v>
      </c>
      <c r="E132" s="446">
        <f t="shared" si="17"/>
        <v>-1686</v>
      </c>
      <c r="F132" s="446">
        <f t="shared" si="17"/>
        <v>-1920</v>
      </c>
      <c r="G132" s="446">
        <f t="shared" si="17"/>
        <v>-2304</v>
      </c>
      <c r="H132" s="446">
        <f t="shared" si="18"/>
        <v>-1354</v>
      </c>
      <c r="I132" s="446">
        <f t="shared" si="19"/>
        <v>-1905</v>
      </c>
      <c r="J132" s="446">
        <f t="shared" si="19"/>
        <v>-2074</v>
      </c>
      <c r="K132" s="446">
        <f t="shared" si="19"/>
        <v>-3027</v>
      </c>
      <c r="L132" s="446">
        <f t="shared" si="19"/>
        <v>-2458</v>
      </c>
    </row>
    <row r="133" spans="1:12" ht="12.75">
      <c r="A133" s="24" t="s">
        <v>35</v>
      </c>
      <c r="B133" s="446">
        <f t="shared" si="17"/>
        <v>-4324</v>
      </c>
      <c r="C133" s="446">
        <f t="shared" si="17"/>
        <v>-5038</v>
      </c>
      <c r="D133" s="446">
        <f t="shared" si="17"/>
        <v>-4339</v>
      </c>
      <c r="E133" s="446">
        <f t="shared" si="17"/>
        <v>-4379</v>
      </c>
      <c r="F133" s="446">
        <f t="shared" si="17"/>
        <v>-4899</v>
      </c>
      <c r="G133" s="446">
        <f t="shared" si="17"/>
        <v>-5219</v>
      </c>
      <c r="H133" s="446">
        <f t="shared" si="18"/>
        <v>-5123</v>
      </c>
      <c r="I133" s="446">
        <f t="shared" si="19"/>
        <v>-6344</v>
      </c>
      <c r="J133" s="446">
        <f t="shared" si="19"/>
        <v>-4822</v>
      </c>
      <c r="K133" s="446">
        <f t="shared" si="19"/>
        <v>-4725</v>
      </c>
      <c r="L133" s="446">
        <f t="shared" si="19"/>
        <v>-4888</v>
      </c>
    </row>
    <row r="134" spans="1:12" ht="13.5" thickBot="1">
      <c r="A134" s="74" t="s">
        <v>212</v>
      </c>
      <c r="B134" s="448">
        <f t="shared" si="17"/>
        <v>-56</v>
      </c>
      <c r="C134" s="448">
        <f t="shared" si="17"/>
        <v>-59</v>
      </c>
      <c r="D134" s="448">
        <f t="shared" si="17"/>
        <v>-56</v>
      </c>
      <c r="E134" s="448">
        <f t="shared" si="17"/>
        <v>-51</v>
      </c>
      <c r="F134" s="448">
        <f t="shared" si="17"/>
        <v>-14</v>
      </c>
      <c r="G134" s="448">
        <f t="shared" si="17"/>
        <v>-95</v>
      </c>
      <c r="H134" s="448">
        <f t="shared" si="18"/>
        <v>-82</v>
      </c>
      <c r="I134" s="448">
        <f t="shared" si="19"/>
        <v>-12</v>
      </c>
      <c r="J134" s="448">
        <f t="shared" si="19"/>
        <v>0</v>
      </c>
      <c r="K134" s="448">
        <f t="shared" si="19"/>
        <v>26</v>
      </c>
      <c r="L134" s="448">
        <f t="shared" si="19"/>
        <v>-40</v>
      </c>
    </row>
    <row r="135" spans="1:12" ht="13.5" thickBot="1">
      <c r="A135" s="216" t="s">
        <v>5</v>
      </c>
      <c r="B135" s="483"/>
      <c r="C135" s="483"/>
      <c r="D135" s="480">
        <f aca="true" t="shared" si="20" ref="D135:L135">SUM(D126:D134)</f>
        <v>-19651.8</v>
      </c>
      <c r="E135" s="480">
        <f t="shared" si="20"/>
        <v>-19235</v>
      </c>
      <c r="F135" s="480">
        <f t="shared" si="20"/>
        <v>-23492</v>
      </c>
      <c r="G135" s="480">
        <f t="shared" si="20"/>
        <v>-20871</v>
      </c>
      <c r="H135" s="480">
        <f t="shared" si="20"/>
        <v>-19431</v>
      </c>
      <c r="I135" s="480">
        <f t="shared" si="20"/>
        <v>-20988</v>
      </c>
      <c r="J135" s="480">
        <f t="shared" si="20"/>
        <v>-15425</v>
      </c>
      <c r="K135" s="480">
        <f t="shared" si="20"/>
        <v>-16952</v>
      </c>
      <c r="L135" s="480">
        <f t="shared" si="20"/>
        <v>-18357</v>
      </c>
    </row>
    <row r="136" spans="1:12" ht="13.5" thickBot="1">
      <c r="A136" s="214" t="s">
        <v>5</v>
      </c>
      <c r="B136" s="484"/>
      <c r="C136" s="484"/>
      <c r="D136" s="484"/>
      <c r="E136" s="484"/>
      <c r="F136" s="484"/>
      <c r="G136" s="481">
        <f>G124+G125+G135</f>
        <v>151716</v>
      </c>
      <c r="H136" s="484"/>
      <c r="I136" s="484"/>
      <c r="J136" s="481">
        <f>J124+J125+J135</f>
        <v>241080</v>
      </c>
      <c r="K136" s="481">
        <f>K124+K125+K135</f>
        <v>219950</v>
      </c>
      <c r="L136" s="481">
        <f>L124+L125+L135</f>
        <v>281578</v>
      </c>
    </row>
    <row r="137" spans="1:6" s="307" customFormat="1" ht="12.75">
      <c r="A137" s="477" t="s">
        <v>19</v>
      </c>
      <c r="B137" s="477"/>
      <c r="F137" s="11" t="s">
        <v>265</v>
      </c>
    </row>
  </sheetData>
  <sheetProtection/>
  <mergeCells count="6">
    <mergeCell ref="A100:A101"/>
    <mergeCell ref="B100:L100"/>
    <mergeCell ref="A3:A4"/>
    <mergeCell ref="B3:J3"/>
    <mergeCell ref="A52:A53"/>
    <mergeCell ref="B52:L5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7109375" style="206" customWidth="1"/>
    <col min="11" max="16384" width="9.140625" style="206" customWidth="1"/>
  </cols>
  <sheetData>
    <row r="1" spans="1:23" s="3" customFormat="1" ht="19.5" customHeight="1">
      <c r="A1" s="16" t="s">
        <v>464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.75" customHeight="1" thickBot="1"/>
    <row r="3" spans="1:10" ht="31.5" customHeight="1" thickBot="1">
      <c r="A3" s="120" t="s">
        <v>367</v>
      </c>
      <c r="B3" s="120" t="s">
        <v>431</v>
      </c>
      <c r="C3" s="472" t="s">
        <v>58</v>
      </c>
      <c r="D3" s="472" t="s">
        <v>55</v>
      </c>
      <c r="E3" s="472" t="s">
        <v>287</v>
      </c>
      <c r="F3" s="472" t="s">
        <v>231</v>
      </c>
      <c r="G3" s="472" t="s">
        <v>232</v>
      </c>
      <c r="H3" s="472" t="s">
        <v>162</v>
      </c>
      <c r="I3" s="472" t="s">
        <v>212</v>
      </c>
      <c r="J3" s="435" t="s">
        <v>5</v>
      </c>
    </row>
    <row r="4" spans="1:10" ht="13.5" customHeight="1">
      <c r="A4" s="633" t="s">
        <v>53</v>
      </c>
      <c r="B4" s="152">
        <v>1997</v>
      </c>
      <c r="C4" s="102">
        <v>104</v>
      </c>
      <c r="D4" s="102">
        <v>103</v>
      </c>
      <c r="E4" s="102">
        <v>80367</v>
      </c>
      <c r="F4" s="102">
        <v>16448</v>
      </c>
      <c r="G4" s="102">
        <v>581</v>
      </c>
      <c r="H4" s="102">
        <v>767</v>
      </c>
      <c r="I4" s="102">
        <v>14575</v>
      </c>
      <c r="J4" s="114">
        <f>SUM(C4:I4)</f>
        <v>112945</v>
      </c>
    </row>
    <row r="5" spans="1:10" ht="13.5" customHeight="1">
      <c r="A5" s="634"/>
      <c r="B5" s="155">
        <v>1998</v>
      </c>
      <c r="C5" s="141"/>
      <c r="D5" s="79">
        <v>527</v>
      </c>
      <c r="E5" s="79">
        <v>91566</v>
      </c>
      <c r="F5" s="79">
        <v>15037</v>
      </c>
      <c r="G5" s="141"/>
      <c r="H5" s="79">
        <v>961</v>
      </c>
      <c r="I5" s="79">
        <v>16977</v>
      </c>
      <c r="J5" s="486"/>
    </row>
    <row r="6" spans="1:10" ht="13.5" customHeight="1">
      <c r="A6" s="634"/>
      <c r="B6" s="155">
        <v>1999</v>
      </c>
      <c r="C6" s="141"/>
      <c r="D6" s="141"/>
      <c r="E6" s="79">
        <v>87391</v>
      </c>
      <c r="F6" s="79">
        <v>23924</v>
      </c>
      <c r="G6" s="79">
        <v>26</v>
      </c>
      <c r="H6" s="141"/>
      <c r="I6" s="79">
        <v>12556</v>
      </c>
      <c r="J6" s="486"/>
    </row>
    <row r="7" spans="1:10" ht="13.5" customHeight="1">
      <c r="A7" s="634"/>
      <c r="B7" s="155">
        <v>2000</v>
      </c>
      <c r="C7" s="141"/>
      <c r="D7" s="141"/>
      <c r="E7" s="79">
        <v>96530</v>
      </c>
      <c r="F7" s="79">
        <v>16527</v>
      </c>
      <c r="G7" s="141"/>
      <c r="H7" s="141"/>
      <c r="I7" s="79">
        <v>19819</v>
      </c>
      <c r="J7" s="486"/>
    </row>
    <row r="8" spans="1:10" ht="13.5" customHeight="1">
      <c r="A8" s="634"/>
      <c r="B8" s="155">
        <v>2001</v>
      </c>
      <c r="C8" s="141"/>
      <c r="D8" s="141"/>
      <c r="E8" s="79">
        <v>105276</v>
      </c>
      <c r="F8" s="79">
        <v>17352</v>
      </c>
      <c r="G8" s="79">
        <v>162</v>
      </c>
      <c r="H8" s="141"/>
      <c r="I8" s="79">
        <v>11693</v>
      </c>
      <c r="J8" s="486"/>
    </row>
    <row r="9" spans="1:10" ht="13.5" customHeight="1">
      <c r="A9" s="634"/>
      <c r="B9" s="155">
        <v>2002</v>
      </c>
      <c r="C9" s="79">
        <v>1</v>
      </c>
      <c r="D9" s="141"/>
      <c r="E9" s="79">
        <v>111159</v>
      </c>
      <c r="F9" s="79">
        <v>16155</v>
      </c>
      <c r="G9" s="141"/>
      <c r="H9" s="141"/>
      <c r="I9" s="79">
        <v>5039</v>
      </c>
      <c r="J9" s="486"/>
    </row>
    <row r="10" spans="1:10" ht="13.5" customHeight="1">
      <c r="A10" s="634"/>
      <c r="B10" s="155">
        <v>2003</v>
      </c>
      <c r="C10" s="141"/>
      <c r="D10" s="141"/>
      <c r="E10" s="79">
        <v>52228</v>
      </c>
      <c r="F10" s="79">
        <v>14099</v>
      </c>
      <c r="G10" s="141"/>
      <c r="H10" s="141"/>
      <c r="I10" s="79">
        <v>2140</v>
      </c>
      <c r="J10" s="486"/>
    </row>
    <row r="11" spans="1:10" ht="13.5" customHeight="1">
      <c r="A11" s="634"/>
      <c r="B11" s="155">
        <v>2004</v>
      </c>
      <c r="C11" s="141"/>
      <c r="D11" s="141"/>
      <c r="E11" s="79">
        <v>57896</v>
      </c>
      <c r="F11" s="79">
        <v>12907</v>
      </c>
      <c r="G11" s="79">
        <v>167</v>
      </c>
      <c r="H11" s="141"/>
      <c r="I11" s="79">
        <v>731</v>
      </c>
      <c r="J11" s="486"/>
    </row>
    <row r="12" spans="1:10" ht="13.5" customHeight="1">
      <c r="A12" s="634"/>
      <c r="B12" s="155">
        <v>2005</v>
      </c>
      <c r="C12" s="79">
        <v>63</v>
      </c>
      <c r="D12" s="141"/>
      <c r="E12" s="79">
        <v>72816</v>
      </c>
      <c r="F12" s="79">
        <v>12656</v>
      </c>
      <c r="G12" s="79">
        <v>7458</v>
      </c>
      <c r="H12" s="141"/>
      <c r="I12" s="79">
        <v>3726</v>
      </c>
      <c r="J12" s="486"/>
    </row>
    <row r="13" spans="1:10" ht="13.5" customHeight="1">
      <c r="A13" s="634"/>
      <c r="B13" s="155">
        <v>2006</v>
      </c>
      <c r="C13" s="141"/>
      <c r="D13" s="141"/>
      <c r="E13" s="79">
        <v>80102</v>
      </c>
      <c r="F13" s="79">
        <v>11774</v>
      </c>
      <c r="G13" s="79">
        <v>11759</v>
      </c>
      <c r="H13" s="75">
        <v>3928</v>
      </c>
      <c r="I13" s="79"/>
      <c r="J13" s="486"/>
    </row>
    <row r="14" spans="1:10" ht="13.5" customHeight="1" thickBot="1">
      <c r="A14" s="635"/>
      <c r="B14" s="153">
        <v>2007</v>
      </c>
      <c r="C14" s="220"/>
      <c r="D14" s="220"/>
      <c r="E14" s="174">
        <v>120385</v>
      </c>
      <c r="F14" s="174">
        <v>5667</v>
      </c>
      <c r="G14" s="174">
        <v>4070</v>
      </c>
      <c r="H14" s="220"/>
      <c r="I14" s="174">
        <v>12350</v>
      </c>
      <c r="J14" s="487"/>
    </row>
    <row r="15" spans="1:10" ht="13.5" customHeight="1">
      <c r="A15" s="636" t="s">
        <v>54</v>
      </c>
      <c r="B15" s="226">
        <v>1997</v>
      </c>
      <c r="C15" s="225"/>
      <c r="D15" s="225"/>
      <c r="E15" s="225"/>
      <c r="F15" s="225"/>
      <c r="G15" s="225"/>
      <c r="H15" s="225"/>
      <c r="I15" s="80">
        <v>7551</v>
      </c>
      <c r="J15" s="488"/>
    </row>
    <row r="16" spans="1:10" ht="13.5" customHeight="1">
      <c r="A16" s="634"/>
      <c r="B16" s="155">
        <v>1998</v>
      </c>
      <c r="C16" s="141"/>
      <c r="D16" s="141"/>
      <c r="E16" s="141"/>
      <c r="F16" s="141"/>
      <c r="G16" s="141"/>
      <c r="H16" s="141"/>
      <c r="I16" s="79">
        <v>15007</v>
      </c>
      <c r="J16" s="486"/>
    </row>
    <row r="17" spans="1:10" ht="13.5" customHeight="1">
      <c r="A17" s="634"/>
      <c r="B17" s="146">
        <v>1999</v>
      </c>
      <c r="C17" s="141"/>
      <c r="D17" s="141"/>
      <c r="E17" s="141"/>
      <c r="F17" s="141"/>
      <c r="G17" s="141"/>
      <c r="H17" s="141"/>
      <c r="I17" s="79">
        <v>33366</v>
      </c>
      <c r="J17" s="486"/>
    </row>
    <row r="18" spans="1:10" ht="13.5" customHeight="1">
      <c r="A18" s="634"/>
      <c r="B18" s="155">
        <v>2000</v>
      </c>
      <c r="C18" s="141"/>
      <c r="D18" s="141"/>
      <c r="E18" s="79">
        <v>5595</v>
      </c>
      <c r="F18" s="79">
        <v>7712</v>
      </c>
      <c r="G18" s="141"/>
      <c r="H18" s="141"/>
      <c r="I18" s="79">
        <v>2465</v>
      </c>
      <c r="J18" s="486"/>
    </row>
    <row r="19" spans="1:10" ht="13.5" customHeight="1">
      <c r="A19" s="634"/>
      <c r="B19" s="155">
        <v>2001</v>
      </c>
      <c r="C19" s="141"/>
      <c r="D19" s="79">
        <v>757</v>
      </c>
      <c r="E19" s="79">
        <v>5232</v>
      </c>
      <c r="F19" s="79">
        <v>2250</v>
      </c>
      <c r="G19" s="141"/>
      <c r="H19" s="141"/>
      <c r="I19" s="79">
        <v>32046</v>
      </c>
      <c r="J19" s="486"/>
    </row>
    <row r="20" spans="1:10" ht="13.5" customHeight="1">
      <c r="A20" s="634"/>
      <c r="B20" s="155">
        <v>2002</v>
      </c>
      <c r="C20" s="141"/>
      <c r="D20" s="79">
        <v>1</v>
      </c>
      <c r="E20" s="79">
        <v>25266</v>
      </c>
      <c r="F20" s="141"/>
      <c r="G20" s="141"/>
      <c r="H20" s="141"/>
      <c r="I20" s="79">
        <v>29455</v>
      </c>
      <c r="J20" s="486"/>
    </row>
    <row r="21" spans="1:10" ht="13.5" customHeight="1">
      <c r="A21" s="634"/>
      <c r="B21" s="155">
        <v>2003</v>
      </c>
      <c r="C21" s="141"/>
      <c r="D21" s="79">
        <v>2001</v>
      </c>
      <c r="E21" s="79">
        <v>24072</v>
      </c>
      <c r="F21" s="79">
        <v>2999</v>
      </c>
      <c r="G21" s="141"/>
      <c r="H21" s="141"/>
      <c r="I21" s="79">
        <v>19590</v>
      </c>
      <c r="J21" s="486"/>
    </row>
    <row r="22" spans="1:10" ht="13.5" customHeight="1">
      <c r="A22" s="634"/>
      <c r="B22" s="155">
        <v>2004</v>
      </c>
      <c r="C22" s="141"/>
      <c r="D22" s="79">
        <v>10151</v>
      </c>
      <c r="E22" s="79">
        <v>14507</v>
      </c>
      <c r="F22" s="79">
        <v>90</v>
      </c>
      <c r="G22" s="79">
        <v>3183</v>
      </c>
      <c r="H22" s="141"/>
      <c r="I22" s="79">
        <v>25765</v>
      </c>
      <c r="J22" s="486"/>
    </row>
    <row r="23" spans="1:10" ht="13.5" customHeight="1">
      <c r="A23" s="634"/>
      <c r="B23" s="155">
        <v>2005</v>
      </c>
      <c r="C23" s="79">
        <v>4334</v>
      </c>
      <c r="D23" s="79">
        <v>1850</v>
      </c>
      <c r="E23" s="79">
        <v>327</v>
      </c>
      <c r="F23" s="141"/>
      <c r="G23" s="79">
        <v>250</v>
      </c>
      <c r="H23" s="141"/>
      <c r="I23" s="79">
        <v>13301</v>
      </c>
      <c r="J23" s="486"/>
    </row>
    <row r="24" spans="1:10" ht="13.5" customHeight="1">
      <c r="A24" s="634"/>
      <c r="B24" s="155">
        <v>2006</v>
      </c>
      <c r="C24" s="141"/>
      <c r="D24" s="141"/>
      <c r="E24" s="79">
        <v>1523</v>
      </c>
      <c r="F24" s="141"/>
      <c r="G24" s="141"/>
      <c r="H24" s="141"/>
      <c r="I24" s="79">
        <v>17832</v>
      </c>
      <c r="J24" s="486"/>
    </row>
    <row r="25" spans="1:10" ht="13.5" customHeight="1" thickBot="1">
      <c r="A25" s="635"/>
      <c r="B25" s="153">
        <v>2007</v>
      </c>
      <c r="C25" s="220"/>
      <c r="D25" s="174">
        <v>94</v>
      </c>
      <c r="E25" s="174">
        <v>140</v>
      </c>
      <c r="F25" s="220"/>
      <c r="G25" s="220"/>
      <c r="H25" s="220"/>
      <c r="I25" s="174">
        <v>19796</v>
      </c>
      <c r="J25" s="487"/>
    </row>
    <row r="26" spans="1:10" ht="13.5" customHeight="1">
      <c r="A26" s="586" t="s">
        <v>376</v>
      </c>
      <c r="B26" s="145">
        <v>1997</v>
      </c>
      <c r="C26" s="453"/>
      <c r="D26" s="453"/>
      <c r="E26" s="453"/>
      <c r="F26" s="453"/>
      <c r="G26" s="453"/>
      <c r="H26" s="453"/>
      <c r="I26" s="444">
        <f aca="true" t="shared" si="0" ref="I26:I36">I15-I4</f>
        <v>-7024</v>
      </c>
      <c r="J26" s="460"/>
    </row>
    <row r="27" spans="1:10" ht="13.5" customHeight="1">
      <c r="A27" s="602"/>
      <c r="B27" s="146">
        <v>1998</v>
      </c>
      <c r="C27" s="451"/>
      <c r="D27" s="451"/>
      <c r="E27" s="451"/>
      <c r="F27" s="451"/>
      <c r="G27" s="451"/>
      <c r="H27" s="451"/>
      <c r="I27" s="446">
        <f t="shared" si="0"/>
        <v>-1970</v>
      </c>
      <c r="J27" s="461"/>
    </row>
    <row r="28" spans="1:10" ht="13.5" customHeight="1">
      <c r="A28" s="602"/>
      <c r="B28" s="146">
        <v>1999</v>
      </c>
      <c r="C28" s="451"/>
      <c r="D28" s="451"/>
      <c r="E28" s="451"/>
      <c r="F28" s="451"/>
      <c r="G28" s="451"/>
      <c r="H28" s="451"/>
      <c r="I28" s="446">
        <f t="shared" si="0"/>
        <v>20810</v>
      </c>
      <c r="J28" s="461"/>
    </row>
    <row r="29" spans="1:10" ht="13.5" customHeight="1">
      <c r="A29" s="602"/>
      <c r="B29" s="146">
        <v>2000</v>
      </c>
      <c r="C29" s="451"/>
      <c r="D29" s="451"/>
      <c r="E29" s="446">
        <f>E18-E7</f>
        <v>-90935</v>
      </c>
      <c r="F29" s="446">
        <f>F18-F7</f>
        <v>-8815</v>
      </c>
      <c r="G29" s="451"/>
      <c r="H29" s="451"/>
      <c r="I29" s="446">
        <f t="shared" si="0"/>
        <v>-17354</v>
      </c>
      <c r="J29" s="461"/>
    </row>
    <row r="30" spans="1:10" ht="13.5" customHeight="1">
      <c r="A30" s="602"/>
      <c r="B30" s="146">
        <v>2001</v>
      </c>
      <c r="C30" s="451"/>
      <c r="D30" s="451"/>
      <c r="E30" s="446">
        <f>E19-E8</f>
        <v>-100044</v>
      </c>
      <c r="F30" s="446">
        <f>F19-F8</f>
        <v>-15102</v>
      </c>
      <c r="G30" s="451"/>
      <c r="H30" s="451"/>
      <c r="I30" s="446">
        <f t="shared" si="0"/>
        <v>20353</v>
      </c>
      <c r="J30" s="461"/>
    </row>
    <row r="31" spans="1:10" ht="13.5" customHeight="1">
      <c r="A31" s="602"/>
      <c r="B31" s="146">
        <v>2002</v>
      </c>
      <c r="C31" s="451"/>
      <c r="D31" s="451"/>
      <c r="E31" s="446">
        <f aca="true" t="shared" si="1" ref="E31:E36">E20-E9</f>
        <v>-85893</v>
      </c>
      <c r="F31" s="451"/>
      <c r="G31" s="451"/>
      <c r="H31" s="451"/>
      <c r="I31" s="446">
        <f t="shared" si="0"/>
        <v>24416</v>
      </c>
      <c r="J31" s="461"/>
    </row>
    <row r="32" spans="1:10" ht="13.5" customHeight="1">
      <c r="A32" s="602"/>
      <c r="B32" s="146">
        <v>2003</v>
      </c>
      <c r="C32" s="451"/>
      <c r="D32" s="451"/>
      <c r="E32" s="446">
        <f t="shared" si="1"/>
        <v>-28156</v>
      </c>
      <c r="F32" s="446">
        <f>F21-F10</f>
        <v>-11100</v>
      </c>
      <c r="G32" s="451"/>
      <c r="H32" s="451"/>
      <c r="I32" s="446">
        <f t="shared" si="0"/>
        <v>17450</v>
      </c>
      <c r="J32" s="461"/>
    </row>
    <row r="33" spans="1:10" ht="13.5" customHeight="1">
      <c r="A33" s="602"/>
      <c r="B33" s="146">
        <v>2004</v>
      </c>
      <c r="C33" s="451"/>
      <c r="D33" s="451"/>
      <c r="E33" s="446">
        <f t="shared" si="1"/>
        <v>-43389</v>
      </c>
      <c r="F33" s="446">
        <f>F22-F11</f>
        <v>-12817</v>
      </c>
      <c r="G33" s="446">
        <f>G22-G11</f>
        <v>3016</v>
      </c>
      <c r="H33" s="451"/>
      <c r="I33" s="446">
        <f t="shared" si="0"/>
        <v>25034</v>
      </c>
      <c r="J33" s="461"/>
    </row>
    <row r="34" spans="1:10" ht="13.5" customHeight="1">
      <c r="A34" s="602"/>
      <c r="B34" s="146">
        <v>2005</v>
      </c>
      <c r="C34" s="446">
        <f>C23-C12</f>
        <v>4271</v>
      </c>
      <c r="D34" s="451"/>
      <c r="E34" s="446">
        <f t="shared" si="1"/>
        <v>-72489</v>
      </c>
      <c r="F34" s="451"/>
      <c r="G34" s="446">
        <f>G23-G12</f>
        <v>-7208</v>
      </c>
      <c r="H34" s="451"/>
      <c r="I34" s="446">
        <f t="shared" si="0"/>
        <v>9575</v>
      </c>
      <c r="J34" s="461"/>
    </row>
    <row r="35" spans="1:10" ht="13.5" customHeight="1">
      <c r="A35" s="602"/>
      <c r="B35" s="146">
        <v>2006</v>
      </c>
      <c r="C35" s="451"/>
      <c r="D35" s="451"/>
      <c r="E35" s="446">
        <f t="shared" si="1"/>
        <v>-78579</v>
      </c>
      <c r="F35" s="451"/>
      <c r="G35" s="451"/>
      <c r="H35" s="451"/>
      <c r="I35" s="446">
        <f t="shared" si="0"/>
        <v>17832</v>
      </c>
      <c r="J35" s="461"/>
    </row>
    <row r="36" spans="1:10" ht="13.5" customHeight="1" thickBot="1">
      <c r="A36" s="587"/>
      <c r="B36" s="147">
        <v>2007</v>
      </c>
      <c r="C36" s="452"/>
      <c r="D36" s="452"/>
      <c r="E36" s="448">
        <f t="shared" si="1"/>
        <v>-120245</v>
      </c>
      <c r="F36" s="452"/>
      <c r="G36" s="452"/>
      <c r="H36" s="452"/>
      <c r="I36" s="448">
        <f t="shared" si="0"/>
        <v>7446</v>
      </c>
      <c r="J36" s="464"/>
    </row>
    <row r="37" spans="1:6" s="307" customFormat="1" ht="12.75">
      <c r="A37" s="477" t="s">
        <v>19</v>
      </c>
      <c r="B37" s="477"/>
      <c r="F37" s="11" t="s">
        <v>265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206" customWidth="1"/>
    <col min="2" max="2" width="5.00390625" style="206" bestFit="1" customWidth="1"/>
    <col min="3" max="3" width="6.8515625" style="206" customWidth="1"/>
    <col min="4" max="4" width="9.140625" style="206" customWidth="1"/>
    <col min="5" max="6" width="7.140625" style="206" customWidth="1"/>
    <col min="7" max="7" width="8.00390625" style="206" customWidth="1"/>
    <col min="8" max="8" width="13.421875" style="206" customWidth="1"/>
    <col min="9" max="9" width="11.421875" style="206" customWidth="1"/>
    <col min="10" max="10" width="7.00390625" style="206" bestFit="1" customWidth="1"/>
    <col min="11" max="11" width="5.8515625" style="206" bestFit="1" customWidth="1"/>
    <col min="12" max="12" width="6.00390625" style="206" bestFit="1" customWidth="1"/>
    <col min="13" max="16384" width="9.140625" style="206" customWidth="1"/>
  </cols>
  <sheetData>
    <row r="1" spans="1:23" s="3" customFormat="1" ht="19.5" customHeight="1">
      <c r="A1" s="16" t="s">
        <v>465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.75" customHeight="1" thickBot="1"/>
    <row r="3" spans="1:12" ht="131.25" customHeight="1" thickBot="1">
      <c r="A3" s="19" t="s">
        <v>367</v>
      </c>
      <c r="B3" s="19" t="s">
        <v>431</v>
      </c>
      <c r="C3" s="314" t="s">
        <v>83</v>
      </c>
      <c r="D3" s="314" t="s">
        <v>84</v>
      </c>
      <c r="E3" s="314" t="s">
        <v>288</v>
      </c>
      <c r="F3" s="314" t="s">
        <v>85</v>
      </c>
      <c r="G3" s="314" t="s">
        <v>86</v>
      </c>
      <c r="H3" s="314" t="s">
        <v>87</v>
      </c>
      <c r="I3" s="314" t="s">
        <v>233</v>
      </c>
      <c r="J3" s="314" t="s">
        <v>89</v>
      </c>
      <c r="K3" s="314" t="s">
        <v>212</v>
      </c>
      <c r="L3" s="435" t="s">
        <v>5</v>
      </c>
    </row>
    <row r="4" spans="1:12" ht="13.5" customHeight="1">
      <c r="A4" s="586" t="s">
        <v>53</v>
      </c>
      <c r="B4" s="145">
        <v>1997</v>
      </c>
      <c r="C4" s="102">
        <v>34</v>
      </c>
      <c r="D4" s="102">
        <v>4486</v>
      </c>
      <c r="E4" s="102">
        <v>103</v>
      </c>
      <c r="F4" s="102">
        <v>19932</v>
      </c>
      <c r="G4" s="102">
        <v>10055</v>
      </c>
      <c r="H4" s="102">
        <v>406</v>
      </c>
      <c r="I4" s="102">
        <v>4252</v>
      </c>
      <c r="J4" s="102">
        <v>5155</v>
      </c>
      <c r="K4" s="102">
        <v>1398</v>
      </c>
      <c r="L4" s="103">
        <f>SUM(C4:K4)</f>
        <v>45821</v>
      </c>
    </row>
    <row r="5" spans="1:12" ht="13.5" customHeight="1">
      <c r="A5" s="602"/>
      <c r="B5" s="146">
        <v>1998</v>
      </c>
      <c r="C5" s="79">
        <v>2</v>
      </c>
      <c r="D5" s="79">
        <v>1096</v>
      </c>
      <c r="E5" s="79">
        <v>200</v>
      </c>
      <c r="F5" s="79">
        <v>9058</v>
      </c>
      <c r="G5" s="79">
        <v>6374</v>
      </c>
      <c r="H5" s="79">
        <v>174</v>
      </c>
      <c r="I5" s="79">
        <v>2231</v>
      </c>
      <c r="J5" s="79">
        <v>7321</v>
      </c>
      <c r="K5" s="79">
        <v>3908</v>
      </c>
      <c r="L5" s="104">
        <f>SUM(C5:K5)</f>
        <v>30364</v>
      </c>
    </row>
    <row r="6" spans="1:12" ht="13.5" customHeight="1">
      <c r="A6" s="602"/>
      <c r="B6" s="146">
        <v>1999</v>
      </c>
      <c r="C6" s="141"/>
      <c r="D6" s="79">
        <v>18582</v>
      </c>
      <c r="E6" s="79">
        <v>300</v>
      </c>
      <c r="F6" s="79">
        <v>16235</v>
      </c>
      <c r="G6" s="79">
        <v>3108</v>
      </c>
      <c r="H6" s="79">
        <v>233</v>
      </c>
      <c r="I6" s="79">
        <v>1792</v>
      </c>
      <c r="J6" s="79">
        <v>6403</v>
      </c>
      <c r="K6" s="79">
        <v>13210</v>
      </c>
      <c r="L6" s="327"/>
    </row>
    <row r="7" spans="1:12" ht="13.5" customHeight="1">
      <c r="A7" s="602"/>
      <c r="B7" s="146">
        <v>2000</v>
      </c>
      <c r="C7" s="79">
        <v>9</v>
      </c>
      <c r="D7" s="79">
        <v>4435</v>
      </c>
      <c r="E7" s="79">
        <v>12</v>
      </c>
      <c r="F7" s="79">
        <v>16694</v>
      </c>
      <c r="G7" s="79">
        <v>6360</v>
      </c>
      <c r="H7" s="79">
        <v>265</v>
      </c>
      <c r="I7" s="79">
        <v>1640</v>
      </c>
      <c r="J7" s="79">
        <v>6394</v>
      </c>
      <c r="K7" s="79">
        <v>6091</v>
      </c>
      <c r="L7" s="104">
        <f>SUM(C7:K7)</f>
        <v>41900</v>
      </c>
    </row>
    <row r="8" spans="1:12" ht="13.5" customHeight="1">
      <c r="A8" s="602"/>
      <c r="B8" s="146">
        <v>2001</v>
      </c>
      <c r="C8" s="79">
        <v>9</v>
      </c>
      <c r="D8" s="79">
        <v>5841</v>
      </c>
      <c r="E8" s="79">
        <v>4</v>
      </c>
      <c r="F8" s="79">
        <v>20780</v>
      </c>
      <c r="G8" s="79">
        <v>9883</v>
      </c>
      <c r="H8" s="79">
        <v>335</v>
      </c>
      <c r="I8" s="79">
        <v>3099</v>
      </c>
      <c r="J8" s="79">
        <v>12757</v>
      </c>
      <c r="K8" s="79">
        <v>6208</v>
      </c>
      <c r="L8" s="104">
        <f>SUM(C8:K8)</f>
        <v>58916</v>
      </c>
    </row>
    <row r="9" spans="1:12" ht="13.5" customHeight="1">
      <c r="A9" s="602"/>
      <c r="B9" s="146">
        <v>2002</v>
      </c>
      <c r="C9" s="79">
        <v>11</v>
      </c>
      <c r="D9" s="79">
        <v>14479</v>
      </c>
      <c r="E9" s="141"/>
      <c r="F9" s="79">
        <v>17906</v>
      </c>
      <c r="G9" s="79">
        <v>7942</v>
      </c>
      <c r="H9" s="79">
        <v>734</v>
      </c>
      <c r="I9" s="79">
        <v>235</v>
      </c>
      <c r="J9" s="79">
        <v>6918</v>
      </c>
      <c r="K9" s="79">
        <v>62663</v>
      </c>
      <c r="L9" s="327"/>
    </row>
    <row r="10" spans="1:12" ht="13.5" customHeight="1">
      <c r="A10" s="602"/>
      <c r="B10" s="146">
        <v>2003</v>
      </c>
      <c r="C10" s="79">
        <v>121</v>
      </c>
      <c r="D10" s="79">
        <v>10884</v>
      </c>
      <c r="E10" s="141"/>
      <c r="F10" s="79">
        <v>14464</v>
      </c>
      <c r="G10" s="79">
        <v>5603</v>
      </c>
      <c r="H10" s="79">
        <v>272</v>
      </c>
      <c r="I10" s="79">
        <v>248</v>
      </c>
      <c r="J10" s="79">
        <v>8280</v>
      </c>
      <c r="K10" s="79">
        <v>114823</v>
      </c>
      <c r="L10" s="327"/>
    </row>
    <row r="11" spans="1:12" ht="13.5" customHeight="1">
      <c r="A11" s="602"/>
      <c r="B11" s="146">
        <v>2004</v>
      </c>
      <c r="C11" s="79">
        <v>27</v>
      </c>
      <c r="D11" s="79">
        <v>20075</v>
      </c>
      <c r="E11" s="141"/>
      <c r="F11" s="79">
        <v>21430</v>
      </c>
      <c r="G11" s="79">
        <v>6887</v>
      </c>
      <c r="H11" s="79">
        <v>652</v>
      </c>
      <c r="I11" s="79">
        <v>88</v>
      </c>
      <c r="J11" s="79">
        <v>8543</v>
      </c>
      <c r="K11" s="79">
        <v>65245</v>
      </c>
      <c r="L11" s="327"/>
    </row>
    <row r="12" spans="1:12" ht="13.5" customHeight="1">
      <c r="A12" s="602"/>
      <c r="B12" s="146">
        <v>2005</v>
      </c>
      <c r="C12" s="79">
        <v>25</v>
      </c>
      <c r="D12" s="79">
        <v>640</v>
      </c>
      <c r="E12" s="141"/>
      <c r="F12" s="79">
        <v>20701</v>
      </c>
      <c r="G12" s="79">
        <v>7308</v>
      </c>
      <c r="H12" s="79">
        <v>419</v>
      </c>
      <c r="I12" s="79">
        <v>146</v>
      </c>
      <c r="J12" s="79">
        <v>7698</v>
      </c>
      <c r="K12" s="79">
        <v>46756</v>
      </c>
      <c r="L12" s="327"/>
    </row>
    <row r="13" spans="1:12" ht="13.5" customHeight="1">
      <c r="A13" s="602"/>
      <c r="B13" s="146">
        <v>2006</v>
      </c>
      <c r="C13" s="79">
        <v>118</v>
      </c>
      <c r="D13" s="79">
        <v>843</v>
      </c>
      <c r="E13" s="141"/>
      <c r="F13" s="79">
        <v>16786</v>
      </c>
      <c r="G13" s="79">
        <v>6818</v>
      </c>
      <c r="H13" s="79">
        <v>534</v>
      </c>
      <c r="I13" s="79">
        <v>62</v>
      </c>
      <c r="J13" s="79">
        <v>7831</v>
      </c>
      <c r="K13" s="79">
        <v>1173</v>
      </c>
      <c r="L13" s="327"/>
    </row>
    <row r="14" spans="1:12" ht="13.5" customHeight="1" thickBot="1">
      <c r="A14" s="587"/>
      <c r="B14" s="147">
        <v>2007</v>
      </c>
      <c r="C14" s="174">
        <v>46</v>
      </c>
      <c r="D14" s="174">
        <v>1119</v>
      </c>
      <c r="E14" s="220"/>
      <c r="F14" s="174">
        <v>23459</v>
      </c>
      <c r="G14" s="174">
        <v>5883</v>
      </c>
      <c r="H14" s="174">
        <v>294</v>
      </c>
      <c r="I14" s="174">
        <v>37</v>
      </c>
      <c r="J14" s="174">
        <v>12277</v>
      </c>
      <c r="K14" s="174">
        <v>2650</v>
      </c>
      <c r="L14" s="332"/>
    </row>
    <row r="15" spans="1:12" ht="13.5" customHeight="1">
      <c r="A15" s="611" t="s">
        <v>54</v>
      </c>
      <c r="B15" s="167">
        <v>1997</v>
      </c>
      <c r="C15" s="225"/>
      <c r="D15" s="80">
        <v>23</v>
      </c>
      <c r="E15" s="225"/>
      <c r="F15" s="80">
        <v>42</v>
      </c>
      <c r="G15" s="80">
        <v>136</v>
      </c>
      <c r="H15" s="80">
        <v>697</v>
      </c>
      <c r="I15" s="80">
        <v>282</v>
      </c>
      <c r="J15" s="80">
        <v>399</v>
      </c>
      <c r="K15" s="80">
        <v>100</v>
      </c>
      <c r="L15" s="489"/>
    </row>
    <row r="16" spans="1:12" ht="13.5" customHeight="1">
      <c r="A16" s="602"/>
      <c r="B16" s="146">
        <v>1998</v>
      </c>
      <c r="C16" s="141"/>
      <c r="D16" s="79">
        <v>68</v>
      </c>
      <c r="E16" s="141"/>
      <c r="F16" s="79">
        <v>22</v>
      </c>
      <c r="G16" s="79">
        <v>101</v>
      </c>
      <c r="H16" s="79">
        <v>400</v>
      </c>
      <c r="I16" s="79">
        <v>150</v>
      </c>
      <c r="J16" s="79">
        <v>199</v>
      </c>
      <c r="K16" s="79">
        <v>108</v>
      </c>
      <c r="L16" s="327"/>
    </row>
    <row r="17" spans="1:12" ht="13.5" customHeight="1">
      <c r="A17" s="602"/>
      <c r="B17" s="146">
        <v>1999</v>
      </c>
      <c r="C17" s="141"/>
      <c r="D17" s="79">
        <v>15</v>
      </c>
      <c r="E17" s="141"/>
      <c r="F17" s="79">
        <v>27</v>
      </c>
      <c r="G17" s="79">
        <v>72</v>
      </c>
      <c r="H17" s="79">
        <v>382</v>
      </c>
      <c r="I17" s="79">
        <v>158</v>
      </c>
      <c r="J17" s="79">
        <v>438</v>
      </c>
      <c r="K17" s="79">
        <v>19</v>
      </c>
      <c r="L17" s="327"/>
    </row>
    <row r="18" spans="1:12" ht="13.5" customHeight="1">
      <c r="A18" s="602"/>
      <c r="B18" s="146">
        <v>2000</v>
      </c>
      <c r="C18" s="141"/>
      <c r="D18" s="79">
        <v>101</v>
      </c>
      <c r="E18" s="141"/>
      <c r="F18" s="79">
        <v>29</v>
      </c>
      <c r="G18" s="79">
        <v>53</v>
      </c>
      <c r="H18" s="79">
        <v>192</v>
      </c>
      <c r="I18" s="79">
        <v>233</v>
      </c>
      <c r="J18" s="79">
        <v>100</v>
      </c>
      <c r="K18" s="79">
        <v>93</v>
      </c>
      <c r="L18" s="327"/>
    </row>
    <row r="19" spans="1:12" ht="13.5" customHeight="1">
      <c r="A19" s="602"/>
      <c r="B19" s="146">
        <v>2001</v>
      </c>
      <c r="C19" s="141"/>
      <c r="D19" s="79">
        <v>40</v>
      </c>
      <c r="E19" s="79">
        <v>1</v>
      </c>
      <c r="F19" s="79">
        <v>67</v>
      </c>
      <c r="G19" s="79">
        <v>205</v>
      </c>
      <c r="H19" s="79">
        <v>190</v>
      </c>
      <c r="I19" s="79">
        <v>366</v>
      </c>
      <c r="J19" s="79">
        <v>59</v>
      </c>
      <c r="K19" s="79">
        <v>3316</v>
      </c>
      <c r="L19" s="327"/>
    </row>
    <row r="20" spans="1:12" ht="13.5" customHeight="1">
      <c r="A20" s="602"/>
      <c r="B20" s="146">
        <v>2002</v>
      </c>
      <c r="C20" s="141"/>
      <c r="D20" s="79">
        <v>88</v>
      </c>
      <c r="E20" s="141"/>
      <c r="F20" s="79">
        <v>187</v>
      </c>
      <c r="G20" s="79">
        <v>1193</v>
      </c>
      <c r="H20" s="79">
        <v>573</v>
      </c>
      <c r="I20" s="79">
        <v>72</v>
      </c>
      <c r="J20" s="79">
        <v>130</v>
      </c>
      <c r="K20" s="79">
        <v>5000</v>
      </c>
      <c r="L20" s="327"/>
    </row>
    <row r="21" spans="1:12" ht="13.5" customHeight="1">
      <c r="A21" s="602"/>
      <c r="B21" s="146">
        <v>2003</v>
      </c>
      <c r="C21" s="141"/>
      <c r="D21" s="79">
        <v>14</v>
      </c>
      <c r="E21" s="141"/>
      <c r="F21" s="79">
        <v>141</v>
      </c>
      <c r="G21" s="79">
        <v>119</v>
      </c>
      <c r="H21" s="79">
        <v>486</v>
      </c>
      <c r="I21" s="79">
        <v>197</v>
      </c>
      <c r="J21" s="79">
        <v>11</v>
      </c>
      <c r="K21" s="79">
        <v>6509</v>
      </c>
      <c r="L21" s="327"/>
    </row>
    <row r="22" spans="1:12" ht="13.5" customHeight="1">
      <c r="A22" s="602"/>
      <c r="B22" s="146">
        <v>2004</v>
      </c>
      <c r="C22" s="79">
        <v>133</v>
      </c>
      <c r="D22" s="79">
        <v>111</v>
      </c>
      <c r="E22" s="141"/>
      <c r="F22" s="79">
        <v>203</v>
      </c>
      <c r="G22" s="79">
        <v>156</v>
      </c>
      <c r="H22" s="79">
        <v>415</v>
      </c>
      <c r="I22" s="79">
        <v>190</v>
      </c>
      <c r="J22" s="79">
        <v>34</v>
      </c>
      <c r="K22" s="79">
        <v>8454</v>
      </c>
      <c r="L22" s="327"/>
    </row>
    <row r="23" spans="1:12" ht="13.5" customHeight="1">
      <c r="A23" s="602"/>
      <c r="B23" s="146">
        <v>2005</v>
      </c>
      <c r="C23" s="141"/>
      <c r="D23" s="79">
        <v>11</v>
      </c>
      <c r="E23" s="141"/>
      <c r="F23" s="79">
        <v>54</v>
      </c>
      <c r="G23" s="79">
        <v>53</v>
      </c>
      <c r="H23" s="79">
        <v>513</v>
      </c>
      <c r="I23" s="79">
        <v>105</v>
      </c>
      <c r="J23" s="79">
        <v>76</v>
      </c>
      <c r="K23" s="79">
        <v>3031</v>
      </c>
      <c r="L23" s="327"/>
    </row>
    <row r="24" spans="1:12" ht="13.5" customHeight="1">
      <c r="A24" s="602"/>
      <c r="B24" s="146">
        <v>2006</v>
      </c>
      <c r="C24" s="141"/>
      <c r="D24" s="79">
        <v>50</v>
      </c>
      <c r="E24" s="141"/>
      <c r="F24" s="79">
        <v>89</v>
      </c>
      <c r="G24" s="79">
        <v>225</v>
      </c>
      <c r="H24" s="79">
        <v>450</v>
      </c>
      <c r="I24" s="79">
        <v>501</v>
      </c>
      <c r="J24" s="79">
        <v>27</v>
      </c>
      <c r="K24" s="79">
        <v>11163</v>
      </c>
      <c r="L24" s="327"/>
    </row>
    <row r="25" spans="1:12" ht="13.5" customHeight="1" thickBot="1">
      <c r="A25" s="587"/>
      <c r="B25" s="147">
        <v>2007</v>
      </c>
      <c r="C25" s="174">
        <v>32</v>
      </c>
      <c r="D25" s="174">
        <v>19</v>
      </c>
      <c r="E25" s="220"/>
      <c r="F25" s="174">
        <v>33</v>
      </c>
      <c r="G25" s="174">
        <v>213</v>
      </c>
      <c r="H25" s="174">
        <v>471</v>
      </c>
      <c r="I25" s="174">
        <v>365</v>
      </c>
      <c r="J25" s="174">
        <v>437</v>
      </c>
      <c r="K25" s="174">
        <v>17934</v>
      </c>
      <c r="L25" s="332"/>
    </row>
    <row r="26" spans="1:12" ht="13.5" customHeight="1">
      <c r="A26" s="586" t="s">
        <v>376</v>
      </c>
      <c r="B26" s="145">
        <v>1997</v>
      </c>
      <c r="C26" s="453"/>
      <c r="D26" s="444">
        <f aca="true" t="shared" si="0" ref="D26:K26">D15-D4</f>
        <v>-4463</v>
      </c>
      <c r="E26" s="453"/>
      <c r="F26" s="444">
        <f t="shared" si="0"/>
        <v>-19890</v>
      </c>
      <c r="G26" s="444">
        <f t="shared" si="0"/>
        <v>-9919</v>
      </c>
      <c r="H26" s="444">
        <f t="shared" si="0"/>
        <v>291</v>
      </c>
      <c r="I26" s="444">
        <f t="shared" si="0"/>
        <v>-3970</v>
      </c>
      <c r="J26" s="444">
        <f t="shared" si="0"/>
        <v>-4756</v>
      </c>
      <c r="K26" s="444">
        <f t="shared" si="0"/>
        <v>-1298</v>
      </c>
      <c r="L26" s="460"/>
    </row>
    <row r="27" spans="1:12" ht="13.5" customHeight="1">
      <c r="A27" s="602"/>
      <c r="B27" s="146">
        <v>1998</v>
      </c>
      <c r="C27" s="451"/>
      <c r="D27" s="446">
        <f aca="true" t="shared" si="1" ref="D27:K27">D16-D5</f>
        <v>-1028</v>
      </c>
      <c r="E27" s="451"/>
      <c r="F27" s="446">
        <f t="shared" si="1"/>
        <v>-9036</v>
      </c>
      <c r="G27" s="446">
        <f t="shared" si="1"/>
        <v>-6273</v>
      </c>
      <c r="H27" s="446">
        <f t="shared" si="1"/>
        <v>226</v>
      </c>
      <c r="I27" s="446">
        <f t="shared" si="1"/>
        <v>-2081</v>
      </c>
      <c r="J27" s="446">
        <f t="shared" si="1"/>
        <v>-7122</v>
      </c>
      <c r="K27" s="446">
        <f t="shared" si="1"/>
        <v>-3800</v>
      </c>
      <c r="L27" s="461"/>
    </row>
    <row r="28" spans="1:12" ht="13.5" customHeight="1">
      <c r="A28" s="602"/>
      <c r="B28" s="146">
        <v>1999</v>
      </c>
      <c r="C28" s="451"/>
      <c r="D28" s="446">
        <f aca="true" t="shared" si="2" ref="D28:K28">D17-D6</f>
        <v>-18567</v>
      </c>
      <c r="E28" s="451"/>
      <c r="F28" s="446">
        <f t="shared" si="2"/>
        <v>-16208</v>
      </c>
      <c r="G28" s="446">
        <f t="shared" si="2"/>
        <v>-3036</v>
      </c>
      <c r="H28" s="446">
        <f t="shared" si="2"/>
        <v>149</v>
      </c>
      <c r="I28" s="446">
        <f t="shared" si="2"/>
        <v>-1634</v>
      </c>
      <c r="J28" s="446">
        <f t="shared" si="2"/>
        <v>-5965</v>
      </c>
      <c r="K28" s="446">
        <f t="shared" si="2"/>
        <v>-13191</v>
      </c>
      <c r="L28" s="461"/>
    </row>
    <row r="29" spans="1:12" ht="13.5" customHeight="1">
      <c r="A29" s="602"/>
      <c r="B29" s="146">
        <v>2000</v>
      </c>
      <c r="C29" s="451"/>
      <c r="D29" s="446">
        <f aca="true" t="shared" si="3" ref="D29:K29">D18-D7</f>
        <v>-4334</v>
      </c>
      <c r="E29" s="451"/>
      <c r="F29" s="446">
        <f t="shared" si="3"/>
        <v>-16665</v>
      </c>
      <c r="G29" s="446">
        <f t="shared" si="3"/>
        <v>-6307</v>
      </c>
      <c r="H29" s="446">
        <f t="shared" si="3"/>
        <v>-73</v>
      </c>
      <c r="I29" s="446">
        <f t="shared" si="3"/>
        <v>-1407</v>
      </c>
      <c r="J29" s="446">
        <f t="shared" si="3"/>
        <v>-6294</v>
      </c>
      <c r="K29" s="446">
        <f t="shared" si="3"/>
        <v>-5998</v>
      </c>
      <c r="L29" s="461"/>
    </row>
    <row r="30" spans="1:12" ht="13.5" customHeight="1">
      <c r="A30" s="602"/>
      <c r="B30" s="146">
        <v>2001</v>
      </c>
      <c r="C30" s="451"/>
      <c r="D30" s="446">
        <f aca="true" t="shared" si="4" ref="D30:K30">D19-D8</f>
        <v>-5801</v>
      </c>
      <c r="E30" s="446">
        <f t="shared" si="4"/>
        <v>-3</v>
      </c>
      <c r="F30" s="446">
        <f t="shared" si="4"/>
        <v>-20713</v>
      </c>
      <c r="G30" s="446">
        <f t="shared" si="4"/>
        <v>-9678</v>
      </c>
      <c r="H30" s="446">
        <f t="shared" si="4"/>
        <v>-145</v>
      </c>
      <c r="I30" s="446">
        <f t="shared" si="4"/>
        <v>-2733</v>
      </c>
      <c r="J30" s="446">
        <f t="shared" si="4"/>
        <v>-12698</v>
      </c>
      <c r="K30" s="446">
        <f t="shared" si="4"/>
        <v>-2892</v>
      </c>
      <c r="L30" s="461"/>
    </row>
    <row r="31" spans="1:12" ht="13.5" customHeight="1">
      <c r="A31" s="602"/>
      <c r="B31" s="146">
        <v>2002</v>
      </c>
      <c r="C31" s="451"/>
      <c r="D31" s="446">
        <f aca="true" t="shared" si="5" ref="D31:K31">D20-D9</f>
        <v>-14391</v>
      </c>
      <c r="E31" s="451"/>
      <c r="F31" s="446">
        <f t="shared" si="5"/>
        <v>-17719</v>
      </c>
      <c r="G31" s="446">
        <f t="shared" si="5"/>
        <v>-6749</v>
      </c>
      <c r="H31" s="446">
        <f t="shared" si="5"/>
        <v>-161</v>
      </c>
      <c r="I31" s="446">
        <f t="shared" si="5"/>
        <v>-163</v>
      </c>
      <c r="J31" s="446">
        <f t="shared" si="5"/>
        <v>-6788</v>
      </c>
      <c r="K31" s="446">
        <f t="shared" si="5"/>
        <v>-57663</v>
      </c>
      <c r="L31" s="461"/>
    </row>
    <row r="32" spans="1:12" ht="13.5" customHeight="1">
      <c r="A32" s="602"/>
      <c r="B32" s="146">
        <v>2003</v>
      </c>
      <c r="C32" s="451"/>
      <c r="D32" s="446">
        <f aca="true" t="shared" si="6" ref="D32:K32">D21-D10</f>
        <v>-10870</v>
      </c>
      <c r="E32" s="451"/>
      <c r="F32" s="446">
        <f t="shared" si="6"/>
        <v>-14323</v>
      </c>
      <c r="G32" s="446">
        <f t="shared" si="6"/>
        <v>-5484</v>
      </c>
      <c r="H32" s="446">
        <f t="shared" si="6"/>
        <v>214</v>
      </c>
      <c r="I32" s="446">
        <f t="shared" si="6"/>
        <v>-51</v>
      </c>
      <c r="J32" s="446">
        <f t="shared" si="6"/>
        <v>-8269</v>
      </c>
      <c r="K32" s="446">
        <f t="shared" si="6"/>
        <v>-108314</v>
      </c>
      <c r="L32" s="461"/>
    </row>
    <row r="33" spans="1:12" ht="13.5" customHeight="1">
      <c r="A33" s="602"/>
      <c r="B33" s="146">
        <v>2004</v>
      </c>
      <c r="C33" s="446">
        <f aca="true" t="shared" si="7" ref="C33:K33">C22-C11</f>
        <v>106</v>
      </c>
      <c r="D33" s="446">
        <f t="shared" si="7"/>
        <v>-19964</v>
      </c>
      <c r="E33" s="451"/>
      <c r="F33" s="446">
        <f t="shared" si="7"/>
        <v>-21227</v>
      </c>
      <c r="G33" s="446">
        <f t="shared" si="7"/>
        <v>-6731</v>
      </c>
      <c r="H33" s="446">
        <f t="shared" si="7"/>
        <v>-237</v>
      </c>
      <c r="I33" s="446">
        <f t="shared" si="7"/>
        <v>102</v>
      </c>
      <c r="J33" s="446">
        <f t="shared" si="7"/>
        <v>-8509</v>
      </c>
      <c r="K33" s="446">
        <f t="shared" si="7"/>
        <v>-56791</v>
      </c>
      <c r="L33" s="461"/>
    </row>
    <row r="34" spans="1:12" ht="13.5" customHeight="1">
      <c r="A34" s="602"/>
      <c r="B34" s="146">
        <v>2005</v>
      </c>
      <c r="C34" s="451"/>
      <c r="D34" s="446">
        <f aca="true" t="shared" si="8" ref="D34:K34">D23-D12</f>
        <v>-629</v>
      </c>
      <c r="E34" s="451"/>
      <c r="F34" s="446">
        <f t="shared" si="8"/>
        <v>-20647</v>
      </c>
      <c r="G34" s="446">
        <f t="shared" si="8"/>
        <v>-7255</v>
      </c>
      <c r="H34" s="446">
        <f t="shared" si="8"/>
        <v>94</v>
      </c>
      <c r="I34" s="446">
        <f t="shared" si="8"/>
        <v>-41</v>
      </c>
      <c r="J34" s="446">
        <f t="shared" si="8"/>
        <v>-7622</v>
      </c>
      <c r="K34" s="446">
        <f t="shared" si="8"/>
        <v>-43725</v>
      </c>
      <c r="L34" s="461"/>
    </row>
    <row r="35" spans="1:12" ht="13.5" customHeight="1">
      <c r="A35" s="602"/>
      <c r="B35" s="146">
        <v>2006</v>
      </c>
      <c r="C35" s="451"/>
      <c r="D35" s="446">
        <f aca="true" t="shared" si="9" ref="D35:K35">D24-D13</f>
        <v>-793</v>
      </c>
      <c r="E35" s="451"/>
      <c r="F35" s="446">
        <f t="shared" si="9"/>
        <v>-16697</v>
      </c>
      <c r="G35" s="446">
        <f t="shared" si="9"/>
        <v>-6593</v>
      </c>
      <c r="H35" s="446">
        <f t="shared" si="9"/>
        <v>-84</v>
      </c>
      <c r="I35" s="446">
        <f t="shared" si="9"/>
        <v>439</v>
      </c>
      <c r="J35" s="446">
        <f t="shared" si="9"/>
        <v>-7804</v>
      </c>
      <c r="K35" s="446">
        <f t="shared" si="9"/>
        <v>9990</v>
      </c>
      <c r="L35" s="461"/>
    </row>
    <row r="36" spans="1:12" ht="13.5" customHeight="1" thickBot="1">
      <c r="A36" s="587"/>
      <c r="B36" s="147">
        <v>2007</v>
      </c>
      <c r="C36" s="448">
        <f aca="true" t="shared" si="10" ref="C36:K36">C25-C14</f>
        <v>-14</v>
      </c>
      <c r="D36" s="448">
        <f t="shared" si="10"/>
        <v>-1100</v>
      </c>
      <c r="E36" s="452"/>
      <c r="F36" s="448">
        <f t="shared" si="10"/>
        <v>-23426</v>
      </c>
      <c r="G36" s="448">
        <f t="shared" si="10"/>
        <v>-5670</v>
      </c>
      <c r="H36" s="448">
        <f t="shared" si="10"/>
        <v>177</v>
      </c>
      <c r="I36" s="448">
        <f t="shared" si="10"/>
        <v>328</v>
      </c>
      <c r="J36" s="448">
        <f t="shared" si="10"/>
        <v>-11840</v>
      </c>
      <c r="K36" s="448">
        <f t="shared" si="10"/>
        <v>15284</v>
      </c>
      <c r="L36" s="464"/>
    </row>
    <row r="37" spans="1:6" s="307" customFormat="1" ht="12.75">
      <c r="A37" s="477" t="s">
        <v>19</v>
      </c>
      <c r="B37" s="477"/>
      <c r="F37" s="11" t="s">
        <v>265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206" customWidth="1"/>
    <col min="2" max="2" width="7.57421875" style="206" customWidth="1"/>
    <col min="3" max="3" width="6.28125" style="206" bestFit="1" customWidth="1"/>
    <col min="4" max="4" width="6.8515625" style="206" customWidth="1"/>
    <col min="5" max="5" width="9.140625" style="206" customWidth="1"/>
    <col min="6" max="6" width="7.57421875" style="206" customWidth="1"/>
    <col min="7" max="7" width="11.8515625" style="206" customWidth="1"/>
    <col min="8" max="8" width="9.00390625" style="206" customWidth="1"/>
    <col min="9" max="9" width="10.421875" style="206" customWidth="1"/>
    <col min="10" max="10" width="7.8515625" style="206" customWidth="1"/>
    <col min="11" max="11" width="5.7109375" style="206" bestFit="1" customWidth="1"/>
    <col min="12" max="12" width="6.8515625" style="206" bestFit="1" customWidth="1"/>
    <col min="13" max="16384" width="9.140625" style="206" customWidth="1"/>
  </cols>
  <sheetData>
    <row r="1" spans="1:23" s="3" customFormat="1" ht="19.5" customHeight="1">
      <c r="A1" s="16" t="s">
        <v>466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64.5" thickBot="1">
      <c r="A3" s="19" t="s">
        <v>367</v>
      </c>
      <c r="B3" s="19" t="s">
        <v>431</v>
      </c>
      <c r="C3" s="314" t="s">
        <v>74</v>
      </c>
      <c r="D3" s="314" t="s">
        <v>75</v>
      </c>
      <c r="E3" s="314" t="s">
        <v>76</v>
      </c>
      <c r="F3" s="314" t="s">
        <v>234</v>
      </c>
      <c r="G3" s="314" t="s">
        <v>78</v>
      </c>
      <c r="H3" s="314" t="s">
        <v>79</v>
      </c>
      <c r="I3" s="314" t="s">
        <v>80</v>
      </c>
      <c r="J3" s="314" t="s">
        <v>81</v>
      </c>
      <c r="K3" s="314" t="s">
        <v>212</v>
      </c>
      <c r="L3" s="435" t="s">
        <v>5</v>
      </c>
    </row>
    <row r="4" spans="1:12" ht="12.75" customHeight="1">
      <c r="A4" s="596" t="s">
        <v>53</v>
      </c>
      <c r="B4" s="145">
        <v>1997</v>
      </c>
      <c r="C4" s="201">
        <v>33</v>
      </c>
      <c r="D4" s="201">
        <v>39</v>
      </c>
      <c r="E4" s="201">
        <v>615</v>
      </c>
      <c r="F4" s="201">
        <v>6415</v>
      </c>
      <c r="G4" s="201">
        <v>433</v>
      </c>
      <c r="H4" s="201">
        <v>74</v>
      </c>
      <c r="I4" s="201">
        <v>7</v>
      </c>
      <c r="J4" s="201">
        <v>85</v>
      </c>
      <c r="K4" s="201">
        <v>28</v>
      </c>
      <c r="L4" s="202">
        <f aca="true" t="shared" si="0" ref="L4:L25">SUM(C4:K4)</f>
        <v>7729</v>
      </c>
    </row>
    <row r="5" spans="1:12" ht="12.75" customHeight="1">
      <c r="A5" s="600"/>
      <c r="B5" s="146">
        <v>1998</v>
      </c>
      <c r="C5" s="198">
        <v>86</v>
      </c>
      <c r="D5" s="198">
        <v>32</v>
      </c>
      <c r="E5" s="198">
        <v>1332</v>
      </c>
      <c r="F5" s="198">
        <v>5443</v>
      </c>
      <c r="G5" s="198">
        <v>864</v>
      </c>
      <c r="H5" s="198">
        <v>37</v>
      </c>
      <c r="I5" s="198">
        <v>11</v>
      </c>
      <c r="J5" s="198">
        <v>85</v>
      </c>
      <c r="K5" s="198">
        <v>14</v>
      </c>
      <c r="L5" s="270">
        <f t="shared" si="0"/>
        <v>7904</v>
      </c>
    </row>
    <row r="6" spans="1:12" ht="12.75" customHeight="1">
      <c r="A6" s="600"/>
      <c r="B6" s="146">
        <v>1999</v>
      </c>
      <c r="C6" s="198">
        <v>201</v>
      </c>
      <c r="D6" s="198">
        <v>31</v>
      </c>
      <c r="E6" s="198">
        <v>1671</v>
      </c>
      <c r="F6" s="198">
        <v>4965</v>
      </c>
      <c r="G6" s="198">
        <v>281</v>
      </c>
      <c r="H6" s="198">
        <v>11</v>
      </c>
      <c r="I6" s="198">
        <v>7</v>
      </c>
      <c r="J6" s="198">
        <v>127</v>
      </c>
      <c r="K6" s="198">
        <v>3</v>
      </c>
      <c r="L6" s="270">
        <f t="shared" si="0"/>
        <v>7297</v>
      </c>
    </row>
    <row r="7" spans="1:12" ht="12.75" customHeight="1">
      <c r="A7" s="600"/>
      <c r="B7" s="146">
        <v>2000</v>
      </c>
      <c r="C7" s="198">
        <v>136</v>
      </c>
      <c r="D7" s="198">
        <v>35</v>
      </c>
      <c r="E7" s="198">
        <v>1710</v>
      </c>
      <c r="F7" s="198">
        <v>3818</v>
      </c>
      <c r="G7" s="198">
        <v>247</v>
      </c>
      <c r="H7" s="198">
        <v>12</v>
      </c>
      <c r="I7" s="198">
        <v>24</v>
      </c>
      <c r="J7" s="198">
        <v>143</v>
      </c>
      <c r="K7" s="198">
        <v>75</v>
      </c>
      <c r="L7" s="270">
        <f t="shared" si="0"/>
        <v>6200</v>
      </c>
    </row>
    <row r="8" spans="1:12" ht="12.75" customHeight="1">
      <c r="A8" s="600"/>
      <c r="B8" s="146">
        <v>2001</v>
      </c>
      <c r="C8" s="198">
        <v>66</v>
      </c>
      <c r="D8" s="198">
        <v>73</v>
      </c>
      <c r="E8" s="198">
        <v>2478</v>
      </c>
      <c r="F8" s="198">
        <v>7724</v>
      </c>
      <c r="G8" s="198">
        <v>433</v>
      </c>
      <c r="H8" s="198">
        <v>14</v>
      </c>
      <c r="I8" s="198">
        <v>31</v>
      </c>
      <c r="J8" s="198">
        <v>128</v>
      </c>
      <c r="K8" s="198">
        <v>170</v>
      </c>
      <c r="L8" s="270">
        <f t="shared" si="0"/>
        <v>11117</v>
      </c>
    </row>
    <row r="9" spans="1:12" ht="12.75" customHeight="1">
      <c r="A9" s="600"/>
      <c r="B9" s="146">
        <v>2002</v>
      </c>
      <c r="C9" s="198">
        <v>6</v>
      </c>
      <c r="D9" s="198">
        <v>155</v>
      </c>
      <c r="E9" s="198">
        <v>4770</v>
      </c>
      <c r="F9" s="198">
        <v>6602</v>
      </c>
      <c r="G9" s="198">
        <v>346</v>
      </c>
      <c r="H9" s="198">
        <v>6</v>
      </c>
      <c r="I9" s="198">
        <v>24</v>
      </c>
      <c r="J9" s="198">
        <v>144</v>
      </c>
      <c r="K9" s="198">
        <v>181</v>
      </c>
      <c r="L9" s="270">
        <f t="shared" si="0"/>
        <v>12234</v>
      </c>
    </row>
    <row r="10" spans="1:12" ht="12.75" customHeight="1">
      <c r="A10" s="600"/>
      <c r="B10" s="146">
        <v>2003</v>
      </c>
      <c r="C10" s="198">
        <v>5</v>
      </c>
      <c r="D10" s="198">
        <v>234</v>
      </c>
      <c r="E10" s="198">
        <v>5864</v>
      </c>
      <c r="F10" s="198">
        <v>6125</v>
      </c>
      <c r="G10" s="198">
        <v>280</v>
      </c>
      <c r="H10" s="198">
        <v>10</v>
      </c>
      <c r="I10" s="198">
        <v>18</v>
      </c>
      <c r="J10" s="198">
        <v>150</v>
      </c>
      <c r="K10" s="198">
        <v>645</v>
      </c>
      <c r="L10" s="270">
        <f t="shared" si="0"/>
        <v>13331</v>
      </c>
    </row>
    <row r="11" spans="1:12" ht="12.75" customHeight="1">
      <c r="A11" s="600"/>
      <c r="B11" s="146">
        <v>2004</v>
      </c>
      <c r="C11" s="198">
        <v>7</v>
      </c>
      <c r="D11" s="198">
        <v>162</v>
      </c>
      <c r="E11" s="198">
        <v>2956</v>
      </c>
      <c r="F11" s="198">
        <v>6207</v>
      </c>
      <c r="G11" s="198">
        <v>276</v>
      </c>
      <c r="H11" s="198">
        <v>6</v>
      </c>
      <c r="I11" s="198">
        <v>69</v>
      </c>
      <c r="J11" s="198">
        <v>152</v>
      </c>
      <c r="K11" s="198">
        <v>327</v>
      </c>
      <c r="L11" s="270">
        <f t="shared" si="0"/>
        <v>10162</v>
      </c>
    </row>
    <row r="12" spans="1:12" ht="12.75" customHeight="1">
      <c r="A12" s="600"/>
      <c r="B12" s="146">
        <v>2005</v>
      </c>
      <c r="C12" s="198">
        <v>30</v>
      </c>
      <c r="D12" s="198">
        <v>157</v>
      </c>
      <c r="E12" s="198">
        <v>2844</v>
      </c>
      <c r="F12" s="198">
        <v>5212</v>
      </c>
      <c r="G12" s="198">
        <v>234</v>
      </c>
      <c r="H12" s="198">
        <v>14</v>
      </c>
      <c r="I12" s="198">
        <v>28</v>
      </c>
      <c r="J12" s="198">
        <v>195</v>
      </c>
      <c r="K12" s="198">
        <v>31</v>
      </c>
      <c r="L12" s="270">
        <f t="shared" si="0"/>
        <v>8745</v>
      </c>
    </row>
    <row r="13" spans="1:12" ht="12.75" customHeight="1">
      <c r="A13" s="600"/>
      <c r="B13" s="146">
        <v>2006</v>
      </c>
      <c r="C13" s="198">
        <v>35</v>
      </c>
      <c r="D13" s="198">
        <v>90</v>
      </c>
      <c r="E13" s="198">
        <v>2027</v>
      </c>
      <c r="F13" s="198">
        <v>3719</v>
      </c>
      <c r="G13" s="198">
        <v>225</v>
      </c>
      <c r="H13" s="198">
        <v>4</v>
      </c>
      <c r="I13" s="198">
        <v>42</v>
      </c>
      <c r="J13" s="198">
        <v>234</v>
      </c>
      <c r="K13" s="198">
        <v>1</v>
      </c>
      <c r="L13" s="270">
        <f t="shared" si="0"/>
        <v>6377</v>
      </c>
    </row>
    <row r="14" spans="1:12" ht="12.75" customHeight="1" thickBot="1">
      <c r="A14" s="597"/>
      <c r="B14" s="147">
        <v>2007</v>
      </c>
      <c r="C14" s="227">
        <v>22</v>
      </c>
      <c r="D14" s="227">
        <v>63</v>
      </c>
      <c r="E14" s="227">
        <v>256</v>
      </c>
      <c r="F14" s="227">
        <v>4525</v>
      </c>
      <c r="G14" s="227">
        <v>252</v>
      </c>
      <c r="H14" s="227">
        <v>20</v>
      </c>
      <c r="I14" s="227">
        <v>48</v>
      </c>
      <c r="J14" s="227">
        <v>254</v>
      </c>
      <c r="K14" s="227">
        <v>22</v>
      </c>
      <c r="L14" s="271">
        <f t="shared" si="0"/>
        <v>5462</v>
      </c>
    </row>
    <row r="15" spans="1:12" ht="12.75" customHeight="1">
      <c r="A15" s="611" t="s">
        <v>54</v>
      </c>
      <c r="B15" s="167">
        <v>1997</v>
      </c>
      <c r="C15" s="80">
        <v>166</v>
      </c>
      <c r="D15" s="225"/>
      <c r="E15" s="80">
        <v>71</v>
      </c>
      <c r="F15" s="80">
        <v>191</v>
      </c>
      <c r="G15" s="80">
        <v>6</v>
      </c>
      <c r="H15" s="80">
        <v>5</v>
      </c>
      <c r="I15" s="225"/>
      <c r="J15" s="80">
        <v>14</v>
      </c>
      <c r="K15" s="80">
        <v>16</v>
      </c>
      <c r="L15" s="490"/>
    </row>
    <row r="16" spans="1:12" ht="12.75" customHeight="1">
      <c r="A16" s="602"/>
      <c r="B16" s="146">
        <v>1998</v>
      </c>
      <c r="C16" s="79">
        <v>117</v>
      </c>
      <c r="D16" s="79">
        <v>22</v>
      </c>
      <c r="E16" s="79">
        <v>158</v>
      </c>
      <c r="F16" s="79">
        <v>206</v>
      </c>
      <c r="G16" s="79">
        <v>3</v>
      </c>
      <c r="H16" s="79">
        <v>7</v>
      </c>
      <c r="I16" s="141"/>
      <c r="J16" s="141"/>
      <c r="K16" s="79">
        <v>2</v>
      </c>
      <c r="L16" s="491"/>
    </row>
    <row r="17" spans="1:12" ht="12.75" customHeight="1">
      <c r="A17" s="602"/>
      <c r="B17" s="146">
        <v>1999</v>
      </c>
      <c r="C17" s="79">
        <v>135</v>
      </c>
      <c r="D17" s="79">
        <v>38</v>
      </c>
      <c r="E17" s="79">
        <v>11</v>
      </c>
      <c r="F17" s="79">
        <v>210</v>
      </c>
      <c r="G17" s="79">
        <v>2</v>
      </c>
      <c r="H17" s="79">
        <v>1</v>
      </c>
      <c r="I17" s="79">
        <v>3</v>
      </c>
      <c r="J17" s="141"/>
      <c r="K17" s="79">
        <v>4</v>
      </c>
      <c r="L17" s="491"/>
    </row>
    <row r="18" spans="1:12" ht="12.75" customHeight="1">
      <c r="A18" s="602"/>
      <c r="B18" s="146">
        <v>2000</v>
      </c>
      <c r="C18" s="79">
        <v>127</v>
      </c>
      <c r="D18" s="79">
        <v>13</v>
      </c>
      <c r="E18" s="79">
        <v>12</v>
      </c>
      <c r="F18" s="79">
        <v>231</v>
      </c>
      <c r="G18" s="141"/>
      <c r="H18" s="79">
        <v>1</v>
      </c>
      <c r="I18" s="79">
        <v>6</v>
      </c>
      <c r="J18" s="79">
        <v>6</v>
      </c>
      <c r="K18" s="141"/>
      <c r="L18" s="491"/>
    </row>
    <row r="19" spans="1:12" ht="12.75" customHeight="1">
      <c r="A19" s="602"/>
      <c r="B19" s="146">
        <v>2001</v>
      </c>
      <c r="C19" s="79">
        <v>145</v>
      </c>
      <c r="D19" s="141"/>
      <c r="E19" s="79">
        <v>34</v>
      </c>
      <c r="F19" s="79">
        <v>239</v>
      </c>
      <c r="G19" s="79">
        <v>1</v>
      </c>
      <c r="H19" s="79">
        <v>21</v>
      </c>
      <c r="I19" s="79">
        <v>201</v>
      </c>
      <c r="J19" s="141"/>
      <c r="K19" s="141"/>
      <c r="L19" s="491"/>
    </row>
    <row r="20" spans="1:12" ht="12.75" customHeight="1">
      <c r="A20" s="602"/>
      <c r="B20" s="146">
        <v>2002</v>
      </c>
      <c r="C20" s="79">
        <v>132</v>
      </c>
      <c r="D20" s="141"/>
      <c r="E20" s="79">
        <v>95</v>
      </c>
      <c r="F20" s="79">
        <v>380</v>
      </c>
      <c r="G20" s="79">
        <v>4</v>
      </c>
      <c r="H20" s="79">
        <v>1</v>
      </c>
      <c r="I20" s="79">
        <v>3</v>
      </c>
      <c r="J20" s="79">
        <v>26</v>
      </c>
      <c r="K20" s="141"/>
      <c r="L20" s="491"/>
    </row>
    <row r="21" spans="1:12" ht="12.75" customHeight="1">
      <c r="A21" s="602"/>
      <c r="B21" s="146">
        <v>2003</v>
      </c>
      <c r="C21" s="141"/>
      <c r="D21" s="141"/>
      <c r="E21" s="141"/>
      <c r="F21" s="141"/>
      <c r="G21" s="141"/>
      <c r="H21" s="141"/>
      <c r="I21" s="141"/>
      <c r="J21" s="141"/>
      <c r="K21" s="141"/>
      <c r="L21" s="491"/>
    </row>
    <row r="22" spans="1:12" ht="12.75" customHeight="1">
      <c r="A22" s="602"/>
      <c r="B22" s="146">
        <v>2004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491"/>
    </row>
    <row r="23" spans="1:12" ht="12.75" customHeight="1">
      <c r="A23" s="602"/>
      <c r="B23" s="146">
        <v>2005</v>
      </c>
      <c r="C23" s="79">
        <v>230</v>
      </c>
      <c r="D23" s="79">
        <v>2</v>
      </c>
      <c r="E23" s="79">
        <v>112</v>
      </c>
      <c r="F23" s="79">
        <v>401</v>
      </c>
      <c r="G23" s="79">
        <v>66</v>
      </c>
      <c r="H23" s="141"/>
      <c r="I23" s="79">
        <v>1</v>
      </c>
      <c r="J23" s="141"/>
      <c r="K23" s="141"/>
      <c r="L23" s="491"/>
    </row>
    <row r="24" spans="1:12" ht="12.75" customHeight="1">
      <c r="A24" s="602"/>
      <c r="B24" s="146">
        <v>2006</v>
      </c>
      <c r="C24" s="79">
        <v>191</v>
      </c>
      <c r="D24" s="79">
        <v>1</v>
      </c>
      <c r="E24" s="79">
        <v>89</v>
      </c>
      <c r="F24" s="79">
        <v>234</v>
      </c>
      <c r="G24" s="79">
        <v>57</v>
      </c>
      <c r="H24" s="79">
        <v>6</v>
      </c>
      <c r="I24" s="79">
        <v>11</v>
      </c>
      <c r="J24" s="79">
        <v>1</v>
      </c>
      <c r="K24" s="141"/>
      <c r="L24" s="491"/>
    </row>
    <row r="25" spans="1:12" ht="12.75" customHeight="1" thickBot="1">
      <c r="A25" s="587"/>
      <c r="B25" s="147">
        <v>2007</v>
      </c>
      <c r="C25" s="174">
        <v>104</v>
      </c>
      <c r="D25" s="174">
        <v>2</v>
      </c>
      <c r="E25" s="174">
        <v>157</v>
      </c>
      <c r="F25" s="174">
        <v>909</v>
      </c>
      <c r="G25" s="174">
        <v>202</v>
      </c>
      <c r="H25" s="174">
        <v>38</v>
      </c>
      <c r="I25" s="174">
        <v>3</v>
      </c>
      <c r="J25" s="174">
        <v>0</v>
      </c>
      <c r="K25" s="174">
        <v>2</v>
      </c>
      <c r="L25" s="271">
        <f t="shared" si="0"/>
        <v>1417</v>
      </c>
    </row>
    <row r="26" spans="1:12" ht="12.75" customHeight="1">
      <c r="A26" s="586" t="s">
        <v>376</v>
      </c>
      <c r="B26" s="145">
        <v>1997</v>
      </c>
      <c r="C26" s="444">
        <f>C15-C4</f>
        <v>133</v>
      </c>
      <c r="D26" s="453"/>
      <c r="E26" s="444">
        <f aca="true" t="shared" si="1" ref="E26:K26">E15-E4</f>
        <v>-544</v>
      </c>
      <c r="F26" s="444">
        <f t="shared" si="1"/>
        <v>-6224</v>
      </c>
      <c r="G26" s="444">
        <f t="shared" si="1"/>
        <v>-427</v>
      </c>
      <c r="H26" s="444">
        <f t="shared" si="1"/>
        <v>-69</v>
      </c>
      <c r="I26" s="453"/>
      <c r="J26" s="444">
        <f t="shared" si="1"/>
        <v>-71</v>
      </c>
      <c r="K26" s="444">
        <f t="shared" si="1"/>
        <v>-12</v>
      </c>
      <c r="L26" s="460"/>
    </row>
    <row r="27" spans="1:12" ht="12.75" customHeight="1">
      <c r="A27" s="602"/>
      <c r="B27" s="146">
        <v>1998</v>
      </c>
      <c r="C27" s="446">
        <f aca="true" t="shared" si="2" ref="C27:D36">C16-C5</f>
        <v>31</v>
      </c>
      <c r="D27" s="446">
        <f aca="true" t="shared" si="3" ref="D27:K36">D16-D5</f>
        <v>-10</v>
      </c>
      <c r="E27" s="446">
        <f t="shared" si="3"/>
        <v>-1174</v>
      </c>
      <c r="F27" s="446">
        <f t="shared" si="3"/>
        <v>-5237</v>
      </c>
      <c r="G27" s="446">
        <f t="shared" si="3"/>
        <v>-861</v>
      </c>
      <c r="H27" s="446">
        <f t="shared" si="3"/>
        <v>-30</v>
      </c>
      <c r="I27" s="451"/>
      <c r="J27" s="451"/>
      <c r="K27" s="446">
        <f t="shared" si="3"/>
        <v>-12</v>
      </c>
      <c r="L27" s="461"/>
    </row>
    <row r="28" spans="1:12" ht="12.75" customHeight="1">
      <c r="A28" s="602"/>
      <c r="B28" s="146">
        <v>1999</v>
      </c>
      <c r="C28" s="446">
        <f t="shared" si="2"/>
        <v>-66</v>
      </c>
      <c r="D28" s="446">
        <f t="shared" si="3"/>
        <v>7</v>
      </c>
      <c r="E28" s="446">
        <f t="shared" si="3"/>
        <v>-1660</v>
      </c>
      <c r="F28" s="446">
        <f t="shared" si="3"/>
        <v>-4755</v>
      </c>
      <c r="G28" s="446">
        <f t="shared" si="3"/>
        <v>-279</v>
      </c>
      <c r="H28" s="446">
        <f t="shared" si="3"/>
        <v>-10</v>
      </c>
      <c r="I28" s="446">
        <f t="shared" si="3"/>
        <v>-4</v>
      </c>
      <c r="J28" s="451"/>
      <c r="K28" s="446">
        <f t="shared" si="3"/>
        <v>1</v>
      </c>
      <c r="L28" s="461"/>
    </row>
    <row r="29" spans="1:12" ht="12.75" customHeight="1">
      <c r="A29" s="602"/>
      <c r="B29" s="146">
        <v>2000</v>
      </c>
      <c r="C29" s="446">
        <f t="shared" si="2"/>
        <v>-9</v>
      </c>
      <c r="D29" s="446">
        <f t="shared" si="3"/>
        <v>-22</v>
      </c>
      <c r="E29" s="446">
        <f t="shared" si="3"/>
        <v>-1698</v>
      </c>
      <c r="F29" s="446">
        <f t="shared" si="3"/>
        <v>-3587</v>
      </c>
      <c r="G29" s="451"/>
      <c r="H29" s="446">
        <f t="shared" si="3"/>
        <v>-11</v>
      </c>
      <c r="I29" s="446">
        <f t="shared" si="3"/>
        <v>-18</v>
      </c>
      <c r="J29" s="446">
        <f t="shared" si="3"/>
        <v>-137</v>
      </c>
      <c r="K29" s="451"/>
      <c r="L29" s="461"/>
    </row>
    <row r="30" spans="1:12" ht="12.75" customHeight="1">
      <c r="A30" s="602"/>
      <c r="B30" s="146">
        <v>2001</v>
      </c>
      <c r="C30" s="446">
        <f t="shared" si="2"/>
        <v>79</v>
      </c>
      <c r="D30" s="446">
        <f t="shared" si="2"/>
        <v>-73</v>
      </c>
      <c r="E30" s="446">
        <f t="shared" si="3"/>
        <v>-2444</v>
      </c>
      <c r="F30" s="446">
        <f t="shared" si="3"/>
        <v>-7485</v>
      </c>
      <c r="G30" s="446">
        <f t="shared" si="3"/>
        <v>-432</v>
      </c>
      <c r="H30" s="446">
        <f t="shared" si="3"/>
        <v>7</v>
      </c>
      <c r="I30" s="446">
        <f t="shared" si="3"/>
        <v>170</v>
      </c>
      <c r="J30" s="451"/>
      <c r="K30" s="451"/>
      <c r="L30" s="461"/>
    </row>
    <row r="31" spans="1:12" ht="12.75" customHeight="1">
      <c r="A31" s="602"/>
      <c r="B31" s="146">
        <v>2002</v>
      </c>
      <c r="C31" s="446">
        <f t="shared" si="2"/>
        <v>126</v>
      </c>
      <c r="D31" s="446">
        <f t="shared" si="2"/>
        <v>-155</v>
      </c>
      <c r="E31" s="446">
        <f t="shared" si="3"/>
        <v>-4675</v>
      </c>
      <c r="F31" s="446">
        <f t="shared" si="3"/>
        <v>-6222</v>
      </c>
      <c r="G31" s="446">
        <f t="shared" si="3"/>
        <v>-342</v>
      </c>
      <c r="H31" s="446">
        <f t="shared" si="3"/>
        <v>-5</v>
      </c>
      <c r="I31" s="446">
        <f t="shared" si="3"/>
        <v>-21</v>
      </c>
      <c r="J31" s="446">
        <f t="shared" si="3"/>
        <v>-118</v>
      </c>
      <c r="K31" s="451"/>
      <c r="L31" s="461"/>
    </row>
    <row r="32" spans="1:12" ht="12.75" customHeight="1">
      <c r="A32" s="602"/>
      <c r="B32" s="146">
        <v>2003</v>
      </c>
      <c r="C32" s="451"/>
      <c r="D32" s="451"/>
      <c r="E32" s="451"/>
      <c r="F32" s="451"/>
      <c r="G32" s="451"/>
      <c r="H32" s="451"/>
      <c r="I32" s="451"/>
      <c r="J32" s="451"/>
      <c r="K32" s="451"/>
      <c r="L32" s="461"/>
    </row>
    <row r="33" spans="1:12" ht="12.75" customHeight="1">
      <c r="A33" s="602"/>
      <c r="B33" s="146">
        <v>2004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61"/>
    </row>
    <row r="34" spans="1:12" ht="12.75" customHeight="1">
      <c r="A34" s="602"/>
      <c r="B34" s="146">
        <v>2005</v>
      </c>
      <c r="C34" s="446">
        <f t="shared" si="2"/>
        <v>200</v>
      </c>
      <c r="D34" s="446">
        <f t="shared" si="3"/>
        <v>-155</v>
      </c>
      <c r="E34" s="446">
        <f t="shared" si="3"/>
        <v>-2732</v>
      </c>
      <c r="F34" s="446">
        <f t="shared" si="3"/>
        <v>-4811</v>
      </c>
      <c r="G34" s="446">
        <f t="shared" si="3"/>
        <v>-168</v>
      </c>
      <c r="H34" s="446">
        <f t="shared" si="3"/>
        <v>-14</v>
      </c>
      <c r="I34" s="446">
        <f t="shared" si="3"/>
        <v>-27</v>
      </c>
      <c r="J34" s="451"/>
      <c r="K34" s="451"/>
      <c r="L34" s="461"/>
    </row>
    <row r="35" spans="1:12" ht="12.75" customHeight="1">
      <c r="A35" s="602"/>
      <c r="B35" s="146">
        <v>2006</v>
      </c>
      <c r="C35" s="446">
        <f t="shared" si="2"/>
        <v>156</v>
      </c>
      <c r="D35" s="446">
        <f t="shared" si="3"/>
        <v>-89</v>
      </c>
      <c r="E35" s="446">
        <f t="shared" si="3"/>
        <v>-1938</v>
      </c>
      <c r="F35" s="446">
        <f t="shared" si="3"/>
        <v>-3485</v>
      </c>
      <c r="G35" s="446">
        <f t="shared" si="3"/>
        <v>-168</v>
      </c>
      <c r="H35" s="446">
        <f t="shared" si="3"/>
        <v>2</v>
      </c>
      <c r="I35" s="446">
        <f t="shared" si="3"/>
        <v>-31</v>
      </c>
      <c r="J35" s="446">
        <f t="shared" si="3"/>
        <v>-233</v>
      </c>
      <c r="K35" s="451"/>
      <c r="L35" s="461"/>
    </row>
    <row r="36" spans="1:12" ht="12.75" customHeight="1" thickBot="1">
      <c r="A36" s="587"/>
      <c r="B36" s="147">
        <v>2007</v>
      </c>
      <c r="C36" s="448">
        <f t="shared" si="2"/>
        <v>82</v>
      </c>
      <c r="D36" s="448">
        <f t="shared" si="3"/>
        <v>-61</v>
      </c>
      <c r="E36" s="448">
        <f t="shared" si="3"/>
        <v>-99</v>
      </c>
      <c r="F36" s="448">
        <f t="shared" si="3"/>
        <v>-3616</v>
      </c>
      <c r="G36" s="448">
        <f t="shared" si="3"/>
        <v>-50</v>
      </c>
      <c r="H36" s="448">
        <f t="shared" si="3"/>
        <v>18</v>
      </c>
      <c r="I36" s="448">
        <f t="shared" si="3"/>
        <v>-45</v>
      </c>
      <c r="J36" s="448">
        <f t="shared" si="3"/>
        <v>-254</v>
      </c>
      <c r="K36" s="448">
        <f t="shared" si="3"/>
        <v>-20</v>
      </c>
      <c r="L36" s="463">
        <f>SUM(C36:K36)</f>
        <v>-4045</v>
      </c>
    </row>
    <row r="37" spans="1:8" s="307" customFormat="1" ht="12.75">
      <c r="A37" s="477" t="s">
        <v>19</v>
      </c>
      <c r="B37" s="477"/>
      <c r="H37" s="11" t="s">
        <v>265</v>
      </c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4.7109375" style="177" customWidth="1"/>
    <col min="8" max="16384" width="9.140625" style="177" customWidth="1"/>
  </cols>
  <sheetData>
    <row r="1" spans="1:12" ht="19.5" customHeight="1">
      <c r="A1" s="16" t="s">
        <v>381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6.75" customHeight="1" thickBot="1"/>
    <row r="3" spans="1:7" ht="51.75" thickBot="1">
      <c r="A3" s="19" t="s">
        <v>375</v>
      </c>
      <c r="B3" s="19" t="s">
        <v>431</v>
      </c>
      <c r="C3" s="314" t="s">
        <v>167</v>
      </c>
      <c r="D3" s="314" t="s">
        <v>168</v>
      </c>
      <c r="E3" s="314" t="s">
        <v>305</v>
      </c>
      <c r="F3" s="314" t="s">
        <v>306</v>
      </c>
      <c r="G3" s="314" t="s">
        <v>289</v>
      </c>
    </row>
    <row r="4" spans="1:7" ht="12.75" customHeight="1">
      <c r="A4" s="589" t="s">
        <v>53</v>
      </c>
      <c r="B4" s="157">
        <v>1997</v>
      </c>
      <c r="C4" s="342">
        <v>742.4</v>
      </c>
      <c r="D4" s="342">
        <v>577.4</v>
      </c>
      <c r="E4" s="205">
        <f aca="true" t="shared" si="0" ref="E4:E13">SUM(C4:D4)</f>
        <v>1319.8</v>
      </c>
      <c r="F4" s="342">
        <v>889.1</v>
      </c>
      <c r="G4" s="205">
        <f aca="true" t="shared" si="1" ref="G4:G36">E4+F4</f>
        <v>2208.9</v>
      </c>
    </row>
    <row r="5" spans="1:7" ht="12.75" customHeight="1">
      <c r="A5" s="590"/>
      <c r="B5" s="158">
        <v>1998</v>
      </c>
      <c r="C5" s="343">
        <v>645.5</v>
      </c>
      <c r="D5" s="343">
        <v>542.1</v>
      </c>
      <c r="E5" s="336">
        <f t="shared" si="0"/>
        <v>1187.6</v>
      </c>
      <c r="F5" s="343">
        <v>932.7</v>
      </c>
      <c r="G5" s="336">
        <f t="shared" si="1"/>
        <v>2120.3</v>
      </c>
    </row>
    <row r="6" spans="1:7" ht="12.75" customHeight="1">
      <c r="A6" s="590"/>
      <c r="B6" s="158">
        <v>1999</v>
      </c>
      <c r="C6" s="343">
        <v>564.9</v>
      </c>
      <c r="D6" s="343">
        <v>541.3</v>
      </c>
      <c r="E6" s="336">
        <f t="shared" si="0"/>
        <v>1106.1999999999998</v>
      </c>
      <c r="F6" s="343">
        <v>753.4</v>
      </c>
      <c r="G6" s="336">
        <f t="shared" si="1"/>
        <v>1859.6</v>
      </c>
    </row>
    <row r="7" spans="1:7" ht="12.75" customHeight="1">
      <c r="A7" s="590"/>
      <c r="B7" s="158">
        <v>2000</v>
      </c>
      <c r="C7" s="343">
        <v>533</v>
      </c>
      <c r="D7" s="343">
        <v>519</v>
      </c>
      <c r="E7" s="336">
        <f t="shared" si="0"/>
        <v>1052</v>
      </c>
      <c r="F7" s="343">
        <v>655</v>
      </c>
      <c r="G7" s="336">
        <f t="shared" si="1"/>
        <v>1707</v>
      </c>
    </row>
    <row r="8" spans="1:7" ht="12.75" customHeight="1">
      <c r="A8" s="590"/>
      <c r="B8" s="158">
        <v>2001</v>
      </c>
      <c r="C8" s="343">
        <v>589</v>
      </c>
      <c r="D8" s="343">
        <v>555</v>
      </c>
      <c r="E8" s="336">
        <f t="shared" si="0"/>
        <v>1144</v>
      </c>
      <c r="F8" s="343">
        <v>768</v>
      </c>
      <c r="G8" s="336">
        <f t="shared" si="1"/>
        <v>1912</v>
      </c>
    </row>
    <row r="9" spans="1:7" ht="12.75" customHeight="1">
      <c r="A9" s="590"/>
      <c r="B9" s="158">
        <v>2002</v>
      </c>
      <c r="C9" s="343">
        <v>543</v>
      </c>
      <c r="D9" s="343">
        <v>590</v>
      </c>
      <c r="E9" s="336">
        <f t="shared" si="0"/>
        <v>1133</v>
      </c>
      <c r="F9" s="343">
        <v>765</v>
      </c>
      <c r="G9" s="336">
        <f t="shared" si="1"/>
        <v>1898</v>
      </c>
    </row>
    <row r="10" spans="1:7" ht="12.75" customHeight="1">
      <c r="A10" s="590"/>
      <c r="B10" s="158">
        <v>2003</v>
      </c>
      <c r="C10" s="343">
        <v>595</v>
      </c>
      <c r="D10" s="343">
        <v>626</v>
      </c>
      <c r="E10" s="336">
        <f t="shared" si="0"/>
        <v>1221</v>
      </c>
      <c r="F10" s="343">
        <v>806</v>
      </c>
      <c r="G10" s="336">
        <f t="shared" si="1"/>
        <v>2027</v>
      </c>
    </row>
    <row r="11" spans="1:7" ht="12.75" customHeight="1">
      <c r="A11" s="590"/>
      <c r="B11" s="158">
        <v>2004</v>
      </c>
      <c r="C11" s="343">
        <v>680</v>
      </c>
      <c r="D11" s="343">
        <v>678</v>
      </c>
      <c r="E11" s="336">
        <f t="shared" si="0"/>
        <v>1358</v>
      </c>
      <c r="F11" s="343">
        <v>891</v>
      </c>
      <c r="G11" s="336">
        <f t="shared" si="1"/>
        <v>2249</v>
      </c>
    </row>
    <row r="12" spans="1:7" ht="12.75" customHeight="1">
      <c r="A12" s="590"/>
      <c r="B12" s="158">
        <v>2005</v>
      </c>
      <c r="C12" s="343">
        <v>595</v>
      </c>
      <c r="D12" s="343">
        <v>641</v>
      </c>
      <c r="E12" s="336">
        <f t="shared" si="0"/>
        <v>1236</v>
      </c>
      <c r="F12" s="343">
        <v>908</v>
      </c>
      <c r="G12" s="336">
        <f t="shared" si="1"/>
        <v>2144</v>
      </c>
    </row>
    <row r="13" spans="1:7" ht="12.75" customHeight="1">
      <c r="A13" s="591"/>
      <c r="B13" s="158">
        <v>2006</v>
      </c>
      <c r="C13" s="343">
        <v>571</v>
      </c>
      <c r="D13" s="343">
        <v>666</v>
      </c>
      <c r="E13" s="336">
        <f t="shared" si="0"/>
        <v>1237</v>
      </c>
      <c r="F13" s="343">
        <v>928</v>
      </c>
      <c r="G13" s="336">
        <f t="shared" si="1"/>
        <v>2165</v>
      </c>
    </row>
    <row r="14" spans="1:7" ht="12.75" customHeight="1" thickBot="1">
      <c r="A14" s="592"/>
      <c r="B14" s="156">
        <v>2007</v>
      </c>
      <c r="C14" s="344">
        <v>874</v>
      </c>
      <c r="D14" s="344">
        <v>750</v>
      </c>
      <c r="E14" s="337">
        <v>1624</v>
      </c>
      <c r="F14" s="344">
        <v>1290</v>
      </c>
      <c r="G14" s="337">
        <f t="shared" si="1"/>
        <v>2914</v>
      </c>
    </row>
    <row r="15" spans="1:7" ht="12.75" customHeight="1">
      <c r="A15" s="589" t="s">
        <v>54</v>
      </c>
      <c r="B15" s="157">
        <v>1997</v>
      </c>
      <c r="C15" s="342">
        <v>73.7</v>
      </c>
      <c r="D15" s="342">
        <v>4.4</v>
      </c>
      <c r="E15" s="205">
        <f aca="true" t="shared" si="2" ref="E15:E35">SUM(C15:D15)</f>
        <v>78.10000000000001</v>
      </c>
      <c r="F15" s="342">
        <v>110.9</v>
      </c>
      <c r="G15" s="205">
        <f t="shared" si="1"/>
        <v>189</v>
      </c>
    </row>
    <row r="16" spans="1:7" ht="12.75" customHeight="1">
      <c r="A16" s="591"/>
      <c r="B16" s="158">
        <v>1998</v>
      </c>
      <c r="C16" s="343">
        <v>89.8</v>
      </c>
      <c r="D16" s="343">
        <v>3.6</v>
      </c>
      <c r="E16" s="336">
        <f t="shared" si="2"/>
        <v>93.39999999999999</v>
      </c>
      <c r="F16" s="343">
        <v>114.7</v>
      </c>
      <c r="G16" s="336">
        <f t="shared" si="1"/>
        <v>208.1</v>
      </c>
    </row>
    <row r="17" spans="1:7" ht="12.75" customHeight="1">
      <c r="A17" s="591"/>
      <c r="B17" s="158">
        <v>1999</v>
      </c>
      <c r="C17" s="343">
        <v>117.4</v>
      </c>
      <c r="D17" s="343">
        <v>2.9</v>
      </c>
      <c r="E17" s="336">
        <f t="shared" si="2"/>
        <v>120.30000000000001</v>
      </c>
      <c r="F17" s="343">
        <v>119.1</v>
      </c>
      <c r="G17" s="336">
        <f t="shared" si="1"/>
        <v>239.4</v>
      </c>
    </row>
    <row r="18" spans="1:7" ht="12.75" customHeight="1">
      <c r="A18" s="591"/>
      <c r="B18" s="158">
        <v>2000</v>
      </c>
      <c r="C18" s="343">
        <v>106.8</v>
      </c>
      <c r="D18" s="343">
        <v>1.9</v>
      </c>
      <c r="E18" s="336">
        <f t="shared" si="2"/>
        <v>108.7</v>
      </c>
      <c r="F18" s="343">
        <v>89</v>
      </c>
      <c r="G18" s="336">
        <f t="shared" si="1"/>
        <v>197.7</v>
      </c>
    </row>
    <row r="19" spans="1:7" ht="12.75" customHeight="1">
      <c r="A19" s="591"/>
      <c r="B19" s="158">
        <v>2001</v>
      </c>
      <c r="C19" s="343">
        <v>136</v>
      </c>
      <c r="D19" s="343">
        <v>3</v>
      </c>
      <c r="E19" s="336">
        <f t="shared" si="2"/>
        <v>139</v>
      </c>
      <c r="F19" s="343">
        <v>104</v>
      </c>
      <c r="G19" s="336">
        <f t="shared" si="1"/>
        <v>243</v>
      </c>
    </row>
    <row r="20" spans="1:7" ht="12.75" customHeight="1">
      <c r="A20" s="591"/>
      <c r="B20" s="158">
        <v>2002</v>
      </c>
      <c r="C20" s="343">
        <v>116</v>
      </c>
      <c r="D20" s="343">
        <v>7</v>
      </c>
      <c r="E20" s="336">
        <f t="shared" si="2"/>
        <v>123</v>
      </c>
      <c r="F20" s="343">
        <v>145</v>
      </c>
      <c r="G20" s="336">
        <f t="shared" si="1"/>
        <v>268</v>
      </c>
    </row>
    <row r="21" spans="1:7" ht="12.75" customHeight="1">
      <c r="A21" s="591"/>
      <c r="B21" s="158">
        <v>2003</v>
      </c>
      <c r="C21" s="343">
        <v>153</v>
      </c>
      <c r="D21" s="343">
        <v>10</v>
      </c>
      <c r="E21" s="336">
        <f t="shared" si="2"/>
        <v>163</v>
      </c>
      <c r="F21" s="343">
        <v>197</v>
      </c>
      <c r="G21" s="336">
        <f t="shared" si="1"/>
        <v>360</v>
      </c>
    </row>
    <row r="22" spans="1:7" ht="12.75" customHeight="1">
      <c r="A22" s="591"/>
      <c r="B22" s="158">
        <v>2004</v>
      </c>
      <c r="C22" s="343">
        <v>157</v>
      </c>
      <c r="D22" s="343">
        <v>8</v>
      </c>
      <c r="E22" s="336">
        <f t="shared" si="2"/>
        <v>165</v>
      </c>
      <c r="F22" s="343">
        <v>214</v>
      </c>
      <c r="G22" s="336">
        <f t="shared" si="1"/>
        <v>379</v>
      </c>
    </row>
    <row r="23" spans="1:7" ht="12.75" customHeight="1">
      <c r="A23" s="591"/>
      <c r="B23" s="158">
        <v>2005</v>
      </c>
      <c r="C23" s="343">
        <v>159</v>
      </c>
      <c r="D23" s="343">
        <v>10</v>
      </c>
      <c r="E23" s="336">
        <f t="shared" si="2"/>
        <v>169</v>
      </c>
      <c r="F23" s="343">
        <v>266</v>
      </c>
      <c r="G23" s="336">
        <f t="shared" si="1"/>
        <v>435</v>
      </c>
    </row>
    <row r="24" spans="1:7" ht="12.75" customHeight="1">
      <c r="A24" s="591"/>
      <c r="B24" s="158">
        <v>2006</v>
      </c>
      <c r="C24" s="345">
        <v>158</v>
      </c>
      <c r="D24" s="345">
        <v>14</v>
      </c>
      <c r="E24" s="336">
        <f t="shared" si="2"/>
        <v>172</v>
      </c>
      <c r="F24" s="345">
        <v>264</v>
      </c>
      <c r="G24" s="336">
        <f t="shared" si="1"/>
        <v>436</v>
      </c>
    </row>
    <row r="25" spans="1:7" ht="12.75" customHeight="1" thickBot="1">
      <c r="A25" s="592"/>
      <c r="B25" s="156">
        <v>2007</v>
      </c>
      <c r="C25" s="346">
        <v>209</v>
      </c>
      <c r="D25" s="346">
        <v>16</v>
      </c>
      <c r="E25" s="337">
        <f t="shared" si="2"/>
        <v>225</v>
      </c>
      <c r="F25" s="346">
        <v>355</v>
      </c>
      <c r="G25" s="337">
        <f t="shared" si="1"/>
        <v>580</v>
      </c>
    </row>
    <row r="26" spans="1:7" ht="12.75" customHeight="1">
      <c r="A26" s="593" t="s">
        <v>376</v>
      </c>
      <c r="B26" s="145">
        <v>1997</v>
      </c>
      <c r="C26" s="204">
        <f aca="true" t="shared" si="3" ref="C26:D36">C15-C4</f>
        <v>-668.6999999999999</v>
      </c>
      <c r="D26" s="204">
        <f t="shared" si="3"/>
        <v>-573</v>
      </c>
      <c r="E26" s="205">
        <f t="shared" si="2"/>
        <v>-1241.6999999999998</v>
      </c>
      <c r="F26" s="204">
        <f aca="true" t="shared" si="4" ref="F26:F36">F15-F4</f>
        <v>-778.2</v>
      </c>
      <c r="G26" s="205">
        <f t="shared" si="1"/>
        <v>-2019.8999999999999</v>
      </c>
    </row>
    <row r="27" spans="1:7" ht="12.75" customHeight="1">
      <c r="A27" s="594"/>
      <c r="B27" s="146">
        <v>1998</v>
      </c>
      <c r="C27" s="347">
        <f t="shared" si="3"/>
        <v>-555.7</v>
      </c>
      <c r="D27" s="347">
        <f t="shared" si="3"/>
        <v>-538.5</v>
      </c>
      <c r="E27" s="336">
        <f t="shared" si="2"/>
        <v>-1094.2</v>
      </c>
      <c r="F27" s="347">
        <f t="shared" si="4"/>
        <v>-818</v>
      </c>
      <c r="G27" s="336">
        <f t="shared" si="1"/>
        <v>-1912.2</v>
      </c>
    </row>
    <row r="28" spans="1:7" ht="12.75" customHeight="1">
      <c r="A28" s="594"/>
      <c r="B28" s="146">
        <v>1999</v>
      </c>
      <c r="C28" s="347">
        <f t="shared" si="3"/>
        <v>-447.5</v>
      </c>
      <c r="D28" s="347">
        <f t="shared" si="3"/>
        <v>-538.4</v>
      </c>
      <c r="E28" s="336">
        <f t="shared" si="2"/>
        <v>-985.9</v>
      </c>
      <c r="F28" s="347">
        <f t="shared" si="4"/>
        <v>-634.3</v>
      </c>
      <c r="G28" s="336">
        <f t="shared" si="1"/>
        <v>-1620.1999999999998</v>
      </c>
    </row>
    <row r="29" spans="1:7" ht="12.75" customHeight="1">
      <c r="A29" s="594"/>
      <c r="B29" s="146">
        <v>2000</v>
      </c>
      <c r="C29" s="347">
        <f t="shared" si="3"/>
        <v>-426.2</v>
      </c>
      <c r="D29" s="347">
        <f t="shared" si="3"/>
        <v>-517.1</v>
      </c>
      <c r="E29" s="336">
        <f t="shared" si="2"/>
        <v>-943.3</v>
      </c>
      <c r="F29" s="347">
        <f t="shared" si="4"/>
        <v>-566</v>
      </c>
      <c r="G29" s="336">
        <f t="shared" si="1"/>
        <v>-1509.3</v>
      </c>
    </row>
    <row r="30" spans="1:7" ht="12.75" customHeight="1">
      <c r="A30" s="594"/>
      <c r="B30" s="146">
        <v>2001</v>
      </c>
      <c r="C30" s="347">
        <f t="shared" si="3"/>
        <v>-453</v>
      </c>
      <c r="D30" s="347">
        <f t="shared" si="3"/>
        <v>-552</v>
      </c>
      <c r="E30" s="336">
        <f t="shared" si="2"/>
        <v>-1005</v>
      </c>
      <c r="F30" s="347">
        <f t="shared" si="4"/>
        <v>-664</v>
      </c>
      <c r="G30" s="336">
        <f t="shared" si="1"/>
        <v>-1669</v>
      </c>
    </row>
    <row r="31" spans="1:7" ht="12.75" customHeight="1">
      <c r="A31" s="594"/>
      <c r="B31" s="146">
        <v>2002</v>
      </c>
      <c r="C31" s="347">
        <f t="shared" si="3"/>
        <v>-427</v>
      </c>
      <c r="D31" s="347">
        <f t="shared" si="3"/>
        <v>-583</v>
      </c>
      <c r="E31" s="336">
        <f t="shared" si="2"/>
        <v>-1010</v>
      </c>
      <c r="F31" s="347">
        <f t="shared" si="4"/>
        <v>-620</v>
      </c>
      <c r="G31" s="336">
        <f t="shared" si="1"/>
        <v>-1630</v>
      </c>
    </row>
    <row r="32" spans="1:7" ht="12.75" customHeight="1">
      <c r="A32" s="594"/>
      <c r="B32" s="146">
        <v>2003</v>
      </c>
      <c r="C32" s="347">
        <f t="shared" si="3"/>
        <v>-442</v>
      </c>
      <c r="D32" s="347">
        <f t="shared" si="3"/>
        <v>-616</v>
      </c>
      <c r="E32" s="336">
        <f t="shared" si="2"/>
        <v>-1058</v>
      </c>
      <c r="F32" s="347">
        <f t="shared" si="4"/>
        <v>-609</v>
      </c>
      <c r="G32" s="336">
        <f t="shared" si="1"/>
        <v>-1667</v>
      </c>
    </row>
    <row r="33" spans="1:7" ht="12.75" customHeight="1">
      <c r="A33" s="594"/>
      <c r="B33" s="146">
        <v>2004</v>
      </c>
      <c r="C33" s="347">
        <f t="shared" si="3"/>
        <v>-523</v>
      </c>
      <c r="D33" s="347">
        <f t="shared" si="3"/>
        <v>-670</v>
      </c>
      <c r="E33" s="336">
        <f t="shared" si="2"/>
        <v>-1193</v>
      </c>
      <c r="F33" s="347">
        <f t="shared" si="4"/>
        <v>-677</v>
      </c>
      <c r="G33" s="336">
        <f t="shared" si="1"/>
        <v>-1870</v>
      </c>
    </row>
    <row r="34" spans="1:7" ht="12.75" customHeight="1">
      <c r="A34" s="594"/>
      <c r="B34" s="146">
        <v>2005</v>
      </c>
      <c r="C34" s="347">
        <f t="shared" si="3"/>
        <v>-436</v>
      </c>
      <c r="D34" s="347">
        <f t="shared" si="3"/>
        <v>-631</v>
      </c>
      <c r="E34" s="336">
        <f t="shared" si="2"/>
        <v>-1067</v>
      </c>
      <c r="F34" s="347">
        <f t="shared" si="4"/>
        <v>-642</v>
      </c>
      <c r="G34" s="336">
        <f t="shared" si="1"/>
        <v>-1709</v>
      </c>
    </row>
    <row r="35" spans="1:7" ht="12.75" customHeight="1">
      <c r="A35" s="594"/>
      <c r="B35" s="158">
        <v>2006</v>
      </c>
      <c r="C35" s="347">
        <f t="shared" si="3"/>
        <v>-413</v>
      </c>
      <c r="D35" s="347">
        <f t="shared" si="3"/>
        <v>-652</v>
      </c>
      <c r="E35" s="336">
        <f t="shared" si="2"/>
        <v>-1065</v>
      </c>
      <c r="F35" s="347">
        <f t="shared" si="4"/>
        <v>-664</v>
      </c>
      <c r="G35" s="336">
        <f t="shared" si="1"/>
        <v>-1729</v>
      </c>
    </row>
    <row r="36" spans="1:7" ht="12.75" customHeight="1" thickBot="1">
      <c r="A36" s="595"/>
      <c r="B36" s="156">
        <v>2007</v>
      </c>
      <c r="C36" s="348">
        <f t="shared" si="3"/>
        <v>-665</v>
      </c>
      <c r="D36" s="348">
        <f t="shared" si="3"/>
        <v>-734</v>
      </c>
      <c r="E36" s="337">
        <v>1624</v>
      </c>
      <c r="F36" s="348">
        <f t="shared" si="4"/>
        <v>-935</v>
      </c>
      <c r="G36" s="337">
        <f t="shared" si="1"/>
        <v>689</v>
      </c>
    </row>
    <row r="37" spans="1:12" ht="13.5" customHeight="1">
      <c r="A37" s="4" t="s">
        <v>19</v>
      </c>
      <c r="B37" s="12"/>
      <c r="C37" s="5"/>
      <c r="D37" s="3"/>
      <c r="F37" s="11" t="s">
        <v>265</v>
      </c>
      <c r="G37" s="3"/>
      <c r="H37" s="3"/>
      <c r="I37" s="6"/>
      <c r="J37" s="3"/>
      <c r="K37" s="3"/>
      <c r="L37" s="3"/>
    </row>
    <row r="38" spans="2:12" ht="13.5" customHeight="1">
      <c r="B38" s="8"/>
      <c r="C38" s="5"/>
      <c r="D38" s="3"/>
      <c r="E38" s="3"/>
      <c r="F38" s="3"/>
      <c r="G38" s="3"/>
      <c r="H38" s="3"/>
      <c r="I38" s="3"/>
      <c r="J38" s="3"/>
      <c r="K38" s="3"/>
      <c r="L38" s="3"/>
    </row>
  </sheetData>
  <sheetProtection/>
  <mergeCells count="3">
    <mergeCell ref="A4:A14"/>
    <mergeCell ref="A15:A25"/>
    <mergeCell ref="A26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206" customWidth="1"/>
    <col min="2" max="3" width="7.421875" style="206" bestFit="1" customWidth="1"/>
    <col min="4" max="5" width="7.140625" style="206" bestFit="1" customWidth="1"/>
    <col min="6" max="6" width="6.57421875" style="206" bestFit="1" customWidth="1"/>
    <col min="7" max="7" width="6.8515625" style="206" customWidth="1"/>
    <col min="8" max="9" width="7.7109375" style="206" customWidth="1"/>
    <col min="10" max="10" width="8.00390625" style="206" bestFit="1" customWidth="1"/>
    <col min="11" max="16384" width="9.140625" style="206" customWidth="1"/>
  </cols>
  <sheetData>
    <row r="1" spans="1:23" s="3" customFormat="1" ht="19.5" customHeight="1">
      <c r="A1" s="16" t="s">
        <v>467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9.75" customHeight="1" thickBot="1">
      <c r="A2" s="4"/>
      <c r="B2" s="12"/>
      <c r="C2" s="5"/>
      <c r="E2" s="9"/>
      <c r="P2" s="6"/>
      <c r="W2" s="2"/>
    </row>
    <row r="3" spans="1:10" ht="13.5" customHeight="1" thickBot="1">
      <c r="A3" s="218"/>
      <c r="B3" s="632" t="s">
        <v>367</v>
      </c>
      <c r="C3" s="632"/>
      <c r="D3" s="632"/>
      <c r="E3" s="632"/>
      <c r="F3" s="632"/>
      <c r="G3" s="632"/>
      <c r="H3" s="632"/>
      <c r="I3" s="632"/>
      <c r="J3" s="632"/>
    </row>
    <row r="4" spans="1:10" ht="13.5" customHeight="1" thickBot="1">
      <c r="A4" s="604" t="s">
        <v>289</v>
      </c>
      <c r="B4" s="632" t="s">
        <v>53</v>
      </c>
      <c r="C4" s="632"/>
      <c r="D4" s="632"/>
      <c r="E4" s="632" t="s">
        <v>54</v>
      </c>
      <c r="F4" s="632"/>
      <c r="G4" s="632"/>
      <c r="H4" s="604" t="s">
        <v>376</v>
      </c>
      <c r="I4" s="604"/>
      <c r="J4" s="604"/>
    </row>
    <row r="5" spans="1:10" ht="13.5" customHeight="1" thickBot="1">
      <c r="A5" s="623"/>
      <c r="B5" s="543">
        <v>2005</v>
      </c>
      <c r="C5" s="543">
        <v>2006</v>
      </c>
      <c r="D5" s="543">
        <v>2007</v>
      </c>
      <c r="E5" s="543">
        <v>2005</v>
      </c>
      <c r="F5" s="543">
        <v>2006</v>
      </c>
      <c r="G5" s="543">
        <v>2007</v>
      </c>
      <c r="H5" s="316">
        <v>2005</v>
      </c>
      <c r="I5" s="316">
        <v>2006</v>
      </c>
      <c r="J5" s="316">
        <v>2007</v>
      </c>
    </row>
    <row r="6" spans="1:10" ht="15.75" customHeight="1">
      <c r="A6" s="67" t="s">
        <v>290</v>
      </c>
      <c r="B6" s="454">
        <v>24785</v>
      </c>
      <c r="C6" s="454">
        <v>21847</v>
      </c>
      <c r="D6" s="454">
        <v>26542</v>
      </c>
      <c r="E6" s="454">
        <v>10004</v>
      </c>
      <c r="F6" s="454">
        <v>2065</v>
      </c>
      <c r="G6" s="454">
        <v>1685</v>
      </c>
      <c r="H6" s="465">
        <f>E6-B6</f>
        <v>-14781</v>
      </c>
      <c r="I6" s="465">
        <f>F6-C6</f>
        <v>-19782</v>
      </c>
      <c r="J6" s="465">
        <f>G6-D6</f>
        <v>-24857</v>
      </c>
    </row>
    <row r="7" spans="1:10" ht="15.75" customHeight="1">
      <c r="A7" s="24" t="s">
        <v>291</v>
      </c>
      <c r="B7" s="446">
        <v>132</v>
      </c>
      <c r="C7" s="446">
        <v>158</v>
      </c>
      <c r="D7" s="446">
        <v>168</v>
      </c>
      <c r="E7" s="446">
        <v>7</v>
      </c>
      <c r="F7" s="446">
        <v>32</v>
      </c>
      <c r="G7" s="446">
        <v>1</v>
      </c>
      <c r="H7" s="466">
        <f aca="true" t="shared" si="0" ref="H7:H18">E7-B7</f>
        <v>-125</v>
      </c>
      <c r="I7" s="466">
        <f aca="true" t="shared" si="1" ref="I7:I18">F7-C7</f>
        <v>-126</v>
      </c>
      <c r="J7" s="466">
        <f aca="true" t="shared" si="2" ref="J7:J18">G7-D7</f>
        <v>-167</v>
      </c>
    </row>
    <row r="8" spans="1:10" ht="31.5" customHeight="1">
      <c r="A8" s="24" t="s">
        <v>292</v>
      </c>
      <c r="B8" s="446">
        <v>355</v>
      </c>
      <c r="C8" s="446">
        <v>502</v>
      </c>
      <c r="D8" s="446">
        <v>313</v>
      </c>
      <c r="E8" s="446">
        <v>1153</v>
      </c>
      <c r="F8" s="446">
        <v>30</v>
      </c>
      <c r="G8" s="446">
        <v>28</v>
      </c>
      <c r="H8" s="466">
        <f t="shared" si="0"/>
        <v>798</v>
      </c>
      <c r="I8" s="466">
        <f t="shared" si="1"/>
        <v>-472</v>
      </c>
      <c r="J8" s="466">
        <f t="shared" si="2"/>
        <v>-285</v>
      </c>
    </row>
    <row r="9" spans="1:10" ht="31.5" customHeight="1">
      <c r="A9" s="24" t="s">
        <v>293</v>
      </c>
      <c r="B9" s="446">
        <v>83419</v>
      </c>
      <c r="C9" s="446">
        <v>96165</v>
      </c>
      <c r="D9" s="446">
        <v>101974</v>
      </c>
      <c r="E9" s="446">
        <v>9254</v>
      </c>
      <c r="F9" s="446">
        <v>8199</v>
      </c>
      <c r="G9" s="446">
        <v>8682</v>
      </c>
      <c r="H9" s="466">
        <f t="shared" si="0"/>
        <v>-74165</v>
      </c>
      <c r="I9" s="466">
        <f t="shared" si="1"/>
        <v>-87966</v>
      </c>
      <c r="J9" s="466">
        <f t="shared" si="2"/>
        <v>-93292</v>
      </c>
    </row>
    <row r="10" spans="1:10" ht="15.75" customHeight="1">
      <c r="A10" s="24" t="s">
        <v>294</v>
      </c>
      <c r="B10" s="446">
        <v>15703</v>
      </c>
      <c r="C10" s="446">
        <v>18683</v>
      </c>
      <c r="D10" s="446">
        <v>20184</v>
      </c>
      <c r="E10" s="446">
        <v>3499</v>
      </c>
      <c r="F10" s="446">
        <v>2809</v>
      </c>
      <c r="G10" s="446">
        <v>4190</v>
      </c>
      <c r="H10" s="466">
        <f t="shared" si="0"/>
        <v>-12204</v>
      </c>
      <c r="I10" s="466">
        <f t="shared" si="1"/>
        <v>-15874</v>
      </c>
      <c r="J10" s="466">
        <f t="shared" si="2"/>
        <v>-15994</v>
      </c>
    </row>
    <row r="11" spans="1:10" ht="15.75" customHeight="1">
      <c r="A11" s="24" t="s">
        <v>295</v>
      </c>
      <c r="B11" s="446">
        <v>146600</v>
      </c>
      <c r="C11" s="446">
        <v>123937</v>
      </c>
      <c r="D11" s="446">
        <v>172717</v>
      </c>
      <c r="E11" s="446">
        <v>4152</v>
      </c>
      <c r="F11" s="446">
        <v>3945</v>
      </c>
      <c r="G11" s="446">
        <v>4614</v>
      </c>
      <c r="H11" s="466">
        <f t="shared" si="0"/>
        <v>-142448</v>
      </c>
      <c r="I11" s="466">
        <f t="shared" si="1"/>
        <v>-119992</v>
      </c>
      <c r="J11" s="466">
        <f t="shared" si="2"/>
        <v>-168103</v>
      </c>
    </row>
    <row r="12" spans="1:10" ht="15.75" customHeight="1">
      <c r="A12" s="24" t="s">
        <v>296</v>
      </c>
      <c r="B12" s="446">
        <v>12576</v>
      </c>
      <c r="C12" s="446">
        <v>12214</v>
      </c>
      <c r="D12" s="446">
        <v>14032</v>
      </c>
      <c r="E12" s="446">
        <v>2834</v>
      </c>
      <c r="F12" s="446">
        <v>2242</v>
      </c>
      <c r="G12" s="446">
        <v>2245</v>
      </c>
      <c r="H12" s="466">
        <f t="shared" si="0"/>
        <v>-9742</v>
      </c>
      <c r="I12" s="466">
        <f t="shared" si="1"/>
        <v>-9972</v>
      </c>
      <c r="J12" s="466">
        <f t="shared" si="2"/>
        <v>-11787</v>
      </c>
    </row>
    <row r="13" spans="1:10" ht="15.75" customHeight="1">
      <c r="A13" s="24" t="s">
        <v>297</v>
      </c>
      <c r="B13" s="446">
        <v>36662</v>
      </c>
      <c r="C13" s="446">
        <v>39525</v>
      </c>
      <c r="D13" s="446">
        <v>40845</v>
      </c>
      <c r="E13" s="446">
        <v>11687</v>
      </c>
      <c r="F13" s="446">
        <v>10511</v>
      </c>
      <c r="G13" s="446">
        <v>11460</v>
      </c>
      <c r="H13" s="466">
        <f t="shared" si="0"/>
        <v>-24975</v>
      </c>
      <c r="I13" s="466">
        <f t="shared" si="1"/>
        <v>-29014</v>
      </c>
      <c r="J13" s="466">
        <f t="shared" si="2"/>
        <v>-29385</v>
      </c>
    </row>
    <row r="14" spans="1:10" ht="31.5" customHeight="1">
      <c r="A14" s="24" t="s">
        <v>298</v>
      </c>
      <c r="B14" s="446">
        <v>41543</v>
      </c>
      <c r="C14" s="446">
        <v>34398</v>
      </c>
      <c r="D14" s="446">
        <v>43842</v>
      </c>
      <c r="E14" s="446">
        <v>44483</v>
      </c>
      <c r="F14" s="446">
        <v>49919</v>
      </c>
      <c r="G14" s="446">
        <v>55608</v>
      </c>
      <c r="H14" s="466">
        <f t="shared" si="0"/>
        <v>2940</v>
      </c>
      <c r="I14" s="466">
        <f t="shared" si="1"/>
        <v>15521</v>
      </c>
      <c r="J14" s="466">
        <f t="shared" si="2"/>
        <v>11766</v>
      </c>
    </row>
    <row r="15" spans="1:10" ht="15.75" customHeight="1">
      <c r="A15" s="24" t="s">
        <v>299</v>
      </c>
      <c r="B15" s="446">
        <v>19761</v>
      </c>
      <c r="C15" s="446">
        <v>19077</v>
      </c>
      <c r="D15" s="446">
        <v>24359</v>
      </c>
      <c r="E15" s="446">
        <v>10955</v>
      </c>
      <c r="F15" s="446">
        <v>9980</v>
      </c>
      <c r="G15" s="446">
        <v>12109</v>
      </c>
      <c r="H15" s="466">
        <f t="shared" si="0"/>
        <v>-8806</v>
      </c>
      <c r="I15" s="466">
        <f t="shared" si="1"/>
        <v>-9097</v>
      </c>
      <c r="J15" s="466">
        <f t="shared" si="2"/>
        <v>-12250</v>
      </c>
    </row>
    <row r="16" spans="1:10" ht="15.75" customHeight="1">
      <c r="A16" s="24" t="s">
        <v>300</v>
      </c>
      <c r="B16" s="446">
        <v>27342</v>
      </c>
      <c r="C16" s="446">
        <v>42479</v>
      </c>
      <c r="D16" s="446">
        <v>308161</v>
      </c>
      <c r="E16" s="446">
        <v>63634</v>
      </c>
      <c r="F16" s="446">
        <v>63373</v>
      </c>
      <c r="G16" s="446">
        <v>66388</v>
      </c>
      <c r="H16" s="466">
        <f t="shared" si="0"/>
        <v>36292</v>
      </c>
      <c r="I16" s="466">
        <f t="shared" si="1"/>
        <v>20894</v>
      </c>
      <c r="J16" s="466">
        <f t="shared" si="2"/>
        <v>-241773</v>
      </c>
    </row>
    <row r="17" spans="1:10" ht="15.75" customHeight="1">
      <c r="A17" s="24" t="s">
        <v>301</v>
      </c>
      <c r="B17" s="446">
        <v>8280</v>
      </c>
      <c r="C17" s="446">
        <v>7495</v>
      </c>
      <c r="D17" s="446">
        <v>9788</v>
      </c>
      <c r="E17" s="446">
        <v>801</v>
      </c>
      <c r="F17" s="446">
        <v>605</v>
      </c>
      <c r="G17" s="446">
        <v>4042</v>
      </c>
      <c r="H17" s="466">
        <f t="shared" si="0"/>
        <v>-7479</v>
      </c>
      <c r="I17" s="466">
        <f t="shared" si="1"/>
        <v>-6890</v>
      </c>
      <c r="J17" s="466">
        <f t="shared" si="2"/>
        <v>-5746</v>
      </c>
    </row>
    <row r="18" spans="1:10" ht="15.75" customHeight="1" thickBot="1">
      <c r="A18" s="24" t="s">
        <v>302</v>
      </c>
      <c r="B18" s="446">
        <v>7140</v>
      </c>
      <c r="C18" s="446">
        <v>5972</v>
      </c>
      <c r="D18" s="446">
        <v>7594</v>
      </c>
      <c r="E18" s="446">
        <v>109</v>
      </c>
      <c r="F18" s="446">
        <v>1</v>
      </c>
      <c r="G18" s="446">
        <v>35</v>
      </c>
      <c r="H18" s="467">
        <f t="shared" si="0"/>
        <v>-7031</v>
      </c>
      <c r="I18" s="467">
        <f t="shared" si="1"/>
        <v>-5971</v>
      </c>
      <c r="J18" s="467">
        <f t="shared" si="2"/>
        <v>-7559</v>
      </c>
    </row>
    <row r="19" spans="1:10" ht="15.75" customHeight="1" thickBot="1">
      <c r="A19" s="183" t="s">
        <v>5</v>
      </c>
      <c r="B19" s="480">
        <f>SUM(B6:B18)</f>
        <v>424298</v>
      </c>
      <c r="C19" s="480">
        <f aca="true" t="shared" si="3" ref="C19:J19">SUM(C6:C18)</f>
        <v>422452</v>
      </c>
      <c r="D19" s="480">
        <f t="shared" si="3"/>
        <v>770519</v>
      </c>
      <c r="E19" s="480">
        <f t="shared" si="3"/>
        <v>162572</v>
      </c>
      <c r="F19" s="480">
        <f t="shared" si="3"/>
        <v>153711</v>
      </c>
      <c r="G19" s="480">
        <f t="shared" si="3"/>
        <v>171087</v>
      </c>
      <c r="H19" s="480">
        <f t="shared" si="3"/>
        <v>-261726</v>
      </c>
      <c r="I19" s="480">
        <f t="shared" si="3"/>
        <v>-268741</v>
      </c>
      <c r="J19" s="480">
        <f t="shared" si="3"/>
        <v>-599432</v>
      </c>
    </row>
    <row r="20" spans="1:8" s="307" customFormat="1" ht="12.75">
      <c r="A20" s="477" t="s">
        <v>19</v>
      </c>
      <c r="B20" s="477"/>
      <c r="H20" s="11" t="s">
        <v>265</v>
      </c>
    </row>
  </sheetData>
  <sheetProtection/>
  <mergeCells count="5">
    <mergeCell ref="A4:A5"/>
    <mergeCell ref="B4:D4"/>
    <mergeCell ref="E4:G4"/>
    <mergeCell ref="H4:J4"/>
    <mergeCell ref="B3:J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7" customWidth="1"/>
    <col min="2" max="2" width="12.140625" style="10" customWidth="1"/>
    <col min="3" max="3" width="12.140625" style="14" customWidth="1"/>
    <col min="4" max="5" width="12.140625" style="7" customWidth="1"/>
    <col min="6" max="7" width="12.140625" style="13" customWidth="1"/>
    <col min="8" max="16384" width="9.140625" style="7" customWidth="1"/>
  </cols>
  <sheetData>
    <row r="1" spans="1:7" ht="19.5" customHeight="1">
      <c r="A1" s="495" t="s">
        <v>468</v>
      </c>
      <c r="B1" s="495"/>
      <c r="C1" s="495"/>
      <c r="D1" s="495"/>
      <c r="E1" s="495"/>
      <c r="F1" s="495"/>
      <c r="G1" s="495"/>
    </row>
    <row r="2" spans="1:2" ht="6.75" customHeight="1" thickBot="1">
      <c r="A2" s="11"/>
      <c r="B2" s="37"/>
    </row>
    <row r="3" spans="1:7" ht="13.5" customHeight="1" thickBot="1">
      <c r="A3" s="11"/>
      <c r="B3" s="626">
        <v>2008</v>
      </c>
      <c r="C3" s="626"/>
      <c r="D3" s="626"/>
      <c r="E3" s="626"/>
      <c r="F3" s="626"/>
      <c r="G3" s="626"/>
    </row>
    <row r="4" spans="1:7" s="38" customFormat="1" ht="13.5" customHeight="1" thickBot="1">
      <c r="A4" s="631" t="s">
        <v>59</v>
      </c>
      <c r="B4" s="640" t="s">
        <v>53</v>
      </c>
      <c r="C4" s="640"/>
      <c r="D4" s="640" t="s">
        <v>54</v>
      </c>
      <c r="E4" s="640"/>
      <c r="F4" s="631" t="s">
        <v>353</v>
      </c>
      <c r="G4" s="631"/>
    </row>
    <row r="5" spans="1:7" s="38" customFormat="1" ht="15.75" thickBot="1">
      <c r="A5" s="631"/>
      <c r="B5" s="542" t="s">
        <v>316</v>
      </c>
      <c r="C5" s="542" t="s">
        <v>367</v>
      </c>
      <c r="D5" s="542" t="s">
        <v>316</v>
      </c>
      <c r="E5" s="542" t="s">
        <v>367</v>
      </c>
      <c r="F5" s="542" t="s">
        <v>316</v>
      </c>
      <c r="G5" s="542" t="s">
        <v>367</v>
      </c>
    </row>
    <row r="6" spans="1:7" s="38" customFormat="1" ht="15.75" thickBot="1">
      <c r="A6" s="631" t="s">
        <v>52</v>
      </c>
      <c r="B6" s="631"/>
      <c r="C6" s="631"/>
      <c r="D6" s="631"/>
      <c r="E6" s="631"/>
      <c r="F6" s="631"/>
      <c r="G6" s="631"/>
    </row>
    <row r="7" spans="1:7" s="38" customFormat="1" ht="14.25" customHeight="1">
      <c r="A7" s="39" t="s">
        <v>55</v>
      </c>
      <c r="B7" s="497">
        <v>242463</v>
      </c>
      <c r="C7" s="497">
        <v>418863</v>
      </c>
      <c r="D7" s="497">
        <v>13274</v>
      </c>
      <c r="E7" s="497">
        <v>29611</v>
      </c>
      <c r="F7" s="498">
        <f aca="true" t="shared" si="0" ref="F7:G12">D7-B7</f>
        <v>-229189</v>
      </c>
      <c r="G7" s="498">
        <f t="shared" si="0"/>
        <v>-389252</v>
      </c>
    </row>
    <row r="8" spans="1:7" s="38" customFormat="1" ht="14.25" customHeight="1">
      <c r="A8" s="42" t="s">
        <v>162</v>
      </c>
      <c r="B8" s="499">
        <v>143160</v>
      </c>
      <c r="C8" s="499">
        <v>317421</v>
      </c>
      <c r="D8" s="499">
        <v>477</v>
      </c>
      <c r="E8" s="499">
        <v>1576</v>
      </c>
      <c r="F8" s="500">
        <f t="shared" si="0"/>
        <v>-142683</v>
      </c>
      <c r="G8" s="500">
        <f t="shared" si="0"/>
        <v>-315845</v>
      </c>
    </row>
    <row r="9" spans="1:7" s="38" customFormat="1" ht="14.25" customHeight="1">
      <c r="A9" s="42" t="s">
        <v>56</v>
      </c>
      <c r="B9" s="499">
        <v>26307</v>
      </c>
      <c r="C9" s="499">
        <v>62962</v>
      </c>
      <c r="D9" s="499">
        <v>1410</v>
      </c>
      <c r="E9" s="499">
        <v>4037</v>
      </c>
      <c r="F9" s="500">
        <f t="shared" si="0"/>
        <v>-24897</v>
      </c>
      <c r="G9" s="500">
        <f t="shared" si="0"/>
        <v>-58925</v>
      </c>
    </row>
    <row r="10" spans="1:7" s="38" customFormat="1" ht="14.25" customHeight="1">
      <c r="A10" s="43" t="s">
        <v>57</v>
      </c>
      <c r="B10" s="499">
        <v>1</v>
      </c>
      <c r="C10" s="499">
        <v>0.4</v>
      </c>
      <c r="D10" s="499">
        <v>0</v>
      </c>
      <c r="E10" s="499">
        <v>0</v>
      </c>
      <c r="F10" s="500">
        <f t="shared" si="0"/>
        <v>-1</v>
      </c>
      <c r="G10" s="500">
        <f t="shared" si="0"/>
        <v>-0.4</v>
      </c>
    </row>
    <row r="11" spans="1:7" s="38" customFormat="1" ht="14.25" customHeight="1">
      <c r="A11" s="43" t="s">
        <v>58</v>
      </c>
      <c r="B11" s="499">
        <v>6226</v>
      </c>
      <c r="C11" s="499">
        <v>46503</v>
      </c>
      <c r="D11" s="499">
        <v>2968</v>
      </c>
      <c r="E11" s="499">
        <v>1862</v>
      </c>
      <c r="F11" s="500">
        <f t="shared" si="0"/>
        <v>-3258</v>
      </c>
      <c r="G11" s="500">
        <f t="shared" si="0"/>
        <v>-44641</v>
      </c>
    </row>
    <row r="12" spans="1:7" s="38" customFormat="1" ht="14.25" customHeight="1" thickBot="1">
      <c r="A12" s="40" t="s">
        <v>34</v>
      </c>
      <c r="B12" s="497">
        <v>740</v>
      </c>
      <c r="C12" s="497">
        <v>688</v>
      </c>
      <c r="D12" s="497">
        <v>954</v>
      </c>
      <c r="E12" s="497">
        <v>33</v>
      </c>
      <c r="F12" s="501">
        <f t="shared" si="0"/>
        <v>214</v>
      </c>
      <c r="G12" s="501">
        <f t="shared" si="0"/>
        <v>-655</v>
      </c>
    </row>
    <row r="13" spans="1:7" s="111" customFormat="1" ht="14.25" customHeight="1" thickBot="1">
      <c r="A13" s="41" t="s">
        <v>5</v>
      </c>
      <c r="B13" s="502">
        <f aca="true" t="shared" si="1" ref="B13:G13">SUM(B7:B12)</f>
        <v>418897</v>
      </c>
      <c r="C13" s="502">
        <f t="shared" si="1"/>
        <v>846437.4</v>
      </c>
      <c r="D13" s="502">
        <f t="shared" si="1"/>
        <v>19083</v>
      </c>
      <c r="E13" s="502">
        <f t="shared" si="1"/>
        <v>37119</v>
      </c>
      <c r="F13" s="502">
        <f t="shared" si="1"/>
        <v>-399814</v>
      </c>
      <c r="G13" s="502">
        <f t="shared" si="1"/>
        <v>-809318.4</v>
      </c>
    </row>
    <row r="14" spans="1:7" s="38" customFormat="1" ht="14.25" customHeight="1" thickBot="1">
      <c r="A14" s="631" t="s">
        <v>60</v>
      </c>
      <c r="B14" s="631"/>
      <c r="C14" s="631"/>
      <c r="D14" s="631"/>
      <c r="E14" s="631"/>
      <c r="F14" s="631"/>
      <c r="G14" s="631"/>
    </row>
    <row r="15" spans="1:7" s="38" customFormat="1" ht="14.25" customHeight="1">
      <c r="A15" s="261" t="s">
        <v>61</v>
      </c>
      <c r="B15" s="503">
        <v>6869</v>
      </c>
      <c r="C15" s="503">
        <v>3437</v>
      </c>
      <c r="D15" s="503">
        <v>326</v>
      </c>
      <c r="E15" s="503">
        <v>146</v>
      </c>
      <c r="F15" s="498">
        <f aca="true" t="shared" si="2" ref="F15:G22">D15-B15</f>
        <v>-6543</v>
      </c>
      <c r="G15" s="498">
        <f t="shared" si="2"/>
        <v>-3291</v>
      </c>
    </row>
    <row r="16" spans="1:7" s="38" customFormat="1" ht="14.25" customHeight="1">
      <c r="A16" s="49" t="s">
        <v>62</v>
      </c>
      <c r="B16" s="499">
        <v>7432</v>
      </c>
      <c r="C16" s="499">
        <v>7119</v>
      </c>
      <c r="D16" s="499">
        <v>730</v>
      </c>
      <c r="E16" s="499">
        <v>586</v>
      </c>
      <c r="F16" s="500">
        <f t="shared" si="2"/>
        <v>-6702</v>
      </c>
      <c r="G16" s="500">
        <f t="shared" si="2"/>
        <v>-6533</v>
      </c>
    </row>
    <row r="17" spans="1:7" s="38" customFormat="1" ht="14.25" customHeight="1">
      <c r="A17" s="49" t="s">
        <v>63</v>
      </c>
      <c r="B17" s="499">
        <v>24071</v>
      </c>
      <c r="C17" s="499">
        <v>15000</v>
      </c>
      <c r="D17" s="499">
        <v>1328</v>
      </c>
      <c r="E17" s="499">
        <v>634</v>
      </c>
      <c r="F17" s="500">
        <f t="shared" si="2"/>
        <v>-22743</v>
      </c>
      <c r="G17" s="500">
        <f t="shared" si="2"/>
        <v>-14366</v>
      </c>
    </row>
    <row r="18" spans="1:7" s="38" customFormat="1" ht="14.25" customHeight="1">
      <c r="A18" s="49" t="s">
        <v>64</v>
      </c>
      <c r="B18" s="499">
        <v>15982</v>
      </c>
      <c r="C18" s="499">
        <v>10977</v>
      </c>
      <c r="D18" s="499">
        <v>675</v>
      </c>
      <c r="E18" s="499">
        <v>467</v>
      </c>
      <c r="F18" s="500">
        <f t="shared" si="2"/>
        <v>-15307</v>
      </c>
      <c r="G18" s="500">
        <f t="shared" si="2"/>
        <v>-10510</v>
      </c>
    </row>
    <row r="19" spans="1:7" s="38" customFormat="1" ht="14.25" customHeight="1">
      <c r="A19" s="49" t="s">
        <v>65</v>
      </c>
      <c r="B19" s="499">
        <v>2353</v>
      </c>
      <c r="C19" s="499">
        <v>1587</v>
      </c>
      <c r="D19" s="499">
        <v>93</v>
      </c>
      <c r="E19" s="499">
        <v>85</v>
      </c>
      <c r="F19" s="500">
        <f t="shared" si="2"/>
        <v>-2260</v>
      </c>
      <c r="G19" s="500">
        <f t="shared" si="2"/>
        <v>-1502</v>
      </c>
    </row>
    <row r="20" spans="1:7" s="38" customFormat="1" ht="14.25" customHeight="1">
      <c r="A20" s="50" t="s">
        <v>66</v>
      </c>
      <c r="B20" s="499">
        <v>1786</v>
      </c>
      <c r="C20" s="499">
        <v>1710</v>
      </c>
      <c r="D20" s="499">
        <v>293</v>
      </c>
      <c r="E20" s="499">
        <v>100</v>
      </c>
      <c r="F20" s="501">
        <f t="shared" si="2"/>
        <v>-1493</v>
      </c>
      <c r="G20" s="501">
        <f t="shared" si="2"/>
        <v>-1610</v>
      </c>
    </row>
    <row r="21" spans="1:7" s="38" customFormat="1" ht="14.25" customHeight="1">
      <c r="A21" s="49" t="s">
        <v>67</v>
      </c>
      <c r="B21" s="499">
        <v>579</v>
      </c>
      <c r="C21" s="499">
        <v>483</v>
      </c>
      <c r="D21" s="499">
        <v>131</v>
      </c>
      <c r="E21" s="499">
        <v>55</v>
      </c>
      <c r="F21" s="501">
        <f t="shared" si="2"/>
        <v>-448</v>
      </c>
      <c r="G21" s="501">
        <f t="shared" si="2"/>
        <v>-428</v>
      </c>
    </row>
    <row r="22" spans="1:7" s="38" customFormat="1" ht="14.25" customHeight="1" thickBot="1">
      <c r="A22" s="44" t="s">
        <v>34</v>
      </c>
      <c r="B22" s="504">
        <v>8258</v>
      </c>
      <c r="C22" s="504">
        <v>4055</v>
      </c>
      <c r="D22" s="504">
        <v>2460</v>
      </c>
      <c r="E22" s="504">
        <v>986</v>
      </c>
      <c r="F22" s="501">
        <f t="shared" si="2"/>
        <v>-5798</v>
      </c>
      <c r="G22" s="501">
        <f t="shared" si="2"/>
        <v>-3069</v>
      </c>
    </row>
    <row r="23" spans="1:7" s="111" customFormat="1" ht="14.25" customHeight="1" thickBot="1">
      <c r="A23" s="41" t="s">
        <v>5</v>
      </c>
      <c r="B23" s="502">
        <f aca="true" t="shared" si="3" ref="B23:G23">SUM(B15:B22)</f>
        <v>67330</v>
      </c>
      <c r="C23" s="502">
        <f t="shared" si="3"/>
        <v>44368</v>
      </c>
      <c r="D23" s="502">
        <f t="shared" si="3"/>
        <v>6036</v>
      </c>
      <c r="E23" s="502">
        <f t="shared" si="3"/>
        <v>3059</v>
      </c>
      <c r="F23" s="502">
        <f t="shared" si="3"/>
        <v>-61294</v>
      </c>
      <c r="G23" s="502">
        <f t="shared" si="3"/>
        <v>-41309</v>
      </c>
    </row>
    <row r="24" spans="1:7" s="111" customFormat="1" ht="14.25" customHeight="1" thickBot="1">
      <c r="A24" s="641" t="s">
        <v>68</v>
      </c>
      <c r="B24" s="641"/>
      <c r="C24" s="641"/>
      <c r="D24" s="641"/>
      <c r="E24" s="641"/>
      <c r="F24" s="641"/>
      <c r="G24" s="641"/>
    </row>
    <row r="25" spans="1:7" s="38" customFormat="1" ht="14.25" customHeight="1">
      <c r="A25" s="262" t="s">
        <v>42</v>
      </c>
      <c r="B25" s="503">
        <v>2763</v>
      </c>
      <c r="C25" s="503">
        <v>6131</v>
      </c>
      <c r="D25" s="503">
        <v>316</v>
      </c>
      <c r="E25" s="503">
        <v>1207</v>
      </c>
      <c r="F25" s="498">
        <f aca="true" t="shared" si="4" ref="F25:G30">D25-B25</f>
        <v>-2447</v>
      </c>
      <c r="G25" s="498">
        <f t="shared" si="4"/>
        <v>-4924</v>
      </c>
    </row>
    <row r="26" spans="1:7" s="38" customFormat="1" ht="14.25" customHeight="1">
      <c r="A26" s="47" t="s">
        <v>40</v>
      </c>
      <c r="B26" s="499">
        <v>1315</v>
      </c>
      <c r="C26" s="499">
        <v>1567</v>
      </c>
      <c r="D26" s="499">
        <v>10360</v>
      </c>
      <c r="E26" s="499">
        <v>15805</v>
      </c>
      <c r="F26" s="500">
        <f t="shared" si="4"/>
        <v>9045</v>
      </c>
      <c r="G26" s="500">
        <f t="shared" si="4"/>
        <v>14238</v>
      </c>
    </row>
    <row r="27" spans="1:7" s="38" customFormat="1" ht="14.25" customHeight="1">
      <c r="A27" s="47" t="s">
        <v>69</v>
      </c>
      <c r="B27" s="499">
        <v>235</v>
      </c>
      <c r="C27" s="499">
        <v>174</v>
      </c>
      <c r="D27" s="499">
        <v>46</v>
      </c>
      <c r="E27" s="499">
        <v>12</v>
      </c>
      <c r="F27" s="500">
        <f t="shared" si="4"/>
        <v>-189</v>
      </c>
      <c r="G27" s="500">
        <f t="shared" si="4"/>
        <v>-162</v>
      </c>
    </row>
    <row r="28" spans="1:7" s="38" customFormat="1" ht="14.25" customHeight="1">
      <c r="A28" s="48" t="s">
        <v>70</v>
      </c>
      <c r="B28" s="499">
        <v>551</v>
      </c>
      <c r="C28" s="499">
        <v>150</v>
      </c>
      <c r="D28" s="499">
        <v>76</v>
      </c>
      <c r="E28" s="499">
        <v>22</v>
      </c>
      <c r="F28" s="500">
        <f t="shared" si="4"/>
        <v>-475</v>
      </c>
      <c r="G28" s="500">
        <f t="shared" si="4"/>
        <v>-128</v>
      </c>
    </row>
    <row r="29" spans="1:7" s="38" customFormat="1" ht="14.25" customHeight="1">
      <c r="A29" s="47" t="s">
        <v>43</v>
      </c>
      <c r="B29" s="499">
        <v>968</v>
      </c>
      <c r="C29" s="499">
        <v>1604</v>
      </c>
      <c r="D29" s="499">
        <v>513</v>
      </c>
      <c r="E29" s="499">
        <v>922</v>
      </c>
      <c r="F29" s="500">
        <f t="shared" si="4"/>
        <v>-455</v>
      </c>
      <c r="G29" s="500">
        <f t="shared" si="4"/>
        <v>-682</v>
      </c>
    </row>
    <row r="30" spans="1:7" s="38" customFormat="1" ht="14.25" customHeight="1" thickBot="1">
      <c r="A30" s="51" t="s">
        <v>34</v>
      </c>
      <c r="B30" s="505">
        <v>2976</v>
      </c>
      <c r="C30" s="505">
        <v>1454</v>
      </c>
      <c r="D30" s="505">
        <v>739</v>
      </c>
      <c r="E30" s="505">
        <v>162</v>
      </c>
      <c r="F30" s="501">
        <f t="shared" si="4"/>
        <v>-2237</v>
      </c>
      <c r="G30" s="501">
        <f t="shared" si="4"/>
        <v>-1292</v>
      </c>
    </row>
    <row r="31" spans="1:7" s="38" customFormat="1" ht="14.25" customHeight="1" thickBot="1">
      <c r="A31" s="46" t="s">
        <v>5</v>
      </c>
      <c r="B31" s="502">
        <f aca="true" t="shared" si="5" ref="B31:G31">SUM(B25:B30)</f>
        <v>8808</v>
      </c>
      <c r="C31" s="502">
        <f t="shared" si="5"/>
        <v>11080</v>
      </c>
      <c r="D31" s="502">
        <f t="shared" si="5"/>
        <v>12050</v>
      </c>
      <c r="E31" s="502">
        <f t="shared" si="5"/>
        <v>18130</v>
      </c>
      <c r="F31" s="502">
        <f t="shared" si="5"/>
        <v>3242</v>
      </c>
      <c r="G31" s="502">
        <f t="shared" si="5"/>
        <v>7050</v>
      </c>
    </row>
    <row r="32" spans="1:7" s="38" customFormat="1" ht="14.25" customHeight="1" thickBot="1">
      <c r="A32" s="642" t="s">
        <v>71</v>
      </c>
      <c r="B32" s="642"/>
      <c r="C32" s="642"/>
      <c r="D32" s="642"/>
      <c r="E32" s="642"/>
      <c r="F32" s="642"/>
      <c r="G32" s="642"/>
    </row>
    <row r="33" spans="1:7" s="38" customFormat="1" ht="14.25" customHeight="1">
      <c r="A33" s="263" t="s">
        <v>44</v>
      </c>
      <c r="B33" s="503">
        <v>2958</v>
      </c>
      <c r="C33" s="503">
        <v>4035</v>
      </c>
      <c r="D33" s="503">
        <v>461</v>
      </c>
      <c r="E33" s="503">
        <v>1256</v>
      </c>
      <c r="F33" s="498">
        <f>D33-B33</f>
        <v>-2497</v>
      </c>
      <c r="G33" s="498">
        <f>E33-C33</f>
        <v>-2779</v>
      </c>
    </row>
    <row r="34" spans="1:7" s="38" customFormat="1" ht="14.25" customHeight="1">
      <c r="A34" s="53" t="s">
        <v>48</v>
      </c>
      <c r="B34" s="499">
        <v>4104</v>
      </c>
      <c r="C34" s="499">
        <v>7289</v>
      </c>
      <c r="D34" s="499">
        <v>561</v>
      </c>
      <c r="E34" s="499">
        <v>543</v>
      </c>
      <c r="F34" s="500">
        <f aca="true" t="shared" si="6" ref="F34:G39">D34-B34</f>
        <v>-3543</v>
      </c>
      <c r="G34" s="500">
        <f t="shared" si="6"/>
        <v>-6746</v>
      </c>
    </row>
    <row r="35" spans="1:7" s="38" customFormat="1" ht="14.25" customHeight="1">
      <c r="A35" s="53" t="s">
        <v>46</v>
      </c>
      <c r="B35" s="499">
        <v>2691</v>
      </c>
      <c r="C35" s="499">
        <v>4477</v>
      </c>
      <c r="D35" s="499">
        <v>295</v>
      </c>
      <c r="E35" s="499">
        <v>143</v>
      </c>
      <c r="F35" s="500">
        <f t="shared" si="6"/>
        <v>-2396</v>
      </c>
      <c r="G35" s="500">
        <f t="shared" si="6"/>
        <v>-4334</v>
      </c>
    </row>
    <row r="36" spans="1:7" s="38" customFormat="1" ht="14.25" customHeight="1">
      <c r="A36" s="53" t="s">
        <v>45</v>
      </c>
      <c r="B36" s="499">
        <v>1939</v>
      </c>
      <c r="C36" s="499">
        <v>2828</v>
      </c>
      <c r="D36" s="499">
        <v>252</v>
      </c>
      <c r="E36" s="499">
        <v>125</v>
      </c>
      <c r="F36" s="500">
        <f t="shared" si="6"/>
        <v>-1687</v>
      </c>
      <c r="G36" s="500">
        <f t="shared" si="6"/>
        <v>-2703</v>
      </c>
    </row>
    <row r="37" spans="1:7" s="38" customFormat="1" ht="14.25" customHeight="1">
      <c r="A37" s="53" t="s">
        <v>41</v>
      </c>
      <c r="B37" s="499">
        <v>9828</v>
      </c>
      <c r="C37" s="499">
        <v>18326</v>
      </c>
      <c r="D37" s="499">
        <v>2065</v>
      </c>
      <c r="E37" s="499">
        <v>6202</v>
      </c>
      <c r="F37" s="500">
        <f t="shared" si="6"/>
        <v>-7763</v>
      </c>
      <c r="G37" s="500">
        <f t="shared" si="6"/>
        <v>-12124</v>
      </c>
    </row>
    <row r="38" spans="1:7" s="38" customFormat="1" ht="14.25" customHeight="1">
      <c r="A38" s="53" t="s">
        <v>72</v>
      </c>
      <c r="B38" s="499">
        <v>4950</v>
      </c>
      <c r="C38" s="499">
        <v>10317</v>
      </c>
      <c r="D38" s="499">
        <v>200</v>
      </c>
      <c r="E38" s="499">
        <v>404</v>
      </c>
      <c r="F38" s="501">
        <f t="shared" si="6"/>
        <v>-4750</v>
      </c>
      <c r="G38" s="501">
        <f t="shared" si="6"/>
        <v>-9913</v>
      </c>
    </row>
    <row r="39" spans="1:7" s="38" customFormat="1" ht="14.25" customHeight="1" thickBot="1">
      <c r="A39" s="51" t="s">
        <v>34</v>
      </c>
      <c r="B39" s="505">
        <v>2008</v>
      </c>
      <c r="C39" s="505">
        <v>1059</v>
      </c>
      <c r="D39" s="505">
        <v>1985</v>
      </c>
      <c r="E39" s="505">
        <v>1010</v>
      </c>
      <c r="F39" s="501">
        <f t="shared" si="6"/>
        <v>-23</v>
      </c>
      <c r="G39" s="501">
        <f t="shared" si="6"/>
        <v>-49</v>
      </c>
    </row>
    <row r="40" spans="1:7" s="38" customFormat="1" ht="14.25" customHeight="1" thickBot="1">
      <c r="A40" s="46" t="s">
        <v>5</v>
      </c>
      <c r="B40" s="502">
        <f aca="true" t="shared" si="7" ref="B40:G40">SUM(B33:B39)</f>
        <v>28478</v>
      </c>
      <c r="C40" s="502">
        <f t="shared" si="7"/>
        <v>48331</v>
      </c>
      <c r="D40" s="502">
        <f t="shared" si="7"/>
        <v>5819</v>
      </c>
      <c r="E40" s="502">
        <f t="shared" si="7"/>
        <v>9683</v>
      </c>
      <c r="F40" s="502">
        <f t="shared" si="7"/>
        <v>-22659</v>
      </c>
      <c r="G40" s="502">
        <f t="shared" si="7"/>
        <v>-38648</v>
      </c>
    </row>
    <row r="41" spans="1:7" s="38" customFormat="1" ht="14.25" customHeight="1" thickBot="1">
      <c r="A41" s="638" t="s">
        <v>73</v>
      </c>
      <c r="B41" s="638"/>
      <c r="C41" s="638"/>
      <c r="D41" s="638"/>
      <c r="E41" s="638"/>
      <c r="F41" s="638"/>
      <c r="G41" s="638"/>
    </row>
    <row r="42" spans="1:7" s="38" customFormat="1" ht="14.25" customHeight="1">
      <c r="A42" s="54" t="s">
        <v>74</v>
      </c>
      <c r="B42" s="506">
        <v>146</v>
      </c>
      <c r="C42" s="506">
        <v>29</v>
      </c>
      <c r="D42" s="506">
        <v>155</v>
      </c>
      <c r="E42" s="506">
        <v>258</v>
      </c>
      <c r="F42" s="498">
        <f>D42-B42</f>
        <v>9</v>
      </c>
      <c r="G42" s="498">
        <f>E42-C42</f>
        <v>229</v>
      </c>
    </row>
    <row r="43" spans="1:7" s="38" customFormat="1" ht="14.25" customHeight="1">
      <c r="A43" s="55" t="s">
        <v>75</v>
      </c>
      <c r="B43" s="499">
        <v>504</v>
      </c>
      <c r="C43" s="499">
        <v>72</v>
      </c>
      <c r="D43" s="499">
        <v>98</v>
      </c>
      <c r="E43" s="499">
        <v>80</v>
      </c>
      <c r="F43" s="500">
        <f aca="true" t="shared" si="8" ref="F43:F48">D43-B43</f>
        <v>-406</v>
      </c>
      <c r="G43" s="500">
        <f aca="true" t="shared" si="9" ref="G43:G48">E43-C43</f>
        <v>8</v>
      </c>
    </row>
    <row r="44" spans="1:7" s="38" customFormat="1" ht="14.25" customHeight="1">
      <c r="A44" s="50" t="s">
        <v>76</v>
      </c>
      <c r="B44" s="499">
        <v>4021</v>
      </c>
      <c r="C44" s="499">
        <v>2690</v>
      </c>
      <c r="D44" s="499">
        <v>70</v>
      </c>
      <c r="E44" s="499">
        <v>119</v>
      </c>
      <c r="F44" s="500">
        <f t="shared" si="8"/>
        <v>-3951</v>
      </c>
      <c r="G44" s="500">
        <f t="shared" si="9"/>
        <v>-2571</v>
      </c>
    </row>
    <row r="45" spans="1:7" s="38" customFormat="1" ht="14.25" customHeight="1">
      <c r="A45" s="50" t="s">
        <v>77</v>
      </c>
      <c r="B45" s="499">
        <v>11627</v>
      </c>
      <c r="C45" s="499">
        <v>9082</v>
      </c>
      <c r="D45" s="499">
        <v>1879</v>
      </c>
      <c r="E45" s="499">
        <v>651</v>
      </c>
      <c r="F45" s="500">
        <f t="shared" si="8"/>
        <v>-9748</v>
      </c>
      <c r="G45" s="500">
        <f t="shared" si="9"/>
        <v>-8431</v>
      </c>
    </row>
    <row r="46" spans="1:7" s="38" customFormat="1" ht="24.75" customHeight="1">
      <c r="A46" s="50" t="s">
        <v>78</v>
      </c>
      <c r="B46" s="499">
        <v>2167</v>
      </c>
      <c r="C46" s="499">
        <v>301</v>
      </c>
      <c r="D46" s="499">
        <v>622</v>
      </c>
      <c r="E46" s="499">
        <v>217</v>
      </c>
      <c r="F46" s="500">
        <f t="shared" si="8"/>
        <v>-1545</v>
      </c>
      <c r="G46" s="500">
        <f t="shared" si="9"/>
        <v>-84</v>
      </c>
    </row>
    <row r="47" spans="1:7" s="38" customFormat="1" ht="14.25" customHeight="1">
      <c r="A47" s="50" t="s">
        <v>79</v>
      </c>
      <c r="B47" s="499">
        <v>36</v>
      </c>
      <c r="C47" s="499">
        <v>7</v>
      </c>
      <c r="D47" s="499">
        <v>316</v>
      </c>
      <c r="E47" s="499">
        <v>53</v>
      </c>
      <c r="F47" s="501">
        <f t="shared" si="8"/>
        <v>280</v>
      </c>
      <c r="G47" s="501">
        <f t="shared" si="9"/>
        <v>46</v>
      </c>
    </row>
    <row r="48" spans="1:7" s="38" customFormat="1" ht="24.75" customHeight="1">
      <c r="A48" s="55" t="s">
        <v>80</v>
      </c>
      <c r="B48" s="499">
        <v>215</v>
      </c>
      <c r="C48" s="499">
        <v>43</v>
      </c>
      <c r="D48" s="499">
        <v>635</v>
      </c>
      <c r="E48" s="499">
        <v>2872</v>
      </c>
      <c r="F48" s="501">
        <f t="shared" si="8"/>
        <v>420</v>
      </c>
      <c r="G48" s="501">
        <f t="shared" si="9"/>
        <v>2829</v>
      </c>
    </row>
    <row r="49" spans="1:7" s="38" customFormat="1" ht="14.25" customHeight="1">
      <c r="A49" s="50" t="s">
        <v>81</v>
      </c>
      <c r="B49" s="499">
        <v>1139</v>
      </c>
      <c r="C49" s="499">
        <v>252</v>
      </c>
      <c r="D49" s="499">
        <v>0</v>
      </c>
      <c r="E49" s="499">
        <v>0</v>
      </c>
      <c r="F49" s="501">
        <f>D49-B49</f>
        <v>-1139</v>
      </c>
      <c r="G49" s="501">
        <f>E49-C49</f>
        <v>-252</v>
      </c>
    </row>
    <row r="50" spans="1:7" s="38" customFormat="1" ht="14.25" customHeight="1" thickBot="1">
      <c r="A50" s="51" t="s">
        <v>34</v>
      </c>
      <c r="B50" s="505">
        <v>154</v>
      </c>
      <c r="C50" s="505">
        <v>85</v>
      </c>
      <c r="D50" s="505">
        <v>4</v>
      </c>
      <c r="E50" s="505">
        <v>1</v>
      </c>
      <c r="F50" s="501">
        <f>D50-B50</f>
        <v>-150</v>
      </c>
      <c r="G50" s="501">
        <f>E50-C50</f>
        <v>-84</v>
      </c>
    </row>
    <row r="51" spans="1:7" s="38" customFormat="1" ht="14.25" customHeight="1" thickBot="1">
      <c r="A51" s="46" t="s">
        <v>5</v>
      </c>
      <c r="B51" s="502">
        <f aca="true" t="shared" si="10" ref="B51:G51">SUM(B42:B50)</f>
        <v>20009</v>
      </c>
      <c r="C51" s="502">
        <f t="shared" si="10"/>
        <v>12561</v>
      </c>
      <c r="D51" s="502">
        <f t="shared" si="10"/>
        <v>3779</v>
      </c>
      <c r="E51" s="502">
        <f t="shared" si="10"/>
        <v>4251</v>
      </c>
      <c r="F51" s="502">
        <f t="shared" si="10"/>
        <v>-16230</v>
      </c>
      <c r="G51" s="502">
        <f t="shared" si="10"/>
        <v>-8310</v>
      </c>
    </row>
    <row r="52" spans="1:8" s="496" customFormat="1" ht="12.75">
      <c r="A52" s="477" t="s">
        <v>19</v>
      </c>
      <c r="B52" s="477"/>
      <c r="H52" s="11"/>
    </row>
    <row r="53" spans="1:8" s="307" customFormat="1" ht="12.75">
      <c r="A53" s="7"/>
      <c r="B53" s="7"/>
      <c r="H53" s="11"/>
    </row>
    <row r="54" spans="1:7" ht="19.5" customHeight="1">
      <c r="A54" s="495" t="s">
        <v>494</v>
      </c>
      <c r="B54" s="495"/>
      <c r="C54" s="495"/>
      <c r="D54" s="495"/>
      <c r="E54" s="495"/>
      <c r="F54" s="495"/>
      <c r="G54" s="495"/>
    </row>
    <row r="55" spans="1:2" ht="6.75" customHeight="1" thickBot="1">
      <c r="A55" s="11"/>
      <c r="B55" s="37"/>
    </row>
    <row r="56" spans="1:7" ht="13.5" customHeight="1" thickBot="1">
      <c r="A56" s="11"/>
      <c r="B56" s="626">
        <v>2008</v>
      </c>
      <c r="C56" s="626"/>
      <c r="D56" s="626"/>
      <c r="E56" s="626"/>
      <c r="F56" s="626"/>
      <c r="G56" s="626"/>
    </row>
    <row r="57" spans="1:7" s="38" customFormat="1" ht="13.5" customHeight="1" thickBot="1">
      <c r="A57" s="631" t="s">
        <v>59</v>
      </c>
      <c r="B57" s="640" t="s">
        <v>53</v>
      </c>
      <c r="C57" s="640"/>
      <c r="D57" s="640" t="s">
        <v>54</v>
      </c>
      <c r="E57" s="640"/>
      <c r="F57" s="631" t="s">
        <v>353</v>
      </c>
      <c r="G57" s="631"/>
    </row>
    <row r="58" spans="1:7" s="38" customFormat="1" ht="15.75" thickBot="1">
      <c r="A58" s="631"/>
      <c r="B58" s="542" t="s">
        <v>316</v>
      </c>
      <c r="C58" s="542" t="s">
        <v>367</v>
      </c>
      <c r="D58" s="542" t="s">
        <v>316</v>
      </c>
      <c r="E58" s="542" t="s">
        <v>367</v>
      </c>
      <c r="F58" s="542" t="s">
        <v>316</v>
      </c>
      <c r="G58" s="542" t="s">
        <v>367</v>
      </c>
    </row>
    <row r="59" spans="1:7" s="38" customFormat="1" ht="15.75" thickBot="1">
      <c r="A59" s="638" t="s">
        <v>82</v>
      </c>
      <c r="B59" s="638"/>
      <c r="C59" s="638"/>
      <c r="D59" s="638"/>
      <c r="E59" s="638"/>
      <c r="F59" s="638"/>
      <c r="G59" s="638"/>
    </row>
    <row r="60" spans="1:7" s="38" customFormat="1" ht="21" customHeight="1">
      <c r="A60" s="264" t="s">
        <v>83</v>
      </c>
      <c r="B60" s="503">
        <v>85</v>
      </c>
      <c r="C60" s="503">
        <v>57</v>
      </c>
      <c r="D60" s="503">
        <v>1</v>
      </c>
      <c r="E60" s="503">
        <v>3</v>
      </c>
      <c r="F60" s="498">
        <f aca="true" t="shared" si="11" ref="F60:G67">D60-B60</f>
        <v>-84</v>
      </c>
      <c r="G60" s="498">
        <f t="shared" si="11"/>
        <v>-54</v>
      </c>
    </row>
    <row r="61" spans="1:7" s="38" customFormat="1" ht="21" customHeight="1">
      <c r="A61" s="55" t="s">
        <v>84</v>
      </c>
      <c r="B61" s="499">
        <v>2431</v>
      </c>
      <c r="C61" s="499">
        <v>1183</v>
      </c>
      <c r="D61" s="499">
        <v>64</v>
      </c>
      <c r="E61" s="499">
        <v>75</v>
      </c>
      <c r="F61" s="500">
        <f t="shared" si="11"/>
        <v>-2367</v>
      </c>
      <c r="G61" s="500">
        <f t="shared" si="11"/>
        <v>-1108</v>
      </c>
    </row>
    <row r="62" spans="1:7" s="38" customFormat="1" ht="21" customHeight="1">
      <c r="A62" s="55" t="s">
        <v>85</v>
      </c>
      <c r="B62" s="499">
        <v>45233</v>
      </c>
      <c r="C62" s="499">
        <v>16030</v>
      </c>
      <c r="D62" s="499">
        <v>388</v>
      </c>
      <c r="E62" s="499">
        <v>134</v>
      </c>
      <c r="F62" s="500">
        <f t="shared" si="11"/>
        <v>-44845</v>
      </c>
      <c r="G62" s="500">
        <f t="shared" si="11"/>
        <v>-15896</v>
      </c>
    </row>
    <row r="63" spans="1:7" s="38" customFormat="1" ht="21" customHeight="1">
      <c r="A63" s="50" t="s">
        <v>86</v>
      </c>
      <c r="B63" s="499">
        <v>26017</v>
      </c>
      <c r="C63" s="499">
        <v>5939</v>
      </c>
      <c r="D63" s="499">
        <v>631</v>
      </c>
      <c r="E63" s="499">
        <v>189</v>
      </c>
      <c r="F63" s="500">
        <f t="shared" si="11"/>
        <v>-25386</v>
      </c>
      <c r="G63" s="500">
        <f t="shared" si="11"/>
        <v>-5750</v>
      </c>
    </row>
    <row r="64" spans="1:7" s="38" customFormat="1" ht="45">
      <c r="A64" s="50" t="s">
        <v>87</v>
      </c>
      <c r="B64" s="507">
        <v>1220</v>
      </c>
      <c r="C64" s="508">
        <v>314</v>
      </c>
      <c r="D64" s="508">
        <v>487</v>
      </c>
      <c r="E64" s="499">
        <v>135</v>
      </c>
      <c r="F64" s="500">
        <f t="shared" si="11"/>
        <v>-733</v>
      </c>
      <c r="G64" s="500">
        <f t="shared" si="11"/>
        <v>-179</v>
      </c>
    </row>
    <row r="65" spans="1:7" s="38" customFormat="1" ht="21" customHeight="1">
      <c r="A65" s="50" t="s">
        <v>88</v>
      </c>
      <c r="B65" s="499">
        <v>383</v>
      </c>
      <c r="C65" s="499">
        <v>37</v>
      </c>
      <c r="D65" s="499">
        <v>683</v>
      </c>
      <c r="E65" s="499">
        <v>536</v>
      </c>
      <c r="F65" s="501">
        <f t="shared" si="11"/>
        <v>300</v>
      </c>
      <c r="G65" s="501">
        <f t="shared" si="11"/>
        <v>499</v>
      </c>
    </row>
    <row r="66" spans="1:7" s="38" customFormat="1" ht="21" customHeight="1">
      <c r="A66" s="50" t="s">
        <v>89</v>
      </c>
      <c r="B66" s="499">
        <v>22264</v>
      </c>
      <c r="C66" s="499">
        <v>8777</v>
      </c>
      <c r="D66" s="499">
        <v>521</v>
      </c>
      <c r="E66" s="499">
        <v>221</v>
      </c>
      <c r="F66" s="501">
        <f t="shared" si="11"/>
        <v>-21743</v>
      </c>
      <c r="G66" s="501">
        <f t="shared" si="11"/>
        <v>-8556</v>
      </c>
    </row>
    <row r="67" spans="1:7" s="38" customFormat="1" ht="21" customHeight="1" thickBot="1">
      <c r="A67" s="51" t="s">
        <v>34</v>
      </c>
      <c r="B67" s="505">
        <v>2375</v>
      </c>
      <c r="C67" s="505">
        <v>5026</v>
      </c>
      <c r="D67" s="505">
        <v>1132</v>
      </c>
      <c r="E67" s="505">
        <v>10417</v>
      </c>
      <c r="F67" s="501">
        <f t="shared" si="11"/>
        <v>-1243</v>
      </c>
      <c r="G67" s="501">
        <f t="shared" si="11"/>
        <v>5391</v>
      </c>
    </row>
    <row r="68" spans="1:7" s="38" customFormat="1" ht="21" customHeight="1" thickBot="1">
      <c r="A68" s="46" t="s">
        <v>5</v>
      </c>
      <c r="B68" s="502">
        <f aca="true" t="shared" si="12" ref="B68:G68">SUM(B60:B67)</f>
        <v>100008</v>
      </c>
      <c r="C68" s="502">
        <f t="shared" si="12"/>
        <v>37363</v>
      </c>
      <c r="D68" s="502">
        <f t="shared" si="12"/>
        <v>3907</v>
      </c>
      <c r="E68" s="502">
        <f t="shared" si="12"/>
        <v>11710</v>
      </c>
      <c r="F68" s="502">
        <f t="shared" si="12"/>
        <v>-96101</v>
      </c>
      <c r="G68" s="502">
        <f t="shared" si="12"/>
        <v>-25653</v>
      </c>
    </row>
    <row r="69" spans="1:7" s="38" customFormat="1" ht="21" customHeight="1" thickBot="1">
      <c r="A69" s="638" t="s">
        <v>209</v>
      </c>
      <c r="B69" s="638"/>
      <c r="C69" s="638"/>
      <c r="D69" s="638"/>
      <c r="E69" s="638"/>
      <c r="F69" s="638"/>
      <c r="G69" s="638"/>
    </row>
    <row r="70" spans="1:7" s="38" customFormat="1" ht="21" customHeight="1">
      <c r="A70" s="265" t="s">
        <v>90</v>
      </c>
      <c r="B70" s="503">
        <v>3670</v>
      </c>
      <c r="C70" s="503">
        <v>3597</v>
      </c>
      <c r="D70" s="503">
        <v>61</v>
      </c>
      <c r="E70" s="503">
        <v>23</v>
      </c>
      <c r="F70" s="498">
        <f aca="true" t="shared" si="13" ref="F70:F79">D70-B70</f>
        <v>-3609</v>
      </c>
      <c r="G70" s="498">
        <f aca="true" t="shared" si="14" ref="G70:G79">E70-C70</f>
        <v>-3574</v>
      </c>
    </row>
    <row r="71" spans="1:7" s="38" customFormat="1" ht="21" customHeight="1">
      <c r="A71" s="56" t="s">
        <v>91</v>
      </c>
      <c r="B71" s="499">
        <v>6868</v>
      </c>
      <c r="C71" s="499">
        <v>1156</v>
      </c>
      <c r="D71" s="499">
        <v>137</v>
      </c>
      <c r="E71" s="499">
        <v>14</v>
      </c>
      <c r="F71" s="500">
        <f t="shared" si="13"/>
        <v>-6731</v>
      </c>
      <c r="G71" s="500">
        <f t="shared" si="14"/>
        <v>-1142</v>
      </c>
    </row>
    <row r="72" spans="1:7" s="38" customFormat="1" ht="21" customHeight="1">
      <c r="A72" s="56" t="s">
        <v>92</v>
      </c>
      <c r="B72" s="499">
        <v>0</v>
      </c>
      <c r="C72" s="499">
        <v>0</v>
      </c>
      <c r="D72" s="499">
        <v>2777</v>
      </c>
      <c r="E72" s="499">
        <v>71</v>
      </c>
      <c r="F72" s="500">
        <f t="shared" si="13"/>
        <v>2777</v>
      </c>
      <c r="G72" s="500">
        <f t="shared" si="14"/>
        <v>71</v>
      </c>
    </row>
    <row r="73" spans="1:7" s="38" customFormat="1" ht="21" customHeight="1">
      <c r="A73" s="50" t="s">
        <v>38</v>
      </c>
      <c r="B73" s="499">
        <v>28449</v>
      </c>
      <c r="C73" s="499">
        <v>3504</v>
      </c>
      <c r="D73" s="499">
        <v>100</v>
      </c>
      <c r="E73" s="499">
        <v>31</v>
      </c>
      <c r="F73" s="500">
        <f t="shared" si="13"/>
        <v>-28349</v>
      </c>
      <c r="G73" s="500">
        <f t="shared" si="14"/>
        <v>-3473</v>
      </c>
    </row>
    <row r="74" spans="1:7" s="38" customFormat="1" ht="21" customHeight="1">
      <c r="A74" s="50" t="s">
        <v>93</v>
      </c>
      <c r="B74" s="499">
        <v>3263</v>
      </c>
      <c r="C74" s="499">
        <v>2365</v>
      </c>
      <c r="D74" s="499">
        <v>27</v>
      </c>
      <c r="E74" s="499">
        <v>6</v>
      </c>
      <c r="F74" s="500">
        <f t="shared" si="13"/>
        <v>-3236</v>
      </c>
      <c r="G74" s="500">
        <f t="shared" si="14"/>
        <v>-2359</v>
      </c>
    </row>
    <row r="75" spans="1:7" s="38" customFormat="1" ht="21" customHeight="1">
      <c r="A75" s="50" t="s">
        <v>94</v>
      </c>
      <c r="B75" s="499">
        <v>26316</v>
      </c>
      <c r="C75" s="499">
        <v>3094</v>
      </c>
      <c r="D75" s="499">
        <v>51</v>
      </c>
      <c r="E75" s="499">
        <v>3</v>
      </c>
      <c r="F75" s="501">
        <f t="shared" si="13"/>
        <v>-26265</v>
      </c>
      <c r="G75" s="501">
        <f t="shared" si="14"/>
        <v>-3091</v>
      </c>
    </row>
    <row r="76" spans="1:7" s="38" customFormat="1" ht="21" customHeight="1">
      <c r="A76" s="55" t="s">
        <v>95</v>
      </c>
      <c r="B76" s="499">
        <v>4809</v>
      </c>
      <c r="C76" s="499">
        <v>615</v>
      </c>
      <c r="D76" s="499">
        <v>3</v>
      </c>
      <c r="E76" s="499">
        <v>1</v>
      </c>
      <c r="F76" s="501">
        <f t="shared" si="13"/>
        <v>-4806</v>
      </c>
      <c r="G76" s="501">
        <f t="shared" si="14"/>
        <v>-614</v>
      </c>
    </row>
    <row r="77" spans="1:7" s="38" customFormat="1" ht="21" customHeight="1">
      <c r="A77" s="55" t="s">
        <v>96</v>
      </c>
      <c r="B77" s="499">
        <v>4593</v>
      </c>
      <c r="C77" s="499">
        <v>3212</v>
      </c>
      <c r="D77" s="499">
        <v>116</v>
      </c>
      <c r="E77" s="499">
        <v>113</v>
      </c>
      <c r="F77" s="501">
        <f t="shared" si="13"/>
        <v>-4477</v>
      </c>
      <c r="G77" s="501">
        <f t="shared" si="14"/>
        <v>-3099</v>
      </c>
    </row>
    <row r="78" spans="1:7" s="38" customFormat="1" ht="21" customHeight="1">
      <c r="A78" s="55" t="s">
        <v>35</v>
      </c>
      <c r="B78" s="499">
        <v>10595</v>
      </c>
      <c r="C78" s="499">
        <v>6014</v>
      </c>
      <c r="D78" s="499">
        <v>478</v>
      </c>
      <c r="E78" s="499">
        <v>121</v>
      </c>
      <c r="F78" s="501">
        <f t="shared" si="13"/>
        <v>-10117</v>
      </c>
      <c r="G78" s="501">
        <f t="shared" si="14"/>
        <v>-5893</v>
      </c>
    </row>
    <row r="79" spans="1:7" s="38" customFormat="1" ht="21" customHeight="1" thickBot="1">
      <c r="A79" s="51" t="s">
        <v>34</v>
      </c>
      <c r="B79" s="505">
        <v>1087</v>
      </c>
      <c r="C79" s="505">
        <v>67</v>
      </c>
      <c r="D79" s="505">
        <v>696</v>
      </c>
      <c r="E79" s="505">
        <v>85</v>
      </c>
      <c r="F79" s="501">
        <f t="shared" si="13"/>
        <v>-391</v>
      </c>
      <c r="G79" s="501">
        <f t="shared" si="14"/>
        <v>18</v>
      </c>
    </row>
    <row r="80" spans="1:7" s="38" customFormat="1" ht="21" customHeight="1" thickBot="1">
      <c r="A80" s="46" t="s">
        <v>5</v>
      </c>
      <c r="B80" s="502">
        <f aca="true" t="shared" si="15" ref="B80:G80">SUM(B70:B79)</f>
        <v>89650</v>
      </c>
      <c r="C80" s="502">
        <f t="shared" si="15"/>
        <v>23624</v>
      </c>
      <c r="D80" s="502">
        <f t="shared" si="15"/>
        <v>4446</v>
      </c>
      <c r="E80" s="502">
        <f t="shared" si="15"/>
        <v>468</v>
      </c>
      <c r="F80" s="502">
        <f t="shared" si="15"/>
        <v>-85204</v>
      </c>
      <c r="G80" s="502">
        <f t="shared" si="15"/>
        <v>-23156</v>
      </c>
    </row>
    <row r="81" spans="1:7" s="38" customFormat="1" ht="21" customHeight="1" thickBot="1">
      <c r="A81" s="638" t="s">
        <v>97</v>
      </c>
      <c r="B81" s="638"/>
      <c r="C81" s="638"/>
      <c r="D81" s="638"/>
      <c r="E81" s="638"/>
      <c r="F81" s="638"/>
      <c r="G81" s="638"/>
    </row>
    <row r="82" spans="1:7" s="38" customFormat="1" ht="21" customHeight="1">
      <c r="A82" s="265" t="s">
        <v>98</v>
      </c>
      <c r="B82" s="509">
        <v>38780</v>
      </c>
      <c r="C82" s="509">
        <v>26495</v>
      </c>
      <c r="D82" s="509">
        <v>1</v>
      </c>
      <c r="E82" s="509">
        <v>10</v>
      </c>
      <c r="F82" s="498">
        <f>D82-B82</f>
        <v>-38779</v>
      </c>
      <c r="G82" s="498">
        <f>E82-C82</f>
        <v>-26485</v>
      </c>
    </row>
    <row r="83" spans="1:7" s="38" customFormat="1" ht="21" customHeight="1">
      <c r="A83" s="56" t="s">
        <v>39</v>
      </c>
      <c r="B83" s="499">
        <v>37782</v>
      </c>
      <c r="C83" s="499">
        <v>67153</v>
      </c>
      <c r="D83" s="499">
        <v>22787</v>
      </c>
      <c r="E83" s="499">
        <v>151697</v>
      </c>
      <c r="F83" s="500">
        <f aca="true" t="shared" si="16" ref="F83:F88">D83-B83</f>
        <v>-14995</v>
      </c>
      <c r="G83" s="500">
        <f aca="true" t="shared" si="17" ref="G83:G88">E83-C83</f>
        <v>84544</v>
      </c>
    </row>
    <row r="84" spans="1:7" s="38" customFormat="1" ht="21" customHeight="1">
      <c r="A84" s="56" t="s">
        <v>50</v>
      </c>
      <c r="B84" s="499">
        <v>6363</v>
      </c>
      <c r="C84" s="499">
        <v>14005</v>
      </c>
      <c r="D84" s="499">
        <v>2928</v>
      </c>
      <c r="E84" s="499">
        <v>20037</v>
      </c>
      <c r="F84" s="500">
        <f t="shared" si="16"/>
        <v>-3435</v>
      </c>
      <c r="G84" s="500">
        <f t="shared" si="17"/>
        <v>6032</v>
      </c>
    </row>
    <row r="85" spans="1:7" s="38" customFormat="1" ht="21" customHeight="1">
      <c r="A85" s="56" t="s">
        <v>47</v>
      </c>
      <c r="B85" s="499">
        <v>1085</v>
      </c>
      <c r="C85" s="499">
        <v>1385</v>
      </c>
      <c r="D85" s="499">
        <v>38</v>
      </c>
      <c r="E85" s="499">
        <v>62</v>
      </c>
      <c r="F85" s="500">
        <f t="shared" si="16"/>
        <v>-1047</v>
      </c>
      <c r="G85" s="500">
        <f t="shared" si="17"/>
        <v>-1323</v>
      </c>
    </row>
    <row r="86" spans="1:7" s="38" customFormat="1" ht="21" customHeight="1">
      <c r="A86" s="55" t="s">
        <v>99</v>
      </c>
      <c r="B86" s="499">
        <v>6825</v>
      </c>
      <c r="C86" s="499">
        <v>12787</v>
      </c>
      <c r="D86" s="499">
        <v>27</v>
      </c>
      <c r="E86" s="499">
        <v>98</v>
      </c>
      <c r="F86" s="500">
        <f t="shared" si="16"/>
        <v>-6798</v>
      </c>
      <c r="G86" s="500">
        <f t="shared" si="17"/>
        <v>-12689</v>
      </c>
    </row>
    <row r="87" spans="1:7" s="38" customFormat="1" ht="21" customHeight="1">
      <c r="A87" s="55" t="s">
        <v>100</v>
      </c>
      <c r="B87" s="499">
        <v>1324</v>
      </c>
      <c r="C87" s="499">
        <v>148</v>
      </c>
      <c r="D87" s="499">
        <v>11</v>
      </c>
      <c r="E87" s="499">
        <v>2</v>
      </c>
      <c r="F87" s="501">
        <f t="shared" si="16"/>
        <v>-1313</v>
      </c>
      <c r="G87" s="501">
        <f t="shared" si="17"/>
        <v>-146</v>
      </c>
    </row>
    <row r="88" spans="1:7" s="38" customFormat="1" ht="21" customHeight="1" thickBot="1">
      <c r="A88" s="51" t="s">
        <v>34</v>
      </c>
      <c r="B88" s="505">
        <v>3477</v>
      </c>
      <c r="C88" s="505">
        <v>2500</v>
      </c>
      <c r="D88" s="505">
        <v>292</v>
      </c>
      <c r="E88" s="505">
        <v>109</v>
      </c>
      <c r="F88" s="501">
        <f t="shared" si="16"/>
        <v>-3185</v>
      </c>
      <c r="G88" s="501">
        <f t="shared" si="17"/>
        <v>-2391</v>
      </c>
    </row>
    <row r="89" spans="1:7" s="38" customFormat="1" ht="21" customHeight="1" thickBot="1">
      <c r="A89" s="46" t="s">
        <v>5</v>
      </c>
      <c r="B89" s="502">
        <f aca="true" t="shared" si="18" ref="B89:G89">SUM(B82:B88)</f>
        <v>95636</v>
      </c>
      <c r="C89" s="502">
        <f t="shared" si="18"/>
        <v>124473</v>
      </c>
      <c r="D89" s="502">
        <f t="shared" si="18"/>
        <v>26084</v>
      </c>
      <c r="E89" s="502">
        <f t="shared" si="18"/>
        <v>172015</v>
      </c>
      <c r="F89" s="502">
        <f t="shared" si="18"/>
        <v>-69552</v>
      </c>
      <c r="G89" s="502">
        <f t="shared" si="18"/>
        <v>47542</v>
      </c>
    </row>
    <row r="90" spans="1:8" s="496" customFormat="1" ht="12.75">
      <c r="A90" s="477" t="s">
        <v>19</v>
      </c>
      <c r="B90" s="477"/>
      <c r="H90" s="11"/>
    </row>
    <row r="91" spans="1:8" s="496" customFormat="1" ht="12.75">
      <c r="A91" s="7"/>
      <c r="B91" s="7"/>
      <c r="H91" s="11"/>
    </row>
    <row r="92" spans="1:8" s="496" customFormat="1" ht="12.75">
      <c r="A92" s="7"/>
      <c r="B92" s="7"/>
      <c r="H92" s="11"/>
    </row>
    <row r="93" spans="1:7" ht="19.5" customHeight="1">
      <c r="A93" s="495" t="s">
        <v>495</v>
      </c>
      <c r="B93" s="495"/>
      <c r="C93" s="495"/>
      <c r="D93" s="495"/>
      <c r="E93" s="495"/>
      <c r="F93" s="495"/>
      <c r="G93" s="495"/>
    </row>
    <row r="94" spans="1:2" ht="6.75" customHeight="1" thickBot="1">
      <c r="A94" s="11"/>
      <c r="B94" s="37"/>
    </row>
    <row r="95" spans="1:7" ht="13.5" customHeight="1" thickBot="1">
      <c r="A95" s="11"/>
      <c r="B95" s="626">
        <v>2008</v>
      </c>
      <c r="C95" s="626"/>
      <c r="D95" s="626"/>
      <c r="E95" s="626"/>
      <c r="F95" s="626"/>
      <c r="G95" s="626"/>
    </row>
    <row r="96" spans="1:7" s="38" customFormat="1" ht="13.5" customHeight="1" thickBot="1">
      <c r="A96" s="631" t="s">
        <v>59</v>
      </c>
      <c r="B96" s="637" t="s">
        <v>53</v>
      </c>
      <c r="C96" s="637"/>
      <c r="D96" s="637" t="s">
        <v>54</v>
      </c>
      <c r="E96" s="637"/>
      <c r="F96" s="631" t="s">
        <v>353</v>
      </c>
      <c r="G96" s="631"/>
    </row>
    <row r="97" spans="1:7" s="38" customFormat="1" ht="15.75" thickBot="1">
      <c r="A97" s="631"/>
      <c r="B97" s="542" t="s">
        <v>316</v>
      </c>
      <c r="C97" s="542" t="s">
        <v>367</v>
      </c>
      <c r="D97" s="542" t="s">
        <v>316</v>
      </c>
      <c r="E97" s="542" t="s">
        <v>367</v>
      </c>
      <c r="F97" s="542" t="s">
        <v>316</v>
      </c>
      <c r="G97" s="542" t="s">
        <v>367</v>
      </c>
    </row>
    <row r="98" spans="1:7" s="38" customFormat="1" ht="15.75" thickBot="1">
      <c r="A98" s="638" t="s">
        <v>101</v>
      </c>
      <c r="B98" s="638"/>
      <c r="C98" s="638"/>
      <c r="D98" s="638"/>
      <c r="E98" s="638"/>
      <c r="F98" s="638"/>
      <c r="G98" s="638"/>
    </row>
    <row r="99" spans="1:7" s="38" customFormat="1" ht="16.5" customHeight="1">
      <c r="A99" s="266" t="s">
        <v>20</v>
      </c>
      <c r="B99" s="510">
        <v>296</v>
      </c>
      <c r="C99" s="510">
        <v>480</v>
      </c>
      <c r="D99" s="510">
        <v>12996</v>
      </c>
      <c r="E99" s="510">
        <v>88168</v>
      </c>
      <c r="F99" s="511">
        <f>D99-B99</f>
        <v>12700</v>
      </c>
      <c r="G99" s="511">
        <f>E99-C99</f>
        <v>87688</v>
      </c>
    </row>
    <row r="100" spans="1:7" s="38" customFormat="1" ht="16.5" customHeight="1">
      <c r="A100" s="50" t="s">
        <v>21</v>
      </c>
      <c r="B100" s="512">
        <v>1077</v>
      </c>
      <c r="C100" s="512">
        <v>759</v>
      </c>
      <c r="D100" s="512">
        <v>7182</v>
      </c>
      <c r="E100" s="512">
        <v>39167</v>
      </c>
      <c r="F100" s="513">
        <f aca="true" t="shared" si="19" ref="F100:F105">D100-B100</f>
        <v>6105</v>
      </c>
      <c r="G100" s="513">
        <f aca="true" t="shared" si="20" ref="G100:G105">E100-C100</f>
        <v>38408</v>
      </c>
    </row>
    <row r="101" spans="1:7" s="38" customFormat="1" ht="16.5" customHeight="1">
      <c r="A101" s="57" t="s">
        <v>109</v>
      </c>
      <c r="B101" s="512">
        <v>60</v>
      </c>
      <c r="C101" s="512">
        <v>114</v>
      </c>
      <c r="D101" s="512">
        <v>4058</v>
      </c>
      <c r="E101" s="512">
        <v>20164</v>
      </c>
      <c r="F101" s="513">
        <f t="shared" si="19"/>
        <v>3998</v>
      </c>
      <c r="G101" s="513">
        <f t="shared" si="20"/>
        <v>20050</v>
      </c>
    </row>
    <row r="102" spans="1:7" s="38" customFormat="1" ht="16.5" customHeight="1">
      <c r="A102" s="50" t="s">
        <v>29</v>
      </c>
      <c r="B102" s="512">
        <v>371</v>
      </c>
      <c r="C102" s="512">
        <v>383</v>
      </c>
      <c r="D102" s="512">
        <v>19771</v>
      </c>
      <c r="E102" s="512">
        <v>59419</v>
      </c>
      <c r="F102" s="513">
        <f t="shared" si="19"/>
        <v>19400</v>
      </c>
      <c r="G102" s="513">
        <f t="shared" si="20"/>
        <v>59036</v>
      </c>
    </row>
    <row r="103" spans="1:7" s="38" customFormat="1" ht="16.5" customHeight="1">
      <c r="A103" s="50" t="s">
        <v>30</v>
      </c>
      <c r="B103" s="512">
        <v>126</v>
      </c>
      <c r="C103" s="512">
        <v>173</v>
      </c>
      <c r="D103" s="512">
        <v>2611</v>
      </c>
      <c r="E103" s="512">
        <v>12546</v>
      </c>
      <c r="F103" s="513">
        <f t="shared" si="19"/>
        <v>2485</v>
      </c>
      <c r="G103" s="513">
        <f t="shared" si="20"/>
        <v>12373</v>
      </c>
    </row>
    <row r="104" spans="1:7" s="38" customFormat="1" ht="16.5" customHeight="1">
      <c r="A104" s="50" t="s">
        <v>102</v>
      </c>
      <c r="B104" s="512">
        <v>964</v>
      </c>
      <c r="C104" s="512">
        <v>612</v>
      </c>
      <c r="D104" s="512">
        <v>893</v>
      </c>
      <c r="E104" s="512">
        <v>2109</v>
      </c>
      <c r="F104" s="514">
        <f t="shared" si="19"/>
        <v>-71</v>
      </c>
      <c r="G104" s="514">
        <f t="shared" si="20"/>
        <v>1497</v>
      </c>
    </row>
    <row r="105" spans="1:7" s="38" customFormat="1" ht="16.5" customHeight="1">
      <c r="A105" s="50" t="s">
        <v>27</v>
      </c>
      <c r="B105" s="512">
        <v>19</v>
      </c>
      <c r="C105" s="512">
        <v>6</v>
      </c>
      <c r="D105" s="512">
        <v>3155</v>
      </c>
      <c r="E105" s="512">
        <v>3647</v>
      </c>
      <c r="F105" s="514">
        <f t="shared" si="19"/>
        <v>3136</v>
      </c>
      <c r="G105" s="514">
        <f t="shared" si="20"/>
        <v>3641</v>
      </c>
    </row>
    <row r="106" spans="1:7" s="38" customFormat="1" ht="16.5" customHeight="1">
      <c r="A106" s="50" t="s">
        <v>26</v>
      </c>
      <c r="B106" s="512">
        <v>1976</v>
      </c>
      <c r="C106" s="512">
        <v>1239</v>
      </c>
      <c r="D106" s="512">
        <v>10775</v>
      </c>
      <c r="E106" s="512">
        <v>25216</v>
      </c>
      <c r="F106" s="514">
        <f aca="true" t="shared" si="21" ref="F106:F121">D106-B106</f>
        <v>8799</v>
      </c>
      <c r="G106" s="514">
        <f aca="true" t="shared" si="22" ref="G106:G121">E106-C106</f>
        <v>23977</v>
      </c>
    </row>
    <row r="107" spans="1:7" s="38" customFormat="1" ht="16.5" customHeight="1">
      <c r="A107" s="50" t="s">
        <v>24</v>
      </c>
      <c r="B107" s="512">
        <v>589</v>
      </c>
      <c r="C107" s="512">
        <v>330</v>
      </c>
      <c r="D107" s="512">
        <v>1057</v>
      </c>
      <c r="E107" s="512">
        <v>3382</v>
      </c>
      <c r="F107" s="514">
        <f t="shared" si="21"/>
        <v>468</v>
      </c>
      <c r="G107" s="514">
        <f t="shared" si="22"/>
        <v>3052</v>
      </c>
    </row>
    <row r="108" spans="1:7" s="38" customFormat="1" ht="16.5" customHeight="1">
      <c r="A108" s="56" t="s">
        <v>103</v>
      </c>
      <c r="B108" s="512">
        <v>24063</v>
      </c>
      <c r="C108" s="512">
        <v>3603</v>
      </c>
      <c r="D108" s="512">
        <v>555</v>
      </c>
      <c r="E108" s="512">
        <v>191</v>
      </c>
      <c r="F108" s="514">
        <f t="shared" si="21"/>
        <v>-23508</v>
      </c>
      <c r="G108" s="514">
        <f t="shared" si="22"/>
        <v>-3412</v>
      </c>
    </row>
    <row r="109" spans="1:7" s="38" customFormat="1" ht="16.5" customHeight="1">
      <c r="A109" s="50" t="s">
        <v>104</v>
      </c>
      <c r="B109" s="512">
        <v>683</v>
      </c>
      <c r="C109" s="512">
        <v>528</v>
      </c>
      <c r="D109" s="512">
        <v>7915</v>
      </c>
      <c r="E109" s="512">
        <v>23749</v>
      </c>
      <c r="F109" s="514">
        <f t="shared" si="21"/>
        <v>7232</v>
      </c>
      <c r="G109" s="514">
        <f t="shared" si="22"/>
        <v>23221</v>
      </c>
    </row>
    <row r="110" spans="1:7" s="38" customFormat="1" ht="16.5" customHeight="1">
      <c r="A110" s="50" t="s">
        <v>105</v>
      </c>
      <c r="B110" s="512">
        <v>1784</v>
      </c>
      <c r="C110" s="512">
        <v>724</v>
      </c>
      <c r="D110" s="512">
        <v>30</v>
      </c>
      <c r="E110" s="512">
        <v>12</v>
      </c>
      <c r="F110" s="514">
        <f t="shared" si="21"/>
        <v>-1754</v>
      </c>
      <c r="G110" s="514">
        <f t="shared" si="22"/>
        <v>-712</v>
      </c>
    </row>
    <row r="111" spans="1:7" s="38" customFormat="1" ht="16.5" customHeight="1">
      <c r="A111" s="50" t="s">
        <v>31</v>
      </c>
      <c r="B111" s="512">
        <v>1352</v>
      </c>
      <c r="C111" s="512">
        <v>709</v>
      </c>
      <c r="D111" s="512">
        <v>25</v>
      </c>
      <c r="E111" s="512">
        <v>16</v>
      </c>
      <c r="F111" s="514">
        <f t="shared" si="21"/>
        <v>-1327</v>
      </c>
      <c r="G111" s="514">
        <f t="shared" si="22"/>
        <v>-693</v>
      </c>
    </row>
    <row r="112" spans="1:7" s="38" customFormat="1" ht="16.5" customHeight="1">
      <c r="A112" s="50" t="s">
        <v>23</v>
      </c>
      <c r="B112" s="512">
        <v>571</v>
      </c>
      <c r="C112" s="512">
        <v>538</v>
      </c>
      <c r="D112" s="512">
        <v>8600</v>
      </c>
      <c r="E112" s="512">
        <v>59181</v>
      </c>
      <c r="F112" s="514">
        <f t="shared" si="21"/>
        <v>8029</v>
      </c>
      <c r="G112" s="514">
        <f t="shared" si="22"/>
        <v>58643</v>
      </c>
    </row>
    <row r="113" spans="1:7" s="38" customFormat="1" ht="16.5" customHeight="1">
      <c r="A113" s="55" t="s">
        <v>37</v>
      </c>
      <c r="B113" s="512">
        <v>176</v>
      </c>
      <c r="C113" s="512">
        <v>66</v>
      </c>
      <c r="D113" s="512">
        <v>31</v>
      </c>
      <c r="E113" s="512">
        <v>45</v>
      </c>
      <c r="F113" s="514">
        <f t="shared" si="21"/>
        <v>-145</v>
      </c>
      <c r="G113" s="514">
        <f t="shared" si="22"/>
        <v>-21</v>
      </c>
    </row>
    <row r="114" spans="1:7" s="38" customFormat="1" ht="16.5" customHeight="1">
      <c r="A114" s="31" t="s">
        <v>22</v>
      </c>
      <c r="B114" s="512">
        <v>155</v>
      </c>
      <c r="C114" s="512">
        <v>47</v>
      </c>
      <c r="D114" s="512">
        <v>292</v>
      </c>
      <c r="E114" s="512">
        <v>254</v>
      </c>
      <c r="F114" s="514">
        <f t="shared" si="21"/>
        <v>137</v>
      </c>
      <c r="G114" s="514">
        <f t="shared" si="22"/>
        <v>207</v>
      </c>
    </row>
    <row r="115" spans="1:7" s="38" customFormat="1" ht="16.5" customHeight="1">
      <c r="A115" s="50" t="s">
        <v>106</v>
      </c>
      <c r="B115" s="512">
        <v>2162</v>
      </c>
      <c r="C115" s="512">
        <v>721</v>
      </c>
      <c r="D115" s="512">
        <v>71</v>
      </c>
      <c r="E115" s="512">
        <v>359</v>
      </c>
      <c r="F115" s="514">
        <f t="shared" si="21"/>
        <v>-2091</v>
      </c>
      <c r="G115" s="514">
        <f t="shared" si="22"/>
        <v>-362</v>
      </c>
    </row>
    <row r="116" spans="1:7" s="38" customFormat="1" ht="16.5" customHeight="1">
      <c r="A116" s="50" t="s">
        <v>32</v>
      </c>
      <c r="B116" s="512">
        <v>601</v>
      </c>
      <c r="C116" s="512">
        <v>337</v>
      </c>
      <c r="D116" s="512">
        <v>53</v>
      </c>
      <c r="E116" s="512">
        <v>111</v>
      </c>
      <c r="F116" s="514">
        <f t="shared" si="21"/>
        <v>-548</v>
      </c>
      <c r="G116" s="514">
        <f t="shared" si="22"/>
        <v>-226</v>
      </c>
    </row>
    <row r="117" spans="1:7" s="38" customFormat="1" ht="16.5" customHeight="1">
      <c r="A117" s="55" t="s">
        <v>36</v>
      </c>
      <c r="B117" s="512">
        <v>693</v>
      </c>
      <c r="C117" s="512">
        <v>296</v>
      </c>
      <c r="D117" s="512">
        <v>0</v>
      </c>
      <c r="E117" s="512">
        <v>0</v>
      </c>
      <c r="F117" s="514">
        <f t="shared" si="21"/>
        <v>-693</v>
      </c>
      <c r="G117" s="514">
        <f t="shared" si="22"/>
        <v>-296</v>
      </c>
    </row>
    <row r="118" spans="1:7" s="38" customFormat="1" ht="16.5" customHeight="1">
      <c r="A118" s="55" t="s">
        <v>107</v>
      </c>
      <c r="B118" s="512">
        <v>16</v>
      </c>
      <c r="C118" s="512">
        <v>5</v>
      </c>
      <c r="D118" s="512">
        <v>0</v>
      </c>
      <c r="E118" s="512">
        <v>0</v>
      </c>
      <c r="F118" s="514">
        <f t="shared" si="21"/>
        <v>-16</v>
      </c>
      <c r="G118" s="514">
        <f t="shared" si="22"/>
        <v>-5</v>
      </c>
    </row>
    <row r="119" spans="1:7" s="38" customFormat="1" ht="22.5">
      <c r="A119" s="55" t="s">
        <v>108</v>
      </c>
      <c r="B119" s="512">
        <v>50</v>
      </c>
      <c r="C119" s="512">
        <v>42</v>
      </c>
      <c r="D119" s="512">
        <v>774</v>
      </c>
      <c r="E119" s="512">
        <v>2413</v>
      </c>
      <c r="F119" s="514">
        <f t="shared" si="21"/>
        <v>724</v>
      </c>
      <c r="G119" s="514">
        <f t="shared" si="22"/>
        <v>2371</v>
      </c>
    </row>
    <row r="120" spans="1:7" s="38" customFormat="1" ht="16.5" customHeight="1">
      <c r="A120" s="50" t="s">
        <v>25</v>
      </c>
      <c r="B120" s="512">
        <v>51</v>
      </c>
      <c r="C120" s="512">
        <v>25</v>
      </c>
      <c r="D120" s="512">
        <v>437</v>
      </c>
      <c r="E120" s="512">
        <v>1512</v>
      </c>
      <c r="F120" s="514">
        <f t="shared" si="21"/>
        <v>386</v>
      </c>
      <c r="G120" s="514">
        <f t="shared" si="22"/>
        <v>1487</v>
      </c>
    </row>
    <row r="121" spans="1:7" s="38" customFormat="1" ht="16.5" customHeight="1" thickBot="1">
      <c r="A121" s="51" t="s">
        <v>34</v>
      </c>
      <c r="B121" s="515">
        <v>4905</v>
      </c>
      <c r="C121" s="515">
        <v>2499</v>
      </c>
      <c r="D121" s="515">
        <v>6270</v>
      </c>
      <c r="E121" s="515">
        <v>10700</v>
      </c>
      <c r="F121" s="514">
        <f t="shared" si="21"/>
        <v>1365</v>
      </c>
      <c r="G121" s="514">
        <f t="shared" si="22"/>
        <v>8201</v>
      </c>
    </row>
    <row r="122" spans="1:7" s="38" customFormat="1" ht="16.5" customHeight="1" thickBot="1">
      <c r="A122" s="46" t="s">
        <v>5</v>
      </c>
      <c r="B122" s="516">
        <f aca="true" t="shared" si="23" ref="B122:G122">SUM(B99:B121)</f>
        <v>42740</v>
      </c>
      <c r="C122" s="516">
        <f t="shared" si="23"/>
        <v>14236</v>
      </c>
      <c r="D122" s="516">
        <f t="shared" si="23"/>
        <v>87551</v>
      </c>
      <c r="E122" s="516">
        <f t="shared" si="23"/>
        <v>352361</v>
      </c>
      <c r="F122" s="516">
        <f t="shared" si="23"/>
        <v>44811</v>
      </c>
      <c r="G122" s="516">
        <f t="shared" si="23"/>
        <v>338125</v>
      </c>
    </row>
    <row r="123" spans="1:7" s="38" customFormat="1" ht="16.5" customHeight="1" thickBot="1">
      <c r="A123" s="638" t="s">
        <v>237</v>
      </c>
      <c r="B123" s="638"/>
      <c r="C123" s="638"/>
      <c r="D123" s="638"/>
      <c r="E123" s="638"/>
      <c r="F123" s="638"/>
      <c r="G123" s="638"/>
    </row>
    <row r="124" spans="1:7" s="38" customFormat="1" ht="16.5" customHeight="1">
      <c r="A124" s="265" t="s">
        <v>111</v>
      </c>
      <c r="B124" s="503">
        <v>1507</v>
      </c>
      <c r="C124" s="503">
        <v>237</v>
      </c>
      <c r="D124" s="503">
        <v>50743</v>
      </c>
      <c r="E124" s="503">
        <v>10509</v>
      </c>
      <c r="F124" s="498">
        <f aca="true" t="shared" si="24" ref="F124:G126">D124-B124</f>
        <v>49236</v>
      </c>
      <c r="G124" s="498">
        <f t="shared" si="24"/>
        <v>10272</v>
      </c>
    </row>
    <row r="125" spans="1:7" s="38" customFormat="1" ht="16.5" customHeight="1">
      <c r="A125" s="56" t="s">
        <v>112</v>
      </c>
      <c r="B125" s="499">
        <v>6064</v>
      </c>
      <c r="C125" s="499">
        <v>594</v>
      </c>
      <c r="D125" s="499">
        <v>0</v>
      </c>
      <c r="E125" s="499">
        <v>0</v>
      </c>
      <c r="F125" s="500">
        <f t="shared" si="24"/>
        <v>-6064</v>
      </c>
      <c r="G125" s="500">
        <f t="shared" si="24"/>
        <v>-594</v>
      </c>
    </row>
    <row r="126" spans="1:7" s="38" customFormat="1" ht="16.5" customHeight="1" thickBot="1">
      <c r="A126" s="58" t="s">
        <v>113</v>
      </c>
      <c r="B126" s="505">
        <v>0</v>
      </c>
      <c r="C126" s="505">
        <v>0</v>
      </c>
      <c r="D126" s="505">
        <v>116</v>
      </c>
      <c r="E126" s="505">
        <v>167</v>
      </c>
      <c r="F126" s="501">
        <f t="shared" si="24"/>
        <v>116</v>
      </c>
      <c r="G126" s="501">
        <f t="shared" si="24"/>
        <v>167</v>
      </c>
    </row>
    <row r="127" spans="1:7" s="38" customFormat="1" ht="16.5" customHeight="1" thickBot="1">
      <c r="A127" s="59" t="s">
        <v>114</v>
      </c>
      <c r="B127" s="502">
        <f aca="true" t="shared" si="25" ref="B127:G127">SUM(B124:B126)</f>
        <v>7571</v>
      </c>
      <c r="C127" s="502">
        <f t="shared" si="25"/>
        <v>831</v>
      </c>
      <c r="D127" s="502">
        <f t="shared" si="25"/>
        <v>50859</v>
      </c>
      <c r="E127" s="502">
        <f t="shared" si="25"/>
        <v>10676</v>
      </c>
      <c r="F127" s="502">
        <f t="shared" si="25"/>
        <v>43288</v>
      </c>
      <c r="G127" s="502">
        <f t="shared" si="25"/>
        <v>9845</v>
      </c>
    </row>
    <row r="128" spans="1:7" s="38" customFormat="1" ht="16.5" customHeight="1" thickBot="1">
      <c r="A128" s="639" t="s">
        <v>238</v>
      </c>
      <c r="B128" s="639"/>
      <c r="C128" s="639"/>
      <c r="D128" s="639"/>
      <c r="E128" s="639"/>
      <c r="F128" s="639"/>
      <c r="G128" s="639"/>
    </row>
    <row r="129" spans="1:7" s="38" customFormat="1" ht="16.5" customHeight="1">
      <c r="A129" s="264" t="s">
        <v>500</v>
      </c>
      <c r="B129" s="503">
        <v>7239</v>
      </c>
      <c r="C129" s="503">
        <v>40</v>
      </c>
      <c r="D129" s="503">
        <v>12</v>
      </c>
      <c r="E129" s="503">
        <v>1</v>
      </c>
      <c r="F129" s="498">
        <f aca="true" t="shared" si="26" ref="F129:G132">D129-B129</f>
        <v>-7227</v>
      </c>
      <c r="G129" s="498">
        <f t="shared" si="26"/>
        <v>-39</v>
      </c>
    </row>
    <row r="130" spans="1:7" s="38" customFormat="1" ht="16.5" customHeight="1">
      <c r="A130" s="55" t="s">
        <v>115</v>
      </c>
      <c r="B130" s="499">
        <v>219212</v>
      </c>
      <c r="C130" s="499">
        <v>9045</v>
      </c>
      <c r="D130" s="499">
        <v>119</v>
      </c>
      <c r="E130" s="499">
        <v>13</v>
      </c>
      <c r="F130" s="500">
        <f t="shared" si="26"/>
        <v>-219093</v>
      </c>
      <c r="G130" s="500">
        <f t="shared" si="26"/>
        <v>-9032</v>
      </c>
    </row>
    <row r="131" spans="1:7" s="38" customFormat="1" ht="16.5" customHeight="1">
      <c r="A131" s="55" t="s">
        <v>116</v>
      </c>
      <c r="B131" s="499">
        <v>0</v>
      </c>
      <c r="C131" s="499">
        <v>0</v>
      </c>
      <c r="D131" s="499">
        <v>1</v>
      </c>
      <c r="E131" s="499">
        <v>0</v>
      </c>
      <c r="F131" s="500">
        <f t="shared" si="26"/>
        <v>1</v>
      </c>
      <c r="G131" s="500">
        <f t="shared" si="26"/>
        <v>0</v>
      </c>
    </row>
    <row r="132" spans="1:7" s="38" customFormat="1" ht="49.5" customHeight="1" thickBot="1">
      <c r="A132" s="60" t="s">
        <v>117</v>
      </c>
      <c r="B132" s="505">
        <v>12909</v>
      </c>
      <c r="C132" s="505">
        <v>1022</v>
      </c>
      <c r="D132" s="505">
        <v>36</v>
      </c>
      <c r="E132" s="505">
        <v>3</v>
      </c>
      <c r="F132" s="517">
        <f t="shared" si="26"/>
        <v>-12873</v>
      </c>
      <c r="G132" s="517">
        <f t="shared" si="26"/>
        <v>-1019</v>
      </c>
    </row>
    <row r="133" spans="1:7" s="38" customFormat="1" ht="16.5" customHeight="1" thickBot="1">
      <c r="A133" s="62" t="s">
        <v>118</v>
      </c>
      <c r="B133" s="481">
        <f aca="true" t="shared" si="27" ref="B133:G133">SUM(B129:B132)</f>
        <v>239360</v>
      </c>
      <c r="C133" s="481">
        <f t="shared" si="27"/>
        <v>10107</v>
      </c>
      <c r="D133" s="481">
        <f t="shared" si="27"/>
        <v>168</v>
      </c>
      <c r="E133" s="481">
        <f t="shared" si="27"/>
        <v>17</v>
      </c>
      <c r="F133" s="502">
        <f t="shared" si="27"/>
        <v>-239192</v>
      </c>
      <c r="G133" s="502">
        <f t="shared" si="27"/>
        <v>-10090</v>
      </c>
    </row>
    <row r="134" spans="1:7" s="38" customFormat="1" ht="16.5" customHeight="1" thickBot="1">
      <c r="A134" s="61" t="s">
        <v>239</v>
      </c>
      <c r="B134" s="518">
        <f aca="true" t="shared" si="28" ref="B134:G134">B127+B133</f>
        <v>246931</v>
      </c>
      <c r="C134" s="518">
        <f t="shared" si="28"/>
        <v>10938</v>
      </c>
      <c r="D134" s="518">
        <f t="shared" si="28"/>
        <v>51027</v>
      </c>
      <c r="E134" s="518">
        <f t="shared" si="28"/>
        <v>10693</v>
      </c>
      <c r="F134" s="502">
        <f t="shared" si="28"/>
        <v>-195904</v>
      </c>
      <c r="G134" s="502">
        <f t="shared" si="28"/>
        <v>-245</v>
      </c>
    </row>
    <row r="135" spans="1:8" s="496" customFormat="1" ht="12.75">
      <c r="A135" s="477" t="s">
        <v>19</v>
      </c>
      <c r="B135" s="477"/>
      <c r="H135" s="11"/>
    </row>
    <row r="136" spans="6:7" s="38" customFormat="1" ht="15">
      <c r="F136" s="111"/>
      <c r="G136" s="111"/>
    </row>
    <row r="137" spans="6:7" s="38" customFormat="1" ht="15">
      <c r="F137" s="111"/>
      <c r="G137" s="111"/>
    </row>
    <row r="138" spans="6:7" s="38" customFormat="1" ht="15">
      <c r="F138" s="111"/>
      <c r="G138" s="111"/>
    </row>
    <row r="139" spans="1:7" ht="19.5" customHeight="1">
      <c r="A139" s="495" t="s">
        <v>496</v>
      </c>
      <c r="B139" s="495"/>
      <c r="C139" s="495"/>
      <c r="D139" s="495"/>
      <c r="E139" s="495"/>
      <c r="F139" s="495"/>
      <c r="G139" s="495"/>
    </row>
    <row r="140" spans="1:2" ht="6.75" customHeight="1" thickBot="1">
      <c r="A140" s="11"/>
      <c r="B140" s="37"/>
    </row>
    <row r="141" spans="1:7" ht="13.5" customHeight="1" thickBot="1">
      <c r="A141" s="11"/>
      <c r="B141" s="626">
        <v>2008</v>
      </c>
      <c r="C141" s="626"/>
      <c r="D141" s="626"/>
      <c r="E141" s="626"/>
      <c r="F141" s="626"/>
      <c r="G141" s="626"/>
    </row>
    <row r="142" spans="1:7" s="38" customFormat="1" ht="13.5" customHeight="1" thickBot="1">
      <c r="A142" s="631" t="s">
        <v>59</v>
      </c>
      <c r="B142" s="637" t="s">
        <v>53</v>
      </c>
      <c r="C142" s="637"/>
      <c r="D142" s="637" t="s">
        <v>54</v>
      </c>
      <c r="E142" s="637"/>
      <c r="F142" s="631" t="s">
        <v>353</v>
      </c>
      <c r="G142" s="631"/>
    </row>
    <row r="143" spans="1:7" s="38" customFormat="1" ht="15.75" thickBot="1">
      <c r="A143" s="631"/>
      <c r="B143" s="542" t="s">
        <v>316</v>
      </c>
      <c r="C143" s="542" t="s">
        <v>498</v>
      </c>
      <c r="D143" s="542" t="s">
        <v>316</v>
      </c>
      <c r="E143" s="542" t="s">
        <v>498</v>
      </c>
      <c r="F143" s="542" t="s">
        <v>316</v>
      </c>
      <c r="G143" s="542" t="s">
        <v>498</v>
      </c>
    </row>
    <row r="144" spans="1:7" s="38" customFormat="1" ht="15.75" thickBot="1">
      <c r="A144" s="638" t="s">
        <v>119</v>
      </c>
      <c r="B144" s="638"/>
      <c r="C144" s="638"/>
      <c r="D144" s="638"/>
      <c r="E144" s="638"/>
      <c r="F144" s="638"/>
      <c r="G144" s="638"/>
    </row>
    <row r="145" spans="1:7" s="38" customFormat="1" ht="24" customHeight="1">
      <c r="A145" s="267" t="s">
        <v>120</v>
      </c>
      <c r="B145" s="503">
        <v>262</v>
      </c>
      <c r="C145" s="503">
        <v>16</v>
      </c>
      <c r="D145" s="503">
        <v>238</v>
      </c>
      <c r="E145" s="503">
        <v>33</v>
      </c>
      <c r="F145" s="498">
        <f>D145-B145</f>
        <v>-24</v>
      </c>
      <c r="G145" s="498">
        <f>E145-C145</f>
        <v>17</v>
      </c>
    </row>
    <row r="146" spans="1:7" s="38" customFormat="1" ht="24" customHeight="1">
      <c r="A146" s="63" t="s">
        <v>123</v>
      </c>
      <c r="B146" s="499">
        <v>227344</v>
      </c>
      <c r="C146" s="499">
        <v>62490</v>
      </c>
      <c r="D146" s="499">
        <v>0</v>
      </c>
      <c r="E146" s="499">
        <v>0</v>
      </c>
      <c r="F146" s="500">
        <f aca="true" t="shared" si="29" ref="F146:F156">D146-B146</f>
        <v>-227344</v>
      </c>
      <c r="G146" s="500">
        <f aca="true" t="shared" si="30" ref="G146:G156">E146-C146</f>
        <v>-62490</v>
      </c>
    </row>
    <row r="147" spans="1:7" s="38" customFormat="1" ht="24" customHeight="1">
      <c r="A147" s="64" t="s">
        <v>124</v>
      </c>
      <c r="B147" s="499">
        <v>23105</v>
      </c>
      <c r="C147" s="499">
        <v>6315</v>
      </c>
      <c r="D147" s="499">
        <v>0</v>
      </c>
      <c r="E147" s="499">
        <v>0</v>
      </c>
      <c r="F147" s="500">
        <f t="shared" si="29"/>
        <v>-23105</v>
      </c>
      <c r="G147" s="500">
        <f t="shared" si="30"/>
        <v>-6315</v>
      </c>
    </row>
    <row r="148" spans="1:7" s="38" customFormat="1" ht="24" customHeight="1">
      <c r="A148" s="63" t="s">
        <v>125</v>
      </c>
      <c r="B148" s="499">
        <v>172</v>
      </c>
      <c r="C148" s="499">
        <v>91</v>
      </c>
      <c r="D148" s="499">
        <v>0</v>
      </c>
      <c r="E148" s="499">
        <v>0</v>
      </c>
      <c r="F148" s="500">
        <f t="shared" si="29"/>
        <v>-172</v>
      </c>
      <c r="G148" s="500">
        <f t="shared" si="30"/>
        <v>-91</v>
      </c>
    </row>
    <row r="149" spans="1:7" s="38" customFormat="1" ht="24" customHeight="1">
      <c r="A149" s="63" t="s">
        <v>121</v>
      </c>
      <c r="B149" s="499">
        <v>3894</v>
      </c>
      <c r="C149" s="499">
        <v>51</v>
      </c>
      <c r="D149" s="499">
        <v>7</v>
      </c>
      <c r="E149" s="499">
        <v>44</v>
      </c>
      <c r="F149" s="500">
        <f t="shared" si="29"/>
        <v>-3887</v>
      </c>
      <c r="G149" s="500">
        <f t="shared" si="30"/>
        <v>-7</v>
      </c>
    </row>
    <row r="150" spans="1:7" s="38" customFormat="1" ht="24" customHeight="1">
      <c r="A150" s="63" t="s">
        <v>122</v>
      </c>
      <c r="B150" s="499">
        <v>498</v>
      </c>
      <c r="C150" s="499">
        <v>21</v>
      </c>
      <c r="D150" s="499">
        <v>118</v>
      </c>
      <c r="E150" s="499">
        <v>47</v>
      </c>
      <c r="F150" s="501">
        <f t="shared" si="29"/>
        <v>-380</v>
      </c>
      <c r="G150" s="501">
        <f t="shared" si="30"/>
        <v>26</v>
      </c>
    </row>
    <row r="151" spans="1:7" s="38" customFormat="1" ht="24" customHeight="1">
      <c r="A151" s="63" t="s">
        <v>126</v>
      </c>
      <c r="B151" s="499">
        <v>136251</v>
      </c>
      <c r="C151" s="499">
        <v>18789</v>
      </c>
      <c r="D151" s="499">
        <v>86</v>
      </c>
      <c r="E151" s="499">
        <v>6</v>
      </c>
      <c r="F151" s="501">
        <f t="shared" si="29"/>
        <v>-136165</v>
      </c>
      <c r="G151" s="501">
        <f t="shared" si="30"/>
        <v>-18783</v>
      </c>
    </row>
    <row r="152" spans="1:7" s="38" customFormat="1" ht="24" customHeight="1">
      <c r="A152" s="63" t="s">
        <v>127</v>
      </c>
      <c r="B152" s="499">
        <v>50861</v>
      </c>
      <c r="C152" s="499">
        <v>11388</v>
      </c>
      <c r="D152" s="499">
        <v>248</v>
      </c>
      <c r="E152" s="499">
        <v>15</v>
      </c>
      <c r="F152" s="501">
        <f t="shared" si="29"/>
        <v>-50613</v>
      </c>
      <c r="G152" s="501">
        <f t="shared" si="30"/>
        <v>-11373</v>
      </c>
    </row>
    <row r="153" spans="1:7" s="38" customFormat="1" ht="24" customHeight="1">
      <c r="A153" s="64" t="s">
        <v>128</v>
      </c>
      <c r="B153" s="499">
        <v>382</v>
      </c>
      <c r="C153" s="499">
        <v>54</v>
      </c>
      <c r="D153" s="499">
        <v>24</v>
      </c>
      <c r="E153" s="499">
        <v>1</v>
      </c>
      <c r="F153" s="501">
        <f t="shared" si="29"/>
        <v>-358</v>
      </c>
      <c r="G153" s="501">
        <f t="shared" si="30"/>
        <v>-53</v>
      </c>
    </row>
    <row r="154" spans="1:7" s="38" customFormat="1" ht="24" customHeight="1">
      <c r="A154" s="63" t="s">
        <v>129</v>
      </c>
      <c r="B154" s="499">
        <v>1683</v>
      </c>
      <c r="C154" s="499">
        <v>452</v>
      </c>
      <c r="D154" s="499">
        <v>65</v>
      </c>
      <c r="E154" s="499">
        <v>4</v>
      </c>
      <c r="F154" s="501">
        <f t="shared" si="29"/>
        <v>-1618</v>
      </c>
      <c r="G154" s="501">
        <f t="shared" si="30"/>
        <v>-448</v>
      </c>
    </row>
    <row r="155" spans="1:7" s="38" customFormat="1" ht="24" customHeight="1">
      <c r="A155" s="63" t="s">
        <v>130</v>
      </c>
      <c r="B155" s="499">
        <v>2173</v>
      </c>
      <c r="C155" s="499">
        <v>1054</v>
      </c>
      <c r="D155" s="499">
        <v>42</v>
      </c>
      <c r="E155" s="499">
        <v>3</v>
      </c>
      <c r="F155" s="501">
        <f t="shared" si="29"/>
        <v>-2131</v>
      </c>
      <c r="G155" s="501">
        <f t="shared" si="30"/>
        <v>-1051</v>
      </c>
    </row>
    <row r="156" spans="1:7" s="38" customFormat="1" ht="24" customHeight="1">
      <c r="A156" s="63" t="s">
        <v>131</v>
      </c>
      <c r="B156" s="499">
        <v>312</v>
      </c>
      <c r="C156" s="499">
        <v>128</v>
      </c>
      <c r="D156" s="499">
        <v>145</v>
      </c>
      <c r="E156" s="499">
        <v>22</v>
      </c>
      <c r="F156" s="500">
        <f t="shared" si="29"/>
        <v>-167</v>
      </c>
      <c r="G156" s="500">
        <f t="shared" si="30"/>
        <v>-106</v>
      </c>
    </row>
    <row r="157" spans="1:7" s="38" customFormat="1" ht="24" customHeight="1">
      <c r="A157" s="63" t="s">
        <v>132</v>
      </c>
      <c r="B157" s="499">
        <v>10120</v>
      </c>
      <c r="C157" s="499">
        <v>2304</v>
      </c>
      <c r="D157" s="499">
        <v>424</v>
      </c>
      <c r="E157" s="499">
        <v>842</v>
      </c>
      <c r="F157" s="519">
        <f aca="true" t="shared" si="31" ref="F157:G160">D157-B157</f>
        <v>-9696</v>
      </c>
      <c r="G157" s="519">
        <f t="shared" si="31"/>
        <v>-1462</v>
      </c>
    </row>
    <row r="158" spans="1:7" s="38" customFormat="1" ht="24" customHeight="1">
      <c r="A158" s="63" t="s">
        <v>133</v>
      </c>
      <c r="B158" s="499">
        <v>155</v>
      </c>
      <c r="C158" s="499">
        <v>19</v>
      </c>
      <c r="D158" s="499">
        <v>5</v>
      </c>
      <c r="E158" s="499">
        <v>28</v>
      </c>
      <c r="F158" s="500">
        <f t="shared" si="31"/>
        <v>-150</v>
      </c>
      <c r="G158" s="500">
        <f t="shared" si="31"/>
        <v>9</v>
      </c>
    </row>
    <row r="159" spans="1:7" s="38" customFormat="1" ht="24" customHeight="1">
      <c r="A159" s="63" t="s">
        <v>134</v>
      </c>
      <c r="B159" s="499">
        <v>812</v>
      </c>
      <c r="C159" s="499">
        <v>55</v>
      </c>
      <c r="D159" s="499">
        <v>2</v>
      </c>
      <c r="E159" s="499">
        <v>0</v>
      </c>
      <c r="F159" s="500">
        <f t="shared" si="31"/>
        <v>-810</v>
      </c>
      <c r="G159" s="500">
        <f t="shared" si="31"/>
        <v>-55</v>
      </c>
    </row>
    <row r="160" spans="1:7" s="38" customFormat="1" ht="24" customHeight="1" thickBot="1">
      <c r="A160" s="65" t="s">
        <v>135</v>
      </c>
      <c r="B160" s="505">
        <v>998</v>
      </c>
      <c r="C160" s="505">
        <v>55</v>
      </c>
      <c r="D160" s="505">
        <v>51</v>
      </c>
      <c r="E160" s="505">
        <v>86</v>
      </c>
      <c r="F160" s="501">
        <f t="shared" si="31"/>
        <v>-947</v>
      </c>
      <c r="G160" s="501">
        <f t="shared" si="31"/>
        <v>31</v>
      </c>
    </row>
    <row r="161" spans="1:7" s="38" customFormat="1" ht="24" customHeight="1" thickBot="1">
      <c r="A161" s="46" t="s">
        <v>5</v>
      </c>
      <c r="B161" s="502">
        <f aca="true" t="shared" si="32" ref="B161:G161">SUM(B145:B160)</f>
        <v>459022</v>
      </c>
      <c r="C161" s="502">
        <f t="shared" si="32"/>
        <v>103282</v>
      </c>
      <c r="D161" s="502">
        <f t="shared" si="32"/>
        <v>1455</v>
      </c>
      <c r="E161" s="502">
        <f t="shared" si="32"/>
        <v>1131</v>
      </c>
      <c r="F161" s="502">
        <f t="shared" si="32"/>
        <v>-457567</v>
      </c>
      <c r="G161" s="502">
        <f t="shared" si="32"/>
        <v>-102151</v>
      </c>
    </row>
    <row r="162" spans="1:7" s="38" customFormat="1" ht="24" customHeight="1" thickBot="1">
      <c r="A162" s="638" t="s">
        <v>136</v>
      </c>
      <c r="B162" s="638"/>
      <c r="C162" s="638"/>
      <c r="D162" s="638"/>
      <c r="E162" s="638"/>
      <c r="F162" s="638"/>
      <c r="G162" s="638"/>
    </row>
    <row r="163" spans="1:7" s="38" customFormat="1" ht="24" customHeight="1">
      <c r="A163" s="268" t="s">
        <v>163</v>
      </c>
      <c r="B163" s="503">
        <v>0</v>
      </c>
      <c r="C163" s="503">
        <v>0</v>
      </c>
      <c r="D163" s="503">
        <v>0</v>
      </c>
      <c r="E163" s="503">
        <v>0</v>
      </c>
      <c r="F163" s="498">
        <f aca="true" t="shared" si="33" ref="F163:G168">D163-B163</f>
        <v>0</v>
      </c>
      <c r="G163" s="498">
        <f t="shared" si="33"/>
        <v>0</v>
      </c>
    </row>
    <row r="164" spans="1:7" s="38" customFormat="1" ht="24" customHeight="1">
      <c r="A164" s="66" t="s">
        <v>137</v>
      </c>
      <c r="B164" s="499">
        <v>1</v>
      </c>
      <c r="C164" s="499">
        <v>1</v>
      </c>
      <c r="D164" s="499">
        <v>2</v>
      </c>
      <c r="E164" s="499">
        <v>1</v>
      </c>
      <c r="F164" s="500">
        <f t="shared" si="33"/>
        <v>1</v>
      </c>
      <c r="G164" s="500">
        <f t="shared" si="33"/>
        <v>0</v>
      </c>
    </row>
    <row r="165" spans="1:7" s="38" customFormat="1" ht="24" customHeight="1">
      <c r="A165" s="66" t="s">
        <v>499</v>
      </c>
      <c r="B165" s="499">
        <v>63384</v>
      </c>
      <c r="C165" s="499">
        <v>102133</v>
      </c>
      <c r="D165" s="499">
        <v>0</v>
      </c>
      <c r="E165" s="499">
        <v>0</v>
      </c>
      <c r="F165" s="500">
        <f t="shared" si="33"/>
        <v>-63384</v>
      </c>
      <c r="G165" s="500">
        <f t="shared" si="33"/>
        <v>-102133</v>
      </c>
    </row>
    <row r="166" spans="1:7" s="38" customFormat="1" ht="24" customHeight="1">
      <c r="A166" s="66" t="s">
        <v>138</v>
      </c>
      <c r="B166" s="499">
        <v>929</v>
      </c>
      <c r="C166" s="499">
        <v>3297</v>
      </c>
      <c r="D166" s="499">
        <v>0</v>
      </c>
      <c r="E166" s="499">
        <v>0</v>
      </c>
      <c r="F166" s="500">
        <f t="shared" si="33"/>
        <v>-929</v>
      </c>
      <c r="G166" s="500">
        <f t="shared" si="33"/>
        <v>-3297</v>
      </c>
    </row>
    <row r="167" spans="1:7" s="38" customFormat="1" ht="24" customHeight="1">
      <c r="A167" s="66" t="s">
        <v>139</v>
      </c>
      <c r="B167" s="499">
        <v>436</v>
      </c>
      <c r="C167" s="499">
        <v>2204</v>
      </c>
      <c r="D167" s="499">
        <v>0</v>
      </c>
      <c r="E167" s="499">
        <v>0</v>
      </c>
      <c r="F167" s="500">
        <f t="shared" si="33"/>
        <v>-436</v>
      </c>
      <c r="G167" s="500">
        <f t="shared" si="33"/>
        <v>-2204</v>
      </c>
    </row>
    <row r="168" spans="1:7" s="38" customFormat="1" ht="24" customHeight="1" thickBot="1">
      <c r="A168" s="51" t="s">
        <v>34</v>
      </c>
      <c r="B168" s="505">
        <v>24833</v>
      </c>
      <c r="C168" s="505">
        <v>20789</v>
      </c>
      <c r="D168" s="505">
        <v>2814</v>
      </c>
      <c r="E168" s="505">
        <v>13863</v>
      </c>
      <c r="F168" s="501">
        <f t="shared" si="33"/>
        <v>-22019</v>
      </c>
      <c r="G168" s="501">
        <f t="shared" si="33"/>
        <v>-6926</v>
      </c>
    </row>
    <row r="169" spans="1:7" s="38" customFormat="1" ht="24" customHeight="1" thickBot="1">
      <c r="A169" s="46" t="s">
        <v>5</v>
      </c>
      <c r="B169" s="502">
        <f aca="true" t="shared" si="34" ref="B169:G169">SUM(B163:B168)</f>
        <v>89583</v>
      </c>
      <c r="C169" s="502">
        <f t="shared" si="34"/>
        <v>128424</v>
      </c>
      <c r="D169" s="502">
        <f t="shared" si="34"/>
        <v>2816</v>
      </c>
      <c r="E169" s="502">
        <f t="shared" si="34"/>
        <v>13864</v>
      </c>
      <c r="F169" s="502">
        <f t="shared" si="34"/>
        <v>-86767</v>
      </c>
      <c r="G169" s="502">
        <f t="shared" si="34"/>
        <v>-114560</v>
      </c>
    </row>
    <row r="170" spans="1:8" s="496" customFormat="1" ht="12.75">
      <c r="A170" s="477" t="s">
        <v>19</v>
      </c>
      <c r="B170" s="477"/>
      <c r="H170" s="11"/>
    </row>
    <row r="171" spans="1:7" s="38" customFormat="1" ht="15">
      <c r="A171" s="52"/>
      <c r="B171" s="45"/>
      <c r="C171" s="45"/>
      <c r="D171" s="45"/>
      <c r="E171" s="45"/>
      <c r="F171" s="111"/>
      <c r="G171" s="111"/>
    </row>
    <row r="172" spans="1:7" s="38" customFormat="1" ht="15">
      <c r="A172" s="52"/>
      <c r="B172" s="45"/>
      <c r="C172" s="45"/>
      <c r="D172" s="45"/>
      <c r="E172" s="45"/>
      <c r="F172" s="111"/>
      <c r="G172" s="111"/>
    </row>
    <row r="173" spans="1:7" s="38" customFormat="1" ht="15">
      <c r="A173" s="52"/>
      <c r="B173" s="45"/>
      <c r="C173" s="45"/>
      <c r="D173" s="45"/>
      <c r="E173" s="45"/>
      <c r="F173" s="111"/>
      <c r="G173" s="111"/>
    </row>
    <row r="174" spans="1:7" s="38" customFormat="1" ht="15">
      <c r="A174" s="52"/>
      <c r="B174" s="45"/>
      <c r="C174" s="45"/>
      <c r="D174" s="45"/>
      <c r="E174" s="45"/>
      <c r="F174" s="111"/>
      <c r="G174" s="111"/>
    </row>
    <row r="175" spans="1:7" s="38" customFormat="1" ht="15">
      <c r="A175" s="52"/>
      <c r="B175" s="45"/>
      <c r="C175" s="45"/>
      <c r="D175" s="45"/>
      <c r="E175" s="45"/>
      <c r="F175" s="111"/>
      <c r="G175" s="111"/>
    </row>
    <row r="176" spans="1:7" s="38" customFormat="1" ht="15">
      <c r="A176" s="52"/>
      <c r="B176" s="45"/>
      <c r="C176" s="45"/>
      <c r="D176" s="45"/>
      <c r="E176" s="45"/>
      <c r="F176" s="111"/>
      <c r="G176" s="111"/>
    </row>
    <row r="177" spans="1:7" ht="19.5" customHeight="1">
      <c r="A177" s="495" t="s">
        <v>497</v>
      </c>
      <c r="B177" s="495"/>
      <c r="C177" s="495"/>
      <c r="D177" s="495"/>
      <c r="E177" s="495"/>
      <c r="F177" s="495"/>
      <c r="G177" s="495"/>
    </row>
    <row r="178" spans="1:2" ht="6.75" customHeight="1" thickBot="1">
      <c r="A178" s="11"/>
      <c r="B178" s="37"/>
    </row>
    <row r="179" spans="1:7" ht="13.5" customHeight="1" thickBot="1">
      <c r="A179" s="11"/>
      <c r="B179" s="626">
        <v>2008</v>
      </c>
      <c r="C179" s="626"/>
      <c r="D179" s="626"/>
      <c r="E179" s="626"/>
      <c r="F179" s="626"/>
      <c r="G179" s="626"/>
    </row>
    <row r="180" spans="1:7" s="38" customFormat="1" ht="13.5" customHeight="1" thickBot="1">
      <c r="A180" s="631" t="s">
        <v>59</v>
      </c>
      <c r="B180" s="637" t="s">
        <v>53</v>
      </c>
      <c r="C180" s="637"/>
      <c r="D180" s="637" t="s">
        <v>54</v>
      </c>
      <c r="E180" s="637"/>
      <c r="F180" s="631" t="s">
        <v>353</v>
      </c>
      <c r="G180" s="631"/>
    </row>
    <row r="181" spans="1:7" s="38" customFormat="1" ht="15.75" thickBot="1">
      <c r="A181" s="631"/>
      <c r="B181" s="542" t="s">
        <v>316</v>
      </c>
      <c r="C181" s="542" t="s">
        <v>367</v>
      </c>
      <c r="D181" s="542" t="s">
        <v>316</v>
      </c>
      <c r="E181" s="542" t="s">
        <v>367</v>
      </c>
      <c r="F181" s="542" t="s">
        <v>316</v>
      </c>
      <c r="G181" s="542" t="s">
        <v>367</v>
      </c>
    </row>
    <row r="182" spans="1:7" s="38" customFormat="1" ht="15.75" thickBot="1">
      <c r="A182" s="638" t="s">
        <v>140</v>
      </c>
      <c r="B182" s="638"/>
      <c r="C182" s="638"/>
      <c r="D182" s="638"/>
      <c r="E182" s="638"/>
      <c r="F182" s="638"/>
      <c r="G182" s="638"/>
    </row>
    <row r="183" spans="1:7" s="38" customFormat="1" ht="40.5" customHeight="1">
      <c r="A183" s="20" t="s">
        <v>141</v>
      </c>
      <c r="B183" s="503">
        <v>1015</v>
      </c>
      <c r="C183" s="503">
        <v>948</v>
      </c>
      <c r="D183" s="503">
        <v>1</v>
      </c>
      <c r="E183" s="503">
        <v>1</v>
      </c>
      <c r="F183" s="498">
        <f aca="true" t="shared" si="35" ref="F183:G187">D183-B183</f>
        <v>-1014</v>
      </c>
      <c r="G183" s="498">
        <f t="shared" si="35"/>
        <v>-947</v>
      </c>
    </row>
    <row r="184" spans="1:7" s="38" customFormat="1" ht="45">
      <c r="A184" s="21" t="s">
        <v>142</v>
      </c>
      <c r="B184" s="499">
        <v>3767</v>
      </c>
      <c r="C184" s="499">
        <v>3198</v>
      </c>
      <c r="D184" s="499">
        <v>0</v>
      </c>
      <c r="E184" s="499">
        <v>0</v>
      </c>
      <c r="F184" s="500">
        <f t="shared" si="35"/>
        <v>-3767</v>
      </c>
      <c r="G184" s="500">
        <f t="shared" si="35"/>
        <v>-3198</v>
      </c>
    </row>
    <row r="185" spans="1:7" s="38" customFormat="1" ht="40.5" customHeight="1">
      <c r="A185" s="21" t="s">
        <v>143</v>
      </c>
      <c r="B185" s="499">
        <v>9264</v>
      </c>
      <c r="C185" s="499">
        <v>2300</v>
      </c>
      <c r="D185" s="499">
        <v>89</v>
      </c>
      <c r="E185" s="499">
        <v>14</v>
      </c>
      <c r="F185" s="500">
        <f t="shared" si="35"/>
        <v>-9175</v>
      </c>
      <c r="G185" s="500">
        <f t="shared" si="35"/>
        <v>-2286</v>
      </c>
    </row>
    <row r="186" spans="1:7" s="38" customFormat="1" ht="30" customHeight="1">
      <c r="A186" s="21" t="s">
        <v>144</v>
      </c>
      <c r="B186" s="499">
        <v>14588</v>
      </c>
      <c r="C186" s="499">
        <v>2057</v>
      </c>
      <c r="D186" s="499">
        <v>316</v>
      </c>
      <c r="E186" s="499">
        <v>25</v>
      </c>
      <c r="F186" s="500">
        <f t="shared" si="35"/>
        <v>-14272</v>
      </c>
      <c r="G186" s="500">
        <f t="shared" si="35"/>
        <v>-2032</v>
      </c>
    </row>
    <row r="187" spans="1:7" s="38" customFormat="1" ht="33.75">
      <c r="A187" s="21" t="s">
        <v>145</v>
      </c>
      <c r="B187" s="499">
        <v>98395</v>
      </c>
      <c r="C187" s="499">
        <v>11963</v>
      </c>
      <c r="D187" s="499">
        <v>514</v>
      </c>
      <c r="E187" s="499">
        <v>58</v>
      </c>
      <c r="F187" s="500">
        <f t="shared" si="35"/>
        <v>-97881</v>
      </c>
      <c r="G187" s="500">
        <f t="shared" si="35"/>
        <v>-11905</v>
      </c>
    </row>
    <row r="188" spans="1:7" s="38" customFormat="1" ht="24" customHeight="1">
      <c r="A188" s="21" t="s">
        <v>146</v>
      </c>
      <c r="B188" s="499">
        <v>376</v>
      </c>
      <c r="C188" s="499">
        <v>49</v>
      </c>
      <c r="D188" s="499">
        <v>553</v>
      </c>
      <c r="E188" s="499">
        <v>32</v>
      </c>
      <c r="F188" s="500">
        <f aca="true" t="shared" si="36" ref="F188:F205">D188-B188</f>
        <v>177</v>
      </c>
      <c r="G188" s="500">
        <f aca="true" t="shared" si="37" ref="G188:G205">E188-C188</f>
        <v>-17</v>
      </c>
    </row>
    <row r="189" spans="1:7" s="38" customFormat="1" ht="33.75" customHeight="1">
      <c r="A189" s="21" t="s">
        <v>147</v>
      </c>
      <c r="B189" s="499">
        <v>414</v>
      </c>
      <c r="C189" s="499">
        <v>89</v>
      </c>
      <c r="D189" s="499">
        <v>23</v>
      </c>
      <c r="E189" s="499">
        <v>4</v>
      </c>
      <c r="F189" s="500">
        <f t="shared" si="36"/>
        <v>-391</v>
      </c>
      <c r="G189" s="500">
        <f t="shared" si="37"/>
        <v>-85</v>
      </c>
    </row>
    <row r="190" spans="1:7" s="38" customFormat="1" ht="24" customHeight="1">
      <c r="A190" s="21" t="s">
        <v>34</v>
      </c>
      <c r="B190" s="499">
        <v>5097</v>
      </c>
      <c r="C190" s="499">
        <v>1115</v>
      </c>
      <c r="D190" s="499">
        <v>99</v>
      </c>
      <c r="E190" s="499">
        <v>17</v>
      </c>
      <c r="F190" s="500">
        <f t="shared" si="36"/>
        <v>-4998</v>
      </c>
      <c r="G190" s="500">
        <f t="shared" si="37"/>
        <v>-1098</v>
      </c>
    </row>
    <row r="191" spans="1:7" s="38" customFormat="1" ht="24" customHeight="1">
      <c r="A191" s="21" t="s">
        <v>148</v>
      </c>
      <c r="B191" s="499">
        <v>107</v>
      </c>
      <c r="C191" s="499">
        <v>13</v>
      </c>
      <c r="D191" s="499">
        <v>6</v>
      </c>
      <c r="E191" s="499">
        <v>6</v>
      </c>
      <c r="F191" s="500">
        <f t="shared" si="36"/>
        <v>-101</v>
      </c>
      <c r="G191" s="500">
        <f t="shared" si="37"/>
        <v>-7</v>
      </c>
    </row>
    <row r="192" spans="1:7" s="38" customFormat="1" ht="24" customHeight="1">
      <c r="A192" s="21" t="s">
        <v>149</v>
      </c>
      <c r="B192" s="499">
        <v>156</v>
      </c>
      <c r="C192" s="499">
        <v>15</v>
      </c>
      <c r="D192" s="499">
        <v>588</v>
      </c>
      <c r="E192" s="499">
        <v>127</v>
      </c>
      <c r="F192" s="500">
        <f t="shared" si="36"/>
        <v>432</v>
      </c>
      <c r="G192" s="500">
        <f t="shared" si="37"/>
        <v>112</v>
      </c>
    </row>
    <row r="193" spans="1:7" s="38" customFormat="1" ht="24" customHeight="1">
      <c r="A193" s="21" t="s">
        <v>150</v>
      </c>
      <c r="B193" s="499">
        <v>726</v>
      </c>
      <c r="C193" s="499">
        <v>388</v>
      </c>
      <c r="D193" s="499">
        <v>3</v>
      </c>
      <c r="E193" s="499">
        <v>3</v>
      </c>
      <c r="F193" s="500">
        <f t="shared" si="36"/>
        <v>-723</v>
      </c>
      <c r="G193" s="500">
        <f t="shared" si="37"/>
        <v>-385</v>
      </c>
    </row>
    <row r="194" spans="1:7" s="38" customFormat="1" ht="24" customHeight="1">
      <c r="A194" s="21" t="s">
        <v>151</v>
      </c>
      <c r="B194" s="499">
        <v>391</v>
      </c>
      <c r="C194" s="499">
        <v>31</v>
      </c>
      <c r="D194" s="499">
        <v>7</v>
      </c>
      <c r="E194" s="499">
        <v>1</v>
      </c>
      <c r="F194" s="500">
        <f t="shared" si="36"/>
        <v>-384</v>
      </c>
      <c r="G194" s="500">
        <f t="shared" si="37"/>
        <v>-30</v>
      </c>
    </row>
    <row r="195" spans="1:7" s="38" customFormat="1" ht="24" customHeight="1">
      <c r="A195" s="21" t="s">
        <v>152</v>
      </c>
      <c r="B195" s="499">
        <v>23733</v>
      </c>
      <c r="C195" s="499">
        <v>2953</v>
      </c>
      <c r="D195" s="499">
        <v>52</v>
      </c>
      <c r="E195" s="499">
        <v>8</v>
      </c>
      <c r="F195" s="500">
        <f t="shared" si="36"/>
        <v>-23681</v>
      </c>
      <c r="G195" s="500">
        <f t="shared" si="37"/>
        <v>-2945</v>
      </c>
    </row>
    <row r="196" spans="1:7" s="38" customFormat="1" ht="24" customHeight="1">
      <c r="A196" s="21" t="s">
        <v>153</v>
      </c>
      <c r="B196" s="499">
        <v>411</v>
      </c>
      <c r="C196" s="499">
        <v>57</v>
      </c>
      <c r="D196" s="499">
        <v>24</v>
      </c>
      <c r="E196" s="499">
        <v>3</v>
      </c>
      <c r="F196" s="500">
        <f t="shared" si="36"/>
        <v>-387</v>
      </c>
      <c r="G196" s="500">
        <f t="shared" si="37"/>
        <v>-54</v>
      </c>
    </row>
    <row r="197" spans="1:7" s="38" customFormat="1" ht="27" customHeight="1">
      <c r="A197" s="21" t="s">
        <v>154</v>
      </c>
      <c r="B197" s="499">
        <v>12868</v>
      </c>
      <c r="C197" s="499">
        <v>1538</v>
      </c>
      <c r="D197" s="499">
        <v>85</v>
      </c>
      <c r="E197" s="499">
        <v>10</v>
      </c>
      <c r="F197" s="500">
        <f t="shared" si="36"/>
        <v>-12783</v>
      </c>
      <c r="G197" s="500">
        <f t="shared" si="37"/>
        <v>-1528</v>
      </c>
    </row>
    <row r="198" spans="1:7" s="38" customFormat="1" ht="24" customHeight="1">
      <c r="A198" s="21" t="s">
        <v>155</v>
      </c>
      <c r="B198" s="499">
        <v>406</v>
      </c>
      <c r="C198" s="499">
        <v>35</v>
      </c>
      <c r="D198" s="499">
        <v>4</v>
      </c>
      <c r="E198" s="499">
        <v>0</v>
      </c>
      <c r="F198" s="500">
        <f t="shared" si="36"/>
        <v>-402</v>
      </c>
      <c r="G198" s="500">
        <f t="shared" si="37"/>
        <v>-35</v>
      </c>
    </row>
    <row r="199" spans="1:7" s="38" customFormat="1" ht="24" customHeight="1">
      <c r="A199" s="21" t="s">
        <v>156</v>
      </c>
      <c r="B199" s="499">
        <v>17084</v>
      </c>
      <c r="C199" s="499">
        <v>2063</v>
      </c>
      <c r="D199" s="499">
        <v>0</v>
      </c>
      <c r="E199" s="499">
        <v>0</v>
      </c>
      <c r="F199" s="500">
        <f t="shared" si="36"/>
        <v>-17084</v>
      </c>
      <c r="G199" s="500">
        <f t="shared" si="37"/>
        <v>-2063</v>
      </c>
    </row>
    <row r="200" spans="1:7" s="38" customFormat="1" ht="24" customHeight="1">
      <c r="A200" s="21" t="s">
        <v>157</v>
      </c>
      <c r="B200" s="499">
        <v>74434</v>
      </c>
      <c r="C200" s="499">
        <v>10887</v>
      </c>
      <c r="D200" s="499">
        <v>547</v>
      </c>
      <c r="E200" s="499">
        <v>110</v>
      </c>
      <c r="F200" s="500">
        <f t="shared" si="36"/>
        <v>-73887</v>
      </c>
      <c r="G200" s="500">
        <f t="shared" si="37"/>
        <v>-10777</v>
      </c>
    </row>
    <row r="201" spans="1:7" s="38" customFormat="1" ht="24" customHeight="1">
      <c r="A201" s="21" t="s">
        <v>158</v>
      </c>
      <c r="B201" s="499">
        <v>1188</v>
      </c>
      <c r="C201" s="499">
        <v>63</v>
      </c>
      <c r="D201" s="499">
        <v>1</v>
      </c>
      <c r="E201" s="499">
        <v>0</v>
      </c>
      <c r="F201" s="500">
        <f t="shared" si="36"/>
        <v>-1187</v>
      </c>
      <c r="G201" s="500">
        <f t="shared" si="37"/>
        <v>-63</v>
      </c>
    </row>
    <row r="202" spans="1:7" s="38" customFormat="1" ht="24" customHeight="1" thickBot="1">
      <c r="A202" s="22" t="s">
        <v>159</v>
      </c>
      <c r="B202" s="505">
        <v>74503</v>
      </c>
      <c r="C202" s="505">
        <v>13613</v>
      </c>
      <c r="D202" s="505">
        <v>5625</v>
      </c>
      <c r="E202" s="505">
        <v>692</v>
      </c>
      <c r="F202" s="501">
        <f t="shared" si="36"/>
        <v>-68878</v>
      </c>
      <c r="G202" s="501">
        <f t="shared" si="37"/>
        <v>-12921</v>
      </c>
    </row>
    <row r="203" spans="1:7" s="38" customFormat="1" ht="24" customHeight="1" thickBot="1">
      <c r="A203" s="41" t="s">
        <v>5</v>
      </c>
      <c r="B203" s="502">
        <f aca="true" t="shared" si="38" ref="B203:G203">SUM(B183:B202)</f>
        <v>338923</v>
      </c>
      <c r="C203" s="502">
        <f t="shared" si="38"/>
        <v>53375</v>
      </c>
      <c r="D203" s="502">
        <f t="shared" si="38"/>
        <v>8537</v>
      </c>
      <c r="E203" s="502">
        <f t="shared" si="38"/>
        <v>1111</v>
      </c>
      <c r="F203" s="502">
        <f t="shared" si="38"/>
        <v>-330386</v>
      </c>
      <c r="G203" s="502">
        <f t="shared" si="38"/>
        <v>-52264</v>
      </c>
    </row>
    <row r="204" spans="1:7" s="38" customFormat="1" ht="24" customHeight="1">
      <c r="A204" s="69" t="s">
        <v>160</v>
      </c>
      <c r="B204" s="503">
        <v>620</v>
      </c>
      <c r="C204" s="503">
        <v>87</v>
      </c>
      <c r="D204" s="503">
        <v>6597</v>
      </c>
      <c r="E204" s="503">
        <v>10377</v>
      </c>
      <c r="F204" s="519">
        <f t="shared" si="36"/>
        <v>5977</v>
      </c>
      <c r="G204" s="519">
        <f t="shared" si="37"/>
        <v>10290</v>
      </c>
    </row>
    <row r="205" spans="1:7" s="38" customFormat="1" ht="24" customHeight="1" thickBot="1">
      <c r="A205" s="68" t="s">
        <v>161</v>
      </c>
      <c r="B205" s="504">
        <v>1642</v>
      </c>
      <c r="C205" s="504">
        <v>162</v>
      </c>
      <c r="D205" s="504">
        <v>406</v>
      </c>
      <c r="E205" s="504">
        <v>21</v>
      </c>
      <c r="F205" s="517">
        <f t="shared" si="36"/>
        <v>-1236</v>
      </c>
      <c r="G205" s="517">
        <f t="shared" si="37"/>
        <v>-141</v>
      </c>
    </row>
    <row r="206" spans="1:8" s="496" customFormat="1" ht="12.75">
      <c r="A206" s="477" t="s">
        <v>19</v>
      </c>
      <c r="B206" s="477"/>
      <c r="H206" s="11"/>
    </row>
  </sheetData>
  <sheetProtection/>
  <mergeCells count="39">
    <mergeCell ref="A162:G162"/>
    <mergeCell ref="F4:G4"/>
    <mergeCell ref="A6:G6"/>
    <mergeCell ref="A14:G14"/>
    <mergeCell ref="B3:G3"/>
    <mergeCell ref="B179:G179"/>
    <mergeCell ref="A4:A5"/>
    <mergeCell ref="D4:E4"/>
    <mergeCell ref="D57:E57"/>
    <mergeCell ref="A96:A97"/>
    <mergeCell ref="F180:G180"/>
    <mergeCell ref="A182:G182"/>
    <mergeCell ref="F57:G57"/>
    <mergeCell ref="B56:G56"/>
    <mergeCell ref="A59:G59"/>
    <mergeCell ref="A69:G69"/>
    <mergeCell ref="A81:G81"/>
    <mergeCell ref="B95:G95"/>
    <mergeCell ref="A98:G98"/>
    <mergeCell ref="A57:A58"/>
    <mergeCell ref="B4:C4"/>
    <mergeCell ref="B96:C96"/>
    <mergeCell ref="F142:G142"/>
    <mergeCell ref="A24:G24"/>
    <mergeCell ref="F96:G96"/>
    <mergeCell ref="B57:C57"/>
    <mergeCell ref="D96:E96"/>
    <mergeCell ref="A32:G32"/>
    <mergeCell ref="A41:G41"/>
    <mergeCell ref="A180:A181"/>
    <mergeCell ref="B180:C180"/>
    <mergeCell ref="D180:E180"/>
    <mergeCell ref="D142:E142"/>
    <mergeCell ref="A144:G144"/>
    <mergeCell ref="A123:G123"/>
    <mergeCell ref="A142:A143"/>
    <mergeCell ref="B142:C142"/>
    <mergeCell ref="A128:G128"/>
    <mergeCell ref="B141:G141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9"/>
  <sheetViews>
    <sheetView zoomScalePageLayoutView="0" workbookViewId="0" topLeftCell="A253">
      <selection activeCell="A271" sqref="A271"/>
    </sheetView>
  </sheetViews>
  <sheetFormatPr defaultColWidth="9.140625" defaultRowHeight="12.75"/>
  <cols>
    <col min="1" max="1" width="25.7109375" style="269" customWidth="1"/>
    <col min="2" max="7" width="11.7109375" style="269" customWidth="1"/>
    <col min="8" max="16384" width="9.140625" style="269" customWidth="1"/>
  </cols>
  <sheetData>
    <row r="1" spans="1:7" s="3" customFormat="1" ht="19.5" customHeight="1">
      <c r="A1" s="432" t="s">
        <v>354</v>
      </c>
      <c r="B1" s="320"/>
      <c r="C1" s="320"/>
      <c r="D1" s="320"/>
      <c r="E1" s="320"/>
      <c r="F1" s="320"/>
      <c r="G1" s="320"/>
    </row>
    <row r="2" s="3" customFormat="1" ht="6.75" customHeight="1" thickBot="1"/>
    <row r="3" spans="1:7" s="3" customFormat="1" ht="13.5" customHeight="1" thickBot="1">
      <c r="A3" s="626">
        <v>2009</v>
      </c>
      <c r="B3" s="626"/>
      <c r="C3" s="626"/>
      <c r="D3" s="626"/>
      <c r="E3" s="626"/>
      <c r="F3" s="626"/>
      <c r="G3" s="626"/>
    </row>
    <row r="4" spans="1:7" s="7" customFormat="1" ht="13.5" customHeight="1" thickBot="1">
      <c r="A4" s="632" t="s">
        <v>52</v>
      </c>
      <c r="B4" s="632" t="s">
        <v>53</v>
      </c>
      <c r="C4" s="632"/>
      <c r="D4" s="632" t="s">
        <v>54</v>
      </c>
      <c r="E4" s="632"/>
      <c r="F4" s="631" t="s">
        <v>353</v>
      </c>
      <c r="G4" s="631"/>
    </row>
    <row r="5" spans="1:7" s="7" customFormat="1" ht="13.5" thickBot="1">
      <c r="A5" s="632"/>
      <c r="B5" s="472" t="s">
        <v>316</v>
      </c>
      <c r="C5" s="472" t="s">
        <v>367</v>
      </c>
      <c r="D5" s="472" t="s">
        <v>316</v>
      </c>
      <c r="E5" s="472" t="s">
        <v>367</v>
      </c>
      <c r="F5" s="542" t="s">
        <v>316</v>
      </c>
      <c r="G5" s="542" t="s">
        <v>367</v>
      </c>
    </row>
    <row r="6" spans="1:7" s="3" customFormat="1" ht="15.75" customHeight="1">
      <c r="A6" s="228" t="s">
        <v>55</v>
      </c>
      <c r="B6" s="520">
        <v>164201</v>
      </c>
      <c r="C6" s="520">
        <v>537691</v>
      </c>
      <c r="D6" s="520">
        <v>5187</v>
      </c>
      <c r="E6" s="520">
        <v>13478</v>
      </c>
      <c r="F6" s="521">
        <f aca="true" t="shared" si="0" ref="F6:G11">D6-B6</f>
        <v>-159014</v>
      </c>
      <c r="G6" s="521">
        <f t="shared" si="0"/>
        <v>-524213</v>
      </c>
    </row>
    <row r="7" spans="1:7" s="3" customFormat="1" ht="15.75" customHeight="1">
      <c r="A7" s="71" t="s">
        <v>162</v>
      </c>
      <c r="B7" s="446">
        <v>113541</v>
      </c>
      <c r="C7" s="446">
        <v>380357</v>
      </c>
      <c r="D7" s="446">
        <v>973</v>
      </c>
      <c r="E7" s="446">
        <v>2942</v>
      </c>
      <c r="F7" s="522">
        <f t="shared" si="0"/>
        <v>-112568</v>
      </c>
      <c r="G7" s="522">
        <f t="shared" si="0"/>
        <v>-377415</v>
      </c>
    </row>
    <row r="8" spans="1:7" s="3" customFormat="1" ht="15.75" customHeight="1">
      <c r="A8" s="73" t="s">
        <v>56</v>
      </c>
      <c r="B8" s="446">
        <v>16920</v>
      </c>
      <c r="C8" s="446">
        <v>73145</v>
      </c>
      <c r="D8" s="446">
        <v>615</v>
      </c>
      <c r="E8" s="446">
        <v>2913</v>
      </c>
      <c r="F8" s="522">
        <f t="shared" si="0"/>
        <v>-16305</v>
      </c>
      <c r="G8" s="522">
        <f t="shared" si="0"/>
        <v>-70232</v>
      </c>
    </row>
    <row r="9" spans="1:7" s="3" customFormat="1" ht="15.75" customHeight="1">
      <c r="A9" s="24" t="s">
        <v>57</v>
      </c>
      <c r="B9" s="446">
        <v>2</v>
      </c>
      <c r="C9" s="446">
        <v>1</v>
      </c>
      <c r="D9" s="446">
        <v>0</v>
      </c>
      <c r="E9" s="446">
        <v>0</v>
      </c>
      <c r="F9" s="522">
        <f t="shared" si="0"/>
        <v>-2</v>
      </c>
      <c r="G9" s="522">
        <f t="shared" si="0"/>
        <v>-1</v>
      </c>
    </row>
    <row r="10" spans="1:7" s="3" customFormat="1" ht="15.75" customHeight="1">
      <c r="A10" s="21" t="s">
        <v>227</v>
      </c>
      <c r="B10" s="446">
        <v>69330</v>
      </c>
      <c r="C10" s="446">
        <v>50155</v>
      </c>
      <c r="D10" s="446">
        <v>734</v>
      </c>
      <c r="E10" s="446">
        <v>388</v>
      </c>
      <c r="F10" s="522">
        <f t="shared" si="0"/>
        <v>-68596</v>
      </c>
      <c r="G10" s="522">
        <f t="shared" si="0"/>
        <v>-49767</v>
      </c>
    </row>
    <row r="11" spans="1:7" s="3" customFormat="1" ht="15.75" customHeight="1" thickBot="1">
      <c r="A11" s="229" t="s">
        <v>212</v>
      </c>
      <c r="B11" s="523">
        <v>4868</v>
      </c>
      <c r="C11" s="523">
        <v>2934</v>
      </c>
      <c r="D11" s="523">
        <v>587</v>
      </c>
      <c r="E11" s="523">
        <v>66</v>
      </c>
      <c r="F11" s="524">
        <f t="shared" si="0"/>
        <v>-4281</v>
      </c>
      <c r="G11" s="524">
        <f t="shared" si="0"/>
        <v>-2868</v>
      </c>
    </row>
    <row r="12" spans="1:7" s="7" customFormat="1" ht="15.75" customHeight="1" thickBot="1">
      <c r="A12" s="214" t="s">
        <v>5</v>
      </c>
      <c r="B12" s="480">
        <f aca="true" t="shared" si="1" ref="B12:G12">SUM(B6:B11)</f>
        <v>368862</v>
      </c>
      <c r="C12" s="480">
        <f t="shared" si="1"/>
        <v>1044283</v>
      </c>
      <c r="D12" s="480">
        <f t="shared" si="1"/>
        <v>8096</v>
      </c>
      <c r="E12" s="480">
        <f t="shared" si="1"/>
        <v>19787</v>
      </c>
      <c r="F12" s="480">
        <f t="shared" si="1"/>
        <v>-360766</v>
      </c>
      <c r="G12" s="480">
        <f t="shared" si="1"/>
        <v>-1024496</v>
      </c>
    </row>
    <row r="13" spans="1:8" s="496" customFormat="1" ht="12.75">
      <c r="A13" s="477" t="s">
        <v>19</v>
      </c>
      <c r="B13" s="477"/>
      <c r="H13" s="11"/>
    </row>
    <row r="14" s="3" customFormat="1" ht="12.75"/>
    <row r="15" spans="1:10" s="3" customFormat="1" ht="19.5" customHeight="1">
      <c r="A15" s="432" t="s">
        <v>355</v>
      </c>
      <c r="B15" s="320"/>
      <c r="C15" s="320"/>
      <c r="D15" s="320"/>
      <c r="E15" s="320"/>
      <c r="F15" s="320"/>
      <c r="G15" s="320"/>
      <c r="I15" s="303"/>
      <c r="J15" s="303"/>
    </row>
    <row r="16" s="3" customFormat="1" ht="6.75" customHeight="1" thickBot="1"/>
    <row r="17" spans="1:7" s="3" customFormat="1" ht="13.5" customHeight="1" thickBot="1">
      <c r="A17" s="626">
        <v>2009</v>
      </c>
      <c r="B17" s="626"/>
      <c r="C17" s="626"/>
      <c r="D17" s="626"/>
      <c r="E17" s="626"/>
      <c r="F17" s="626"/>
      <c r="G17" s="626"/>
    </row>
    <row r="18" spans="1:7" s="7" customFormat="1" ht="13.5" customHeight="1" thickBot="1">
      <c r="A18" s="643" t="s">
        <v>60</v>
      </c>
      <c r="B18" s="632" t="s">
        <v>53</v>
      </c>
      <c r="C18" s="632"/>
      <c r="D18" s="632" t="s">
        <v>54</v>
      </c>
      <c r="E18" s="632"/>
      <c r="F18" s="631" t="s">
        <v>353</v>
      </c>
      <c r="G18" s="631"/>
    </row>
    <row r="19" spans="1:7" s="7" customFormat="1" ht="13.5" thickBot="1">
      <c r="A19" s="643"/>
      <c r="B19" s="472" t="s">
        <v>316</v>
      </c>
      <c r="C19" s="472" t="s">
        <v>367</v>
      </c>
      <c r="D19" s="472" t="s">
        <v>316</v>
      </c>
      <c r="E19" s="472" t="s">
        <v>367</v>
      </c>
      <c r="F19" s="542" t="s">
        <v>316</v>
      </c>
      <c r="G19" s="542" t="s">
        <v>367</v>
      </c>
    </row>
    <row r="20" spans="1:7" s="3" customFormat="1" ht="15.75" customHeight="1">
      <c r="A20" s="228" t="s">
        <v>213</v>
      </c>
      <c r="B20" s="520">
        <v>4820</v>
      </c>
      <c r="C20" s="520">
        <v>3181</v>
      </c>
      <c r="D20" s="520">
        <v>484</v>
      </c>
      <c r="E20" s="520">
        <v>325</v>
      </c>
      <c r="F20" s="521">
        <f aca="true" t="shared" si="2" ref="F20:G27">D20-B20</f>
        <v>-4336</v>
      </c>
      <c r="G20" s="521">
        <f t="shared" si="2"/>
        <v>-2856</v>
      </c>
    </row>
    <row r="21" spans="1:7" s="3" customFormat="1" ht="15.75" customHeight="1">
      <c r="A21" s="73" t="s">
        <v>213</v>
      </c>
      <c r="B21" s="446">
        <v>3457</v>
      </c>
      <c r="C21" s="446">
        <v>5014</v>
      </c>
      <c r="D21" s="446">
        <v>2113</v>
      </c>
      <c r="E21" s="446">
        <v>2997</v>
      </c>
      <c r="F21" s="522">
        <f t="shared" si="2"/>
        <v>-1344</v>
      </c>
      <c r="G21" s="522">
        <f t="shared" si="2"/>
        <v>-2017</v>
      </c>
    </row>
    <row r="22" spans="1:7" s="3" customFormat="1" ht="15.75" customHeight="1">
      <c r="A22" s="73" t="s">
        <v>63</v>
      </c>
      <c r="B22" s="446">
        <v>15574</v>
      </c>
      <c r="C22" s="446">
        <v>10965</v>
      </c>
      <c r="D22" s="446">
        <v>2180</v>
      </c>
      <c r="E22" s="446">
        <v>1761</v>
      </c>
      <c r="F22" s="522">
        <f t="shared" si="2"/>
        <v>-13394</v>
      </c>
      <c r="G22" s="522">
        <f t="shared" si="2"/>
        <v>-9204</v>
      </c>
    </row>
    <row r="23" spans="1:7" s="3" customFormat="1" ht="15.75" customHeight="1">
      <c r="A23" s="73" t="s">
        <v>214</v>
      </c>
      <c r="B23" s="446">
        <v>17488</v>
      </c>
      <c r="C23" s="446">
        <v>13597</v>
      </c>
      <c r="D23" s="446">
        <v>636</v>
      </c>
      <c r="E23" s="446">
        <v>725</v>
      </c>
      <c r="F23" s="522">
        <f t="shared" si="2"/>
        <v>-16852</v>
      </c>
      <c r="G23" s="522">
        <f t="shared" si="2"/>
        <v>-12872</v>
      </c>
    </row>
    <row r="24" spans="1:7" s="3" customFormat="1" ht="15.75" customHeight="1">
      <c r="A24" s="73" t="s">
        <v>215</v>
      </c>
      <c r="B24" s="446">
        <v>2439</v>
      </c>
      <c r="C24" s="446">
        <v>1506</v>
      </c>
      <c r="D24" s="446">
        <v>92</v>
      </c>
      <c r="E24" s="446">
        <v>17</v>
      </c>
      <c r="F24" s="522">
        <f t="shared" si="2"/>
        <v>-2347</v>
      </c>
      <c r="G24" s="522">
        <f t="shared" si="2"/>
        <v>-1489</v>
      </c>
    </row>
    <row r="25" spans="1:7" s="3" customFormat="1" ht="15.75" customHeight="1">
      <c r="A25" s="21" t="s">
        <v>216</v>
      </c>
      <c r="B25" s="446">
        <v>2082</v>
      </c>
      <c r="C25" s="446">
        <v>2448</v>
      </c>
      <c r="D25" s="446">
        <v>355</v>
      </c>
      <c r="E25" s="446">
        <v>105</v>
      </c>
      <c r="F25" s="522">
        <f t="shared" si="2"/>
        <v>-1727</v>
      </c>
      <c r="G25" s="522">
        <f t="shared" si="2"/>
        <v>-2343</v>
      </c>
    </row>
    <row r="26" spans="1:7" s="3" customFormat="1" ht="15.75" customHeight="1">
      <c r="A26" s="73" t="s">
        <v>217</v>
      </c>
      <c r="B26" s="446">
        <v>555</v>
      </c>
      <c r="C26" s="446">
        <v>492</v>
      </c>
      <c r="D26" s="446">
        <v>158</v>
      </c>
      <c r="E26" s="446">
        <v>212</v>
      </c>
      <c r="F26" s="522">
        <f t="shared" si="2"/>
        <v>-397</v>
      </c>
      <c r="G26" s="522">
        <f t="shared" si="2"/>
        <v>-280</v>
      </c>
    </row>
    <row r="27" spans="1:7" s="3" customFormat="1" ht="15.75" customHeight="1" thickBot="1">
      <c r="A27" s="230" t="s">
        <v>212</v>
      </c>
      <c r="B27" s="523">
        <v>6281</v>
      </c>
      <c r="C27" s="523">
        <v>3989</v>
      </c>
      <c r="D27" s="523">
        <v>1876</v>
      </c>
      <c r="E27" s="523">
        <v>795</v>
      </c>
      <c r="F27" s="524">
        <f t="shared" si="2"/>
        <v>-4405</v>
      </c>
      <c r="G27" s="524">
        <f t="shared" si="2"/>
        <v>-3194</v>
      </c>
    </row>
    <row r="28" spans="1:7" s="7" customFormat="1" ht="15.75" customHeight="1" thickBot="1">
      <c r="A28" s="214" t="s">
        <v>5</v>
      </c>
      <c r="B28" s="480">
        <f aca="true" t="shared" si="3" ref="B28:G28">SUM(B20:B27)</f>
        <v>52696</v>
      </c>
      <c r="C28" s="480">
        <f t="shared" si="3"/>
        <v>41192</v>
      </c>
      <c r="D28" s="480">
        <f t="shared" si="3"/>
        <v>7894</v>
      </c>
      <c r="E28" s="480">
        <f t="shared" si="3"/>
        <v>6937</v>
      </c>
      <c r="F28" s="480">
        <f t="shared" si="3"/>
        <v>-44802</v>
      </c>
      <c r="G28" s="480">
        <f t="shared" si="3"/>
        <v>-34255</v>
      </c>
    </row>
    <row r="29" spans="1:8" s="496" customFormat="1" ht="12.75">
      <c r="A29" s="477" t="s">
        <v>19</v>
      </c>
      <c r="B29" s="477"/>
      <c r="H29" s="11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pans="1:7" s="3" customFormat="1" ht="19.5" customHeight="1">
      <c r="A58" s="320" t="s">
        <v>469</v>
      </c>
      <c r="B58" s="320"/>
      <c r="C58" s="320"/>
      <c r="D58" s="320"/>
      <c r="E58" s="320"/>
      <c r="F58" s="320"/>
      <c r="G58" s="320"/>
    </row>
    <row r="59" spans="1:10" s="3" customFormat="1" ht="6.75" customHeight="1" thickBot="1">
      <c r="A59" s="7"/>
      <c r="B59" s="12"/>
      <c r="C59" s="5"/>
      <c r="E59" s="9"/>
      <c r="J59" s="6"/>
    </row>
    <row r="60" spans="1:7" s="3" customFormat="1" ht="13.5" customHeight="1" thickBot="1">
      <c r="A60" s="626">
        <v>2009</v>
      </c>
      <c r="B60" s="626"/>
      <c r="C60" s="626"/>
      <c r="D60" s="626"/>
      <c r="E60" s="626"/>
      <c r="F60" s="626"/>
      <c r="G60" s="626"/>
    </row>
    <row r="61" spans="1:7" s="7" customFormat="1" ht="15.75" customHeight="1" thickBot="1">
      <c r="A61" s="623" t="s">
        <v>314</v>
      </c>
      <c r="B61" s="632" t="s">
        <v>53</v>
      </c>
      <c r="C61" s="632"/>
      <c r="D61" s="632" t="s">
        <v>54</v>
      </c>
      <c r="E61" s="632"/>
      <c r="F61" s="631" t="s">
        <v>353</v>
      </c>
      <c r="G61" s="631"/>
    </row>
    <row r="62" spans="1:7" s="7" customFormat="1" ht="13.5" thickBot="1">
      <c r="A62" s="624"/>
      <c r="B62" s="472" t="s">
        <v>316</v>
      </c>
      <c r="C62" s="472" t="s">
        <v>367</v>
      </c>
      <c r="D62" s="472" t="s">
        <v>316</v>
      </c>
      <c r="E62" s="472" t="s">
        <v>367</v>
      </c>
      <c r="F62" s="542" t="s">
        <v>316</v>
      </c>
      <c r="G62" s="542" t="s">
        <v>367</v>
      </c>
    </row>
    <row r="63" spans="1:7" s="3" customFormat="1" ht="15.75" customHeight="1">
      <c r="A63" s="231" t="s">
        <v>20</v>
      </c>
      <c r="B63" s="520">
        <v>112</v>
      </c>
      <c r="C63" s="520">
        <v>250</v>
      </c>
      <c r="D63" s="520">
        <v>20982</v>
      </c>
      <c r="E63" s="520">
        <v>103412</v>
      </c>
      <c r="F63" s="525">
        <f>D63-B63</f>
        <v>20870</v>
      </c>
      <c r="G63" s="525">
        <f>E63-C63</f>
        <v>103162</v>
      </c>
    </row>
    <row r="64" spans="1:7" s="3" customFormat="1" ht="15.75" customHeight="1">
      <c r="A64" s="71" t="s">
        <v>21</v>
      </c>
      <c r="B64" s="446">
        <v>374</v>
      </c>
      <c r="C64" s="446">
        <v>451</v>
      </c>
      <c r="D64" s="446">
        <v>4979</v>
      </c>
      <c r="E64" s="446">
        <v>39359</v>
      </c>
      <c r="F64" s="522">
        <f aca="true" t="shared" si="4" ref="F64:F69">D64-B64</f>
        <v>4605</v>
      </c>
      <c r="G64" s="522">
        <f aca="true" t="shared" si="5" ref="G64:G69">E64-C64</f>
        <v>38908</v>
      </c>
    </row>
    <row r="65" spans="1:7" s="3" customFormat="1" ht="15.75" customHeight="1">
      <c r="A65" s="24" t="s">
        <v>109</v>
      </c>
      <c r="B65" s="446">
        <v>52</v>
      </c>
      <c r="C65" s="446">
        <v>115</v>
      </c>
      <c r="D65" s="446">
        <v>3265</v>
      </c>
      <c r="E65" s="446">
        <v>19114</v>
      </c>
      <c r="F65" s="522">
        <f t="shared" si="4"/>
        <v>3213</v>
      </c>
      <c r="G65" s="522">
        <f t="shared" si="5"/>
        <v>18999</v>
      </c>
    </row>
    <row r="66" spans="1:7" s="3" customFormat="1" ht="15.75" customHeight="1">
      <c r="A66" s="71" t="s">
        <v>29</v>
      </c>
      <c r="B66" s="446">
        <v>712</v>
      </c>
      <c r="C66" s="446">
        <v>735</v>
      </c>
      <c r="D66" s="446">
        <v>20832</v>
      </c>
      <c r="E66" s="446">
        <v>63091</v>
      </c>
      <c r="F66" s="522">
        <f t="shared" si="4"/>
        <v>20120</v>
      </c>
      <c r="G66" s="522">
        <f t="shared" si="5"/>
        <v>62356</v>
      </c>
    </row>
    <row r="67" spans="1:7" s="3" customFormat="1" ht="15.75" customHeight="1">
      <c r="A67" s="24" t="s">
        <v>228</v>
      </c>
      <c r="B67" s="446">
        <v>153</v>
      </c>
      <c r="C67" s="446">
        <v>274</v>
      </c>
      <c r="D67" s="446">
        <v>3126</v>
      </c>
      <c r="E67" s="446">
        <v>12995</v>
      </c>
      <c r="F67" s="522">
        <f t="shared" si="4"/>
        <v>2973</v>
      </c>
      <c r="G67" s="522">
        <f t="shared" si="5"/>
        <v>12721</v>
      </c>
    </row>
    <row r="68" spans="1:7" s="3" customFormat="1" ht="15.75" customHeight="1">
      <c r="A68" s="71" t="s">
        <v>102</v>
      </c>
      <c r="B68" s="446">
        <v>1198</v>
      </c>
      <c r="C68" s="446">
        <v>749</v>
      </c>
      <c r="D68" s="446">
        <v>601</v>
      </c>
      <c r="E68" s="446">
        <v>1568</v>
      </c>
      <c r="F68" s="522">
        <f t="shared" si="4"/>
        <v>-597</v>
      </c>
      <c r="G68" s="522">
        <f t="shared" si="5"/>
        <v>819</v>
      </c>
    </row>
    <row r="69" spans="1:7" s="3" customFormat="1" ht="15.75" customHeight="1">
      <c r="A69" s="71" t="s">
        <v>27</v>
      </c>
      <c r="B69" s="446">
        <v>182</v>
      </c>
      <c r="C69" s="446">
        <v>107</v>
      </c>
      <c r="D69" s="446">
        <v>2586</v>
      </c>
      <c r="E69" s="446">
        <v>2151</v>
      </c>
      <c r="F69" s="522">
        <f t="shared" si="4"/>
        <v>2404</v>
      </c>
      <c r="G69" s="522">
        <f t="shared" si="5"/>
        <v>2044</v>
      </c>
    </row>
    <row r="70" spans="1:7" s="3" customFormat="1" ht="15.75" customHeight="1">
      <c r="A70" s="71" t="s">
        <v>26</v>
      </c>
      <c r="B70" s="446">
        <v>68</v>
      </c>
      <c r="C70" s="446">
        <v>52</v>
      </c>
      <c r="D70" s="446">
        <v>1817</v>
      </c>
      <c r="E70" s="446">
        <v>9258</v>
      </c>
      <c r="F70" s="522">
        <f aca="true" t="shared" si="6" ref="F70:F85">D70-B70</f>
        <v>1749</v>
      </c>
      <c r="G70" s="522">
        <f aca="true" t="shared" si="7" ref="G70:G96">E70-C70</f>
        <v>9206</v>
      </c>
    </row>
    <row r="71" spans="1:7" s="3" customFormat="1" ht="15.75" customHeight="1">
      <c r="A71" s="21" t="s">
        <v>24</v>
      </c>
      <c r="B71" s="446">
        <v>595</v>
      </c>
      <c r="C71" s="446">
        <v>359</v>
      </c>
      <c r="D71" s="446">
        <v>1090</v>
      </c>
      <c r="E71" s="446">
        <v>3764</v>
      </c>
      <c r="F71" s="522">
        <f t="shared" si="6"/>
        <v>495</v>
      </c>
      <c r="G71" s="522">
        <f t="shared" si="7"/>
        <v>3405</v>
      </c>
    </row>
    <row r="72" spans="1:7" s="3" customFormat="1" ht="15.75" customHeight="1">
      <c r="A72" s="21" t="s">
        <v>226</v>
      </c>
      <c r="B72" s="446">
        <v>38069</v>
      </c>
      <c r="C72" s="446">
        <v>6074</v>
      </c>
      <c r="D72" s="446">
        <v>370</v>
      </c>
      <c r="E72" s="446">
        <v>129</v>
      </c>
      <c r="F72" s="522">
        <f t="shared" si="6"/>
        <v>-37699</v>
      </c>
      <c r="G72" s="522">
        <f t="shared" si="7"/>
        <v>-5945</v>
      </c>
    </row>
    <row r="73" spans="1:7" s="3" customFormat="1" ht="15.75" customHeight="1">
      <c r="A73" s="21" t="s">
        <v>229</v>
      </c>
      <c r="B73" s="446">
        <v>715</v>
      </c>
      <c r="C73" s="446">
        <v>698</v>
      </c>
      <c r="D73" s="446">
        <v>7382</v>
      </c>
      <c r="E73" s="446">
        <v>25628</v>
      </c>
      <c r="F73" s="522">
        <f t="shared" si="6"/>
        <v>6667</v>
      </c>
      <c r="G73" s="522">
        <f t="shared" si="7"/>
        <v>24930</v>
      </c>
    </row>
    <row r="74" spans="1:7" s="3" customFormat="1" ht="15.75" customHeight="1">
      <c r="A74" s="24" t="s">
        <v>230</v>
      </c>
      <c r="B74" s="446">
        <v>2464</v>
      </c>
      <c r="C74" s="446">
        <v>856</v>
      </c>
      <c r="D74" s="446">
        <v>53</v>
      </c>
      <c r="E74" s="446">
        <v>12</v>
      </c>
      <c r="F74" s="522">
        <f t="shared" si="6"/>
        <v>-2411</v>
      </c>
      <c r="G74" s="522">
        <f t="shared" si="7"/>
        <v>-844</v>
      </c>
    </row>
    <row r="75" spans="1:7" s="3" customFormat="1" ht="15.75" customHeight="1">
      <c r="A75" s="21" t="s">
        <v>31</v>
      </c>
      <c r="B75" s="446">
        <v>1619</v>
      </c>
      <c r="C75" s="446">
        <v>696</v>
      </c>
      <c r="D75" s="446">
        <v>114</v>
      </c>
      <c r="E75" s="446">
        <v>38</v>
      </c>
      <c r="F75" s="522">
        <f t="shared" si="6"/>
        <v>-1505</v>
      </c>
      <c r="G75" s="522">
        <f t="shared" si="7"/>
        <v>-658</v>
      </c>
    </row>
    <row r="76" spans="1:9" s="3" customFormat="1" ht="15.75" customHeight="1">
      <c r="A76" s="71" t="s">
        <v>23</v>
      </c>
      <c r="B76" s="446">
        <v>95</v>
      </c>
      <c r="C76" s="446">
        <v>149</v>
      </c>
      <c r="D76" s="446">
        <v>7350</v>
      </c>
      <c r="E76" s="446">
        <v>53783</v>
      </c>
      <c r="F76" s="522">
        <f t="shared" si="6"/>
        <v>7255</v>
      </c>
      <c r="G76" s="522">
        <f t="shared" si="7"/>
        <v>53634</v>
      </c>
      <c r="I76" s="303"/>
    </row>
    <row r="77" spans="1:7" s="3" customFormat="1" ht="15.75" customHeight="1">
      <c r="A77" s="24" t="s">
        <v>37</v>
      </c>
      <c r="B77" s="446">
        <v>266</v>
      </c>
      <c r="C77" s="446">
        <v>125</v>
      </c>
      <c r="D77" s="446">
        <v>2</v>
      </c>
      <c r="E77" s="446">
        <v>0</v>
      </c>
      <c r="F77" s="522">
        <f t="shared" si="6"/>
        <v>-264</v>
      </c>
      <c r="G77" s="522">
        <f t="shared" si="7"/>
        <v>-125</v>
      </c>
    </row>
    <row r="78" spans="1:7" s="3" customFormat="1" ht="15.75" customHeight="1">
      <c r="A78" s="31" t="s">
        <v>22</v>
      </c>
      <c r="B78" s="446">
        <v>131</v>
      </c>
      <c r="C78" s="446">
        <v>48</v>
      </c>
      <c r="D78" s="446">
        <v>303</v>
      </c>
      <c r="E78" s="446">
        <v>297</v>
      </c>
      <c r="F78" s="522">
        <f t="shared" si="6"/>
        <v>172</v>
      </c>
      <c r="G78" s="522">
        <f t="shared" si="7"/>
        <v>249</v>
      </c>
    </row>
    <row r="79" spans="1:7" s="3" customFormat="1" ht="15.75" customHeight="1">
      <c r="A79" s="21" t="s">
        <v>106</v>
      </c>
      <c r="B79" s="446">
        <v>2834</v>
      </c>
      <c r="C79" s="446">
        <v>843</v>
      </c>
      <c r="D79" s="446">
        <v>128</v>
      </c>
      <c r="E79" s="446">
        <v>558</v>
      </c>
      <c r="F79" s="522">
        <f t="shared" si="6"/>
        <v>-2706</v>
      </c>
      <c r="G79" s="522">
        <f t="shared" si="7"/>
        <v>-285</v>
      </c>
    </row>
    <row r="80" spans="1:7" s="3" customFormat="1" ht="15.75" customHeight="1">
      <c r="A80" s="21" t="s">
        <v>32</v>
      </c>
      <c r="B80" s="446">
        <v>1147</v>
      </c>
      <c r="C80" s="446">
        <v>455</v>
      </c>
      <c r="D80" s="446">
        <v>114</v>
      </c>
      <c r="E80" s="446">
        <v>104</v>
      </c>
      <c r="F80" s="522">
        <f t="shared" si="6"/>
        <v>-1033</v>
      </c>
      <c r="G80" s="522">
        <f t="shared" si="7"/>
        <v>-351</v>
      </c>
    </row>
    <row r="81" spans="1:7" s="3" customFormat="1" ht="15.75" customHeight="1">
      <c r="A81" s="24" t="s">
        <v>36</v>
      </c>
      <c r="B81" s="446">
        <v>1231</v>
      </c>
      <c r="C81" s="446">
        <v>670</v>
      </c>
      <c r="D81" s="446">
        <v>0</v>
      </c>
      <c r="E81" s="446">
        <v>0</v>
      </c>
      <c r="F81" s="522">
        <f t="shared" si="6"/>
        <v>-1231</v>
      </c>
      <c r="G81" s="522">
        <f t="shared" si="7"/>
        <v>-670</v>
      </c>
    </row>
    <row r="82" spans="1:7" s="3" customFormat="1" ht="15.75" customHeight="1">
      <c r="A82" s="24" t="s">
        <v>107</v>
      </c>
      <c r="B82" s="446">
        <v>35</v>
      </c>
      <c r="C82" s="446">
        <v>14</v>
      </c>
      <c r="D82" s="446">
        <v>2</v>
      </c>
      <c r="E82" s="446">
        <v>1</v>
      </c>
      <c r="F82" s="522">
        <f t="shared" si="6"/>
        <v>-33</v>
      </c>
      <c r="G82" s="522">
        <f t="shared" si="7"/>
        <v>-13</v>
      </c>
    </row>
    <row r="83" spans="1:7" s="3" customFormat="1" ht="31.5" customHeight="1">
      <c r="A83" s="24" t="s">
        <v>108</v>
      </c>
      <c r="B83" s="446">
        <v>40</v>
      </c>
      <c r="C83" s="446">
        <v>22</v>
      </c>
      <c r="D83" s="446">
        <v>755</v>
      </c>
      <c r="E83" s="446">
        <v>2051</v>
      </c>
      <c r="F83" s="522">
        <f t="shared" si="6"/>
        <v>715</v>
      </c>
      <c r="G83" s="522">
        <f t="shared" si="7"/>
        <v>2029</v>
      </c>
    </row>
    <row r="84" spans="1:7" s="3" customFormat="1" ht="15.75" customHeight="1">
      <c r="A84" s="24" t="s">
        <v>317</v>
      </c>
      <c r="B84" s="446">
        <v>37</v>
      </c>
      <c r="C84" s="446">
        <v>36</v>
      </c>
      <c r="D84" s="446">
        <v>616</v>
      </c>
      <c r="E84" s="446">
        <v>2185</v>
      </c>
      <c r="F84" s="522">
        <f t="shared" si="6"/>
        <v>579</v>
      </c>
      <c r="G84" s="522">
        <f t="shared" si="7"/>
        <v>2149</v>
      </c>
    </row>
    <row r="85" spans="1:7" s="3" customFormat="1" ht="15.75" customHeight="1" thickBot="1">
      <c r="A85" s="230" t="s">
        <v>212</v>
      </c>
      <c r="B85" s="523">
        <v>2184</v>
      </c>
      <c r="C85" s="523">
        <v>733</v>
      </c>
      <c r="D85" s="523">
        <v>3065</v>
      </c>
      <c r="E85" s="523">
        <v>1669</v>
      </c>
      <c r="F85" s="525">
        <f t="shared" si="6"/>
        <v>881</v>
      </c>
      <c r="G85" s="525">
        <f t="shared" si="7"/>
        <v>936</v>
      </c>
    </row>
    <row r="86" spans="1:7" s="3" customFormat="1" ht="15.75" customHeight="1" thickBot="1">
      <c r="A86" s="216" t="s">
        <v>5</v>
      </c>
      <c r="B86" s="478">
        <f aca="true" t="shared" si="8" ref="B86:G86">SUM(B63:B85)</f>
        <v>54313</v>
      </c>
      <c r="C86" s="478">
        <f t="shared" si="8"/>
        <v>14511</v>
      </c>
      <c r="D86" s="478">
        <f t="shared" si="8"/>
        <v>79532</v>
      </c>
      <c r="E86" s="478">
        <f t="shared" si="8"/>
        <v>341167</v>
      </c>
      <c r="F86" s="478">
        <f t="shared" si="8"/>
        <v>25219</v>
      </c>
      <c r="G86" s="478">
        <f t="shared" si="8"/>
        <v>326656</v>
      </c>
    </row>
    <row r="87" spans="1:7" s="3" customFormat="1" ht="15.75" customHeight="1" thickBot="1">
      <c r="A87" s="84" t="s">
        <v>90</v>
      </c>
      <c r="B87" s="481">
        <v>2942</v>
      </c>
      <c r="C87" s="481">
        <v>2955</v>
      </c>
      <c r="D87" s="481">
        <v>339</v>
      </c>
      <c r="E87" s="481">
        <v>71</v>
      </c>
      <c r="F87" s="481">
        <f aca="true" t="shared" si="9" ref="F87:F96">D87-B87</f>
        <v>-2603</v>
      </c>
      <c r="G87" s="481">
        <f t="shared" si="7"/>
        <v>-2884</v>
      </c>
    </row>
    <row r="88" spans="1:7" s="3" customFormat="1" ht="15.75" customHeight="1">
      <c r="A88" s="113" t="s">
        <v>91</v>
      </c>
      <c r="B88" s="526">
        <v>7767</v>
      </c>
      <c r="C88" s="526">
        <v>1359</v>
      </c>
      <c r="D88" s="526">
        <v>76</v>
      </c>
      <c r="E88" s="526">
        <v>17</v>
      </c>
      <c r="F88" s="525">
        <f t="shared" si="9"/>
        <v>-7691</v>
      </c>
      <c r="G88" s="525">
        <f t="shared" si="7"/>
        <v>-1342</v>
      </c>
    </row>
    <row r="89" spans="1:7" s="3" customFormat="1" ht="15.75" customHeight="1">
      <c r="A89" s="71" t="s">
        <v>92</v>
      </c>
      <c r="B89" s="446">
        <v>0</v>
      </c>
      <c r="C89" s="446">
        <v>0</v>
      </c>
      <c r="D89" s="446">
        <v>2893</v>
      </c>
      <c r="E89" s="446">
        <v>201</v>
      </c>
      <c r="F89" s="522">
        <f t="shared" si="9"/>
        <v>2893</v>
      </c>
      <c r="G89" s="522">
        <f t="shared" si="7"/>
        <v>201</v>
      </c>
    </row>
    <row r="90" spans="1:7" s="3" customFormat="1" ht="15.75" customHeight="1">
      <c r="A90" s="21" t="s">
        <v>38</v>
      </c>
      <c r="B90" s="446">
        <v>31918</v>
      </c>
      <c r="C90" s="446">
        <v>3067</v>
      </c>
      <c r="D90" s="446">
        <v>98</v>
      </c>
      <c r="E90" s="446">
        <v>31</v>
      </c>
      <c r="F90" s="522">
        <f t="shared" si="9"/>
        <v>-31820</v>
      </c>
      <c r="G90" s="522">
        <f t="shared" si="7"/>
        <v>-3036</v>
      </c>
    </row>
    <row r="91" spans="1:7" s="3" customFormat="1" ht="15.75" customHeight="1">
      <c r="A91" s="21" t="s">
        <v>93</v>
      </c>
      <c r="B91" s="446">
        <v>3303</v>
      </c>
      <c r="C91" s="446">
        <v>3068</v>
      </c>
      <c r="D91" s="446">
        <v>23</v>
      </c>
      <c r="E91" s="446">
        <v>6</v>
      </c>
      <c r="F91" s="522">
        <f t="shared" si="9"/>
        <v>-3280</v>
      </c>
      <c r="G91" s="522">
        <f t="shared" si="7"/>
        <v>-3062</v>
      </c>
    </row>
    <row r="92" spans="1:7" s="3" customFormat="1" ht="15.75" customHeight="1">
      <c r="A92" s="21" t="s">
        <v>94</v>
      </c>
      <c r="B92" s="446">
        <v>26434</v>
      </c>
      <c r="C92" s="446">
        <v>3829</v>
      </c>
      <c r="D92" s="446">
        <v>229</v>
      </c>
      <c r="E92" s="446">
        <v>38</v>
      </c>
      <c r="F92" s="522">
        <f t="shared" si="9"/>
        <v>-26205</v>
      </c>
      <c r="G92" s="522">
        <f t="shared" si="7"/>
        <v>-3791</v>
      </c>
    </row>
    <row r="93" spans="1:7" s="3" customFormat="1" ht="15.75" customHeight="1">
      <c r="A93" s="24" t="s">
        <v>95</v>
      </c>
      <c r="B93" s="446">
        <v>5131</v>
      </c>
      <c r="C93" s="446">
        <v>706</v>
      </c>
      <c r="D93" s="446">
        <v>4</v>
      </c>
      <c r="E93" s="446">
        <v>1</v>
      </c>
      <c r="F93" s="522">
        <f t="shared" si="9"/>
        <v>-5127</v>
      </c>
      <c r="G93" s="522">
        <f t="shared" si="7"/>
        <v>-705</v>
      </c>
    </row>
    <row r="94" spans="1:7" s="3" customFormat="1" ht="15.75" customHeight="1">
      <c r="A94" s="24" t="s">
        <v>96</v>
      </c>
      <c r="B94" s="446">
        <v>6711</v>
      </c>
      <c r="C94" s="446">
        <v>4625</v>
      </c>
      <c r="D94" s="446">
        <v>95</v>
      </c>
      <c r="E94" s="446">
        <v>64</v>
      </c>
      <c r="F94" s="522">
        <f t="shared" si="9"/>
        <v>-6616</v>
      </c>
      <c r="G94" s="522">
        <f t="shared" si="7"/>
        <v>-4561</v>
      </c>
    </row>
    <row r="95" spans="1:7" s="3" customFormat="1" ht="15.75" customHeight="1">
      <c r="A95" s="24" t="s">
        <v>35</v>
      </c>
      <c r="B95" s="446">
        <v>10893</v>
      </c>
      <c r="C95" s="446">
        <v>6314</v>
      </c>
      <c r="D95" s="446">
        <v>529</v>
      </c>
      <c r="E95" s="446">
        <v>115</v>
      </c>
      <c r="F95" s="522">
        <f t="shared" si="9"/>
        <v>-10364</v>
      </c>
      <c r="G95" s="522">
        <f t="shared" si="7"/>
        <v>-6199</v>
      </c>
    </row>
    <row r="96" spans="1:7" s="3" customFormat="1" ht="15.75" customHeight="1" thickBot="1">
      <c r="A96" s="113" t="s">
        <v>212</v>
      </c>
      <c r="B96" s="527">
        <v>1864</v>
      </c>
      <c r="C96" s="527">
        <v>150</v>
      </c>
      <c r="D96" s="527">
        <v>409</v>
      </c>
      <c r="E96" s="527">
        <v>63</v>
      </c>
      <c r="F96" s="525">
        <f t="shared" si="9"/>
        <v>-1455</v>
      </c>
      <c r="G96" s="525">
        <f t="shared" si="7"/>
        <v>-87</v>
      </c>
    </row>
    <row r="97" spans="1:7" s="7" customFormat="1" ht="15.75" customHeight="1" thickBot="1">
      <c r="A97" s="214" t="s">
        <v>5</v>
      </c>
      <c r="B97" s="480">
        <f>SUM(B88:B96)</f>
        <v>94021</v>
      </c>
      <c r="C97" s="480">
        <f>SUM(C88:C96)</f>
        <v>23118</v>
      </c>
      <c r="D97" s="480">
        <f>SUM(D88:D96)</f>
        <v>4356</v>
      </c>
      <c r="E97" s="480">
        <f>SUM(E88:E96)</f>
        <v>536</v>
      </c>
      <c r="F97" s="481">
        <f>SUM(F87:F96)</f>
        <v>-92268</v>
      </c>
      <c r="G97" s="481">
        <f>SUM(G87:G96)</f>
        <v>-25466</v>
      </c>
    </row>
    <row r="98" spans="1:7" s="7" customFormat="1" ht="15.75" customHeight="1" thickBot="1">
      <c r="A98" s="214" t="s">
        <v>5</v>
      </c>
      <c r="B98" s="481">
        <f>B86+B87+B97</f>
        <v>151276</v>
      </c>
      <c r="C98" s="481">
        <f>C86+C87+C97</f>
        <v>40584</v>
      </c>
      <c r="D98" s="481">
        <f>D86+D87+D97</f>
        <v>84227</v>
      </c>
      <c r="E98" s="481">
        <f>E86+E87+E97</f>
        <v>341774</v>
      </c>
      <c r="F98" s="481">
        <f>D98-B98</f>
        <v>-67049</v>
      </c>
      <c r="G98" s="481">
        <f>E98-C98</f>
        <v>301190</v>
      </c>
    </row>
    <row r="99" spans="1:8" s="496" customFormat="1" ht="12.75">
      <c r="A99" s="477" t="s">
        <v>19</v>
      </c>
      <c r="B99" s="477"/>
      <c r="H99" s="11"/>
    </row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pans="1:7" s="3" customFormat="1" ht="19.5" customHeight="1">
      <c r="A109" s="320" t="s">
        <v>356</v>
      </c>
      <c r="B109" s="320"/>
      <c r="C109" s="320"/>
      <c r="D109" s="320"/>
      <c r="E109" s="320"/>
      <c r="F109" s="320"/>
      <c r="G109" s="320"/>
    </row>
    <row r="110" s="3" customFormat="1" ht="6.75" customHeight="1" thickBot="1"/>
    <row r="111" spans="1:7" s="3" customFormat="1" ht="13.5" customHeight="1" thickBot="1">
      <c r="A111" s="626">
        <v>2009</v>
      </c>
      <c r="B111" s="626"/>
      <c r="C111" s="626"/>
      <c r="D111" s="626"/>
      <c r="E111" s="626"/>
      <c r="F111" s="626"/>
      <c r="G111" s="626"/>
    </row>
    <row r="112" spans="1:7" s="3" customFormat="1" ht="13.5" customHeight="1" thickBot="1">
      <c r="A112" s="636" t="s">
        <v>169</v>
      </c>
      <c r="B112" s="632" t="s">
        <v>53</v>
      </c>
      <c r="C112" s="632"/>
      <c r="D112" s="632" t="s">
        <v>54</v>
      </c>
      <c r="E112" s="632"/>
      <c r="F112" s="631" t="s">
        <v>353</v>
      </c>
      <c r="G112" s="631"/>
    </row>
    <row r="113" spans="1:7" s="3" customFormat="1" ht="13.5" thickBot="1">
      <c r="A113" s="647"/>
      <c r="B113" s="472" t="s">
        <v>316</v>
      </c>
      <c r="C113" s="472" t="s">
        <v>367</v>
      </c>
      <c r="D113" s="472" t="s">
        <v>316</v>
      </c>
      <c r="E113" s="472" t="s">
        <v>367</v>
      </c>
      <c r="F113" s="542" t="s">
        <v>316</v>
      </c>
      <c r="G113" s="542" t="s">
        <v>367</v>
      </c>
    </row>
    <row r="114" spans="1:7" s="3" customFormat="1" ht="15.75" customHeight="1" thickBot="1">
      <c r="A114" s="604" t="s">
        <v>68</v>
      </c>
      <c r="B114" s="604"/>
      <c r="C114" s="604"/>
      <c r="D114" s="604"/>
      <c r="E114" s="604"/>
      <c r="F114" s="604"/>
      <c r="G114" s="604"/>
    </row>
    <row r="115" spans="1:7" s="3" customFormat="1" ht="15.75" customHeight="1">
      <c r="A115" s="26" t="s">
        <v>42</v>
      </c>
      <c r="B115" s="528">
        <v>2034</v>
      </c>
      <c r="C115" s="528">
        <v>6834</v>
      </c>
      <c r="D115" s="528">
        <v>542</v>
      </c>
      <c r="E115" s="528">
        <v>990</v>
      </c>
      <c r="F115" s="525">
        <f aca="true" t="shared" si="10" ref="F115:F123">D115-B115</f>
        <v>-1492</v>
      </c>
      <c r="G115" s="525">
        <f aca="true" t="shared" si="11" ref="G115:G123">E115-C115</f>
        <v>-5844</v>
      </c>
    </row>
    <row r="116" spans="1:7" s="3" customFormat="1" ht="15.75" customHeight="1">
      <c r="A116" s="24" t="s">
        <v>40</v>
      </c>
      <c r="B116" s="446">
        <v>1035</v>
      </c>
      <c r="C116" s="446">
        <v>816</v>
      </c>
      <c r="D116" s="446">
        <v>10613</v>
      </c>
      <c r="E116" s="446">
        <v>21446</v>
      </c>
      <c r="F116" s="522">
        <f t="shared" si="10"/>
        <v>9578</v>
      </c>
      <c r="G116" s="522">
        <f t="shared" si="11"/>
        <v>20630</v>
      </c>
    </row>
    <row r="117" spans="1:7" s="3" customFormat="1" ht="15.75" customHeight="1">
      <c r="A117" s="71" t="s">
        <v>69</v>
      </c>
      <c r="B117" s="446">
        <v>359</v>
      </c>
      <c r="C117" s="446">
        <v>284</v>
      </c>
      <c r="D117" s="446">
        <v>89</v>
      </c>
      <c r="E117" s="446">
        <v>21</v>
      </c>
      <c r="F117" s="522">
        <f t="shared" si="10"/>
        <v>-270</v>
      </c>
      <c r="G117" s="522">
        <f t="shared" si="11"/>
        <v>-263</v>
      </c>
    </row>
    <row r="118" spans="1:7" s="3" customFormat="1" ht="15.75" customHeight="1">
      <c r="A118" s="21" t="s">
        <v>70</v>
      </c>
      <c r="B118" s="446">
        <v>577</v>
      </c>
      <c r="C118" s="446">
        <v>134</v>
      </c>
      <c r="D118" s="446">
        <v>82</v>
      </c>
      <c r="E118" s="446">
        <v>24</v>
      </c>
      <c r="F118" s="522">
        <f t="shared" si="10"/>
        <v>-495</v>
      </c>
      <c r="G118" s="522">
        <f t="shared" si="11"/>
        <v>-110</v>
      </c>
    </row>
    <row r="119" spans="1:7" s="3" customFormat="1" ht="15.75" customHeight="1">
      <c r="A119" s="71" t="s">
        <v>43</v>
      </c>
      <c r="B119" s="446">
        <v>982</v>
      </c>
      <c r="C119" s="446">
        <v>2331</v>
      </c>
      <c r="D119" s="446">
        <v>650</v>
      </c>
      <c r="E119" s="446">
        <v>1209</v>
      </c>
      <c r="F119" s="522">
        <f t="shared" si="10"/>
        <v>-332</v>
      </c>
      <c r="G119" s="522">
        <f t="shared" si="11"/>
        <v>-1122</v>
      </c>
    </row>
    <row r="120" spans="1:7" s="3" customFormat="1" ht="15.75" customHeight="1" thickBot="1">
      <c r="A120" s="74" t="s">
        <v>212</v>
      </c>
      <c r="B120" s="527">
        <v>3825</v>
      </c>
      <c r="C120" s="527">
        <v>1738</v>
      </c>
      <c r="D120" s="527">
        <v>1081</v>
      </c>
      <c r="E120" s="527">
        <v>317</v>
      </c>
      <c r="F120" s="525">
        <f t="shared" si="10"/>
        <v>-2744</v>
      </c>
      <c r="G120" s="525">
        <f t="shared" si="11"/>
        <v>-1421</v>
      </c>
    </row>
    <row r="121" spans="1:7" s="7" customFormat="1" ht="15.75" customHeight="1" thickBot="1">
      <c r="A121" s="28" t="s">
        <v>5</v>
      </c>
      <c r="B121" s="478">
        <f aca="true" t="shared" si="12" ref="B121:G121">SUM(B114:B120)</f>
        <v>8812</v>
      </c>
      <c r="C121" s="478">
        <f t="shared" si="12"/>
        <v>12137</v>
      </c>
      <c r="D121" s="478">
        <f t="shared" si="12"/>
        <v>13057</v>
      </c>
      <c r="E121" s="478">
        <f t="shared" si="12"/>
        <v>24007</v>
      </c>
      <c r="F121" s="481">
        <f t="shared" si="12"/>
        <v>4245</v>
      </c>
      <c r="G121" s="481">
        <f t="shared" si="12"/>
        <v>11870</v>
      </c>
    </row>
    <row r="122" spans="1:7" s="3" customFormat="1" ht="15.75" customHeight="1" thickBot="1">
      <c r="A122" s="604" t="s">
        <v>71</v>
      </c>
      <c r="B122" s="604"/>
      <c r="C122" s="604"/>
      <c r="D122" s="604"/>
      <c r="E122" s="604"/>
      <c r="F122" s="604"/>
      <c r="G122" s="604"/>
    </row>
    <row r="123" spans="1:7" s="3" customFormat="1" ht="15.75" customHeight="1">
      <c r="A123" s="26" t="s">
        <v>44</v>
      </c>
      <c r="B123" s="528">
        <v>2743</v>
      </c>
      <c r="C123" s="528">
        <v>4011</v>
      </c>
      <c r="D123" s="528">
        <v>457</v>
      </c>
      <c r="E123" s="528">
        <v>1253</v>
      </c>
      <c r="F123" s="525">
        <f t="shared" si="10"/>
        <v>-2286</v>
      </c>
      <c r="G123" s="525">
        <f t="shared" si="11"/>
        <v>-2758</v>
      </c>
    </row>
    <row r="124" spans="1:7" s="3" customFormat="1" ht="15.75" customHeight="1">
      <c r="A124" s="24" t="s">
        <v>48</v>
      </c>
      <c r="B124" s="446">
        <v>2468</v>
      </c>
      <c r="C124" s="446">
        <v>6212</v>
      </c>
      <c r="D124" s="446">
        <v>619</v>
      </c>
      <c r="E124" s="446">
        <v>646</v>
      </c>
      <c r="F124" s="522">
        <f aca="true" t="shared" si="13" ref="F124:F129">D124-B124</f>
        <v>-1849</v>
      </c>
      <c r="G124" s="522">
        <f aca="true" t="shared" si="14" ref="G124:G129">E124-C124</f>
        <v>-5566</v>
      </c>
    </row>
    <row r="125" spans="1:7" s="3" customFormat="1" ht="15.75" customHeight="1">
      <c r="A125" s="24" t="s">
        <v>46</v>
      </c>
      <c r="B125" s="446">
        <v>2897</v>
      </c>
      <c r="C125" s="446">
        <v>6111</v>
      </c>
      <c r="D125" s="446">
        <v>393</v>
      </c>
      <c r="E125" s="446">
        <v>170</v>
      </c>
      <c r="F125" s="522">
        <f t="shared" si="13"/>
        <v>-2504</v>
      </c>
      <c r="G125" s="522">
        <f t="shared" si="14"/>
        <v>-5941</v>
      </c>
    </row>
    <row r="126" spans="1:7" s="3" customFormat="1" ht="15.75" customHeight="1">
      <c r="A126" s="24" t="s">
        <v>45</v>
      </c>
      <c r="B126" s="446">
        <v>1156</v>
      </c>
      <c r="C126" s="446">
        <v>2281</v>
      </c>
      <c r="D126" s="446">
        <v>300</v>
      </c>
      <c r="E126" s="446">
        <v>187</v>
      </c>
      <c r="F126" s="522">
        <f t="shared" si="13"/>
        <v>-856</v>
      </c>
      <c r="G126" s="522">
        <f t="shared" si="14"/>
        <v>-2094</v>
      </c>
    </row>
    <row r="127" spans="1:7" s="3" customFormat="1" ht="15.75" customHeight="1">
      <c r="A127" s="24" t="s">
        <v>41</v>
      </c>
      <c r="B127" s="446">
        <v>7115</v>
      </c>
      <c r="C127" s="446">
        <v>18080</v>
      </c>
      <c r="D127" s="446">
        <v>764</v>
      </c>
      <c r="E127" s="446">
        <v>1551</v>
      </c>
      <c r="F127" s="522">
        <f t="shared" si="13"/>
        <v>-6351</v>
      </c>
      <c r="G127" s="522">
        <f t="shared" si="14"/>
        <v>-16529</v>
      </c>
    </row>
    <row r="128" spans="1:7" s="3" customFormat="1" ht="15.75" customHeight="1">
      <c r="A128" s="24" t="s">
        <v>318</v>
      </c>
      <c r="B128" s="446">
        <v>2548</v>
      </c>
      <c r="C128" s="446">
        <v>6353</v>
      </c>
      <c r="D128" s="446">
        <v>283</v>
      </c>
      <c r="E128" s="446">
        <v>810</v>
      </c>
      <c r="F128" s="522">
        <f t="shared" si="13"/>
        <v>-2265</v>
      </c>
      <c r="G128" s="522">
        <f t="shared" si="14"/>
        <v>-5543</v>
      </c>
    </row>
    <row r="129" spans="1:7" s="3" customFormat="1" ht="15.75" customHeight="1" thickBot="1">
      <c r="A129" s="74" t="s">
        <v>212</v>
      </c>
      <c r="B129" s="527">
        <v>1940</v>
      </c>
      <c r="C129" s="527">
        <v>1170</v>
      </c>
      <c r="D129" s="527">
        <v>3729</v>
      </c>
      <c r="E129" s="527">
        <v>1254</v>
      </c>
      <c r="F129" s="525">
        <f t="shared" si="13"/>
        <v>1789</v>
      </c>
      <c r="G129" s="525">
        <f t="shared" si="14"/>
        <v>84</v>
      </c>
    </row>
    <row r="130" spans="1:7" s="7" customFormat="1" ht="15.75" customHeight="1" thickBot="1">
      <c r="A130" s="183" t="s">
        <v>5</v>
      </c>
      <c r="B130" s="480">
        <f aca="true" t="shared" si="15" ref="B130:G130">SUM(B123:B129)</f>
        <v>20867</v>
      </c>
      <c r="C130" s="480">
        <f t="shared" si="15"/>
        <v>44218</v>
      </c>
      <c r="D130" s="480">
        <f t="shared" si="15"/>
        <v>6545</v>
      </c>
      <c r="E130" s="480">
        <f t="shared" si="15"/>
        <v>5871</v>
      </c>
      <c r="F130" s="481">
        <f t="shared" si="15"/>
        <v>-14322</v>
      </c>
      <c r="G130" s="481">
        <f t="shared" si="15"/>
        <v>-38347</v>
      </c>
    </row>
    <row r="131" spans="1:7" s="3" customFormat="1" ht="15.75" customHeight="1" thickBot="1">
      <c r="A131" s="626" t="s">
        <v>97</v>
      </c>
      <c r="B131" s="626"/>
      <c r="C131" s="626"/>
      <c r="D131" s="626"/>
      <c r="E131" s="626"/>
      <c r="F131" s="626"/>
      <c r="G131" s="626"/>
    </row>
    <row r="132" spans="1:7" s="3" customFormat="1" ht="15.75" customHeight="1">
      <c r="A132" s="72" t="s">
        <v>319</v>
      </c>
      <c r="B132" s="528">
        <v>63034</v>
      </c>
      <c r="C132" s="528">
        <v>82273</v>
      </c>
      <c r="D132" s="528">
        <v>13699</v>
      </c>
      <c r="E132" s="528">
        <v>91837</v>
      </c>
      <c r="F132" s="525">
        <f aca="true" t="shared" si="16" ref="F132:F138">D132-B132</f>
        <v>-49335</v>
      </c>
      <c r="G132" s="525">
        <f aca="true" t="shared" si="17" ref="G132:G138">E132-C132</f>
        <v>9564</v>
      </c>
    </row>
    <row r="133" spans="1:7" s="3" customFormat="1" ht="15.75" customHeight="1">
      <c r="A133" s="72" t="s">
        <v>39</v>
      </c>
      <c r="B133" s="528">
        <v>1661</v>
      </c>
      <c r="C133" s="528">
        <v>1738</v>
      </c>
      <c r="D133" s="528">
        <v>63</v>
      </c>
      <c r="E133" s="528">
        <v>16</v>
      </c>
      <c r="F133" s="522">
        <f t="shared" si="16"/>
        <v>-1598</v>
      </c>
      <c r="G133" s="522">
        <f t="shared" si="17"/>
        <v>-1722</v>
      </c>
    </row>
    <row r="134" spans="1:7" s="3" customFormat="1" ht="15.75" customHeight="1">
      <c r="A134" s="71" t="s">
        <v>50</v>
      </c>
      <c r="B134" s="446">
        <v>6597</v>
      </c>
      <c r="C134" s="446">
        <v>10934</v>
      </c>
      <c r="D134" s="446">
        <v>2787</v>
      </c>
      <c r="E134" s="446">
        <v>19557</v>
      </c>
      <c r="F134" s="522">
        <f t="shared" si="16"/>
        <v>-3810</v>
      </c>
      <c r="G134" s="522">
        <f t="shared" si="17"/>
        <v>8623</v>
      </c>
    </row>
    <row r="135" spans="1:7" s="3" customFormat="1" ht="15.75" customHeight="1">
      <c r="A135" s="71" t="s">
        <v>47</v>
      </c>
      <c r="B135" s="446">
        <v>1705</v>
      </c>
      <c r="C135" s="446">
        <v>2197</v>
      </c>
      <c r="D135" s="446">
        <v>26</v>
      </c>
      <c r="E135" s="446">
        <v>25</v>
      </c>
      <c r="F135" s="522">
        <f t="shared" si="16"/>
        <v>-1679</v>
      </c>
      <c r="G135" s="522">
        <f t="shared" si="17"/>
        <v>-2172</v>
      </c>
    </row>
    <row r="136" spans="1:7" s="3" customFormat="1" ht="15.75" customHeight="1">
      <c r="A136" s="71" t="s">
        <v>51</v>
      </c>
      <c r="B136" s="446">
        <v>6750</v>
      </c>
      <c r="C136" s="446">
        <v>15821</v>
      </c>
      <c r="D136" s="446">
        <v>29</v>
      </c>
      <c r="E136" s="446">
        <v>103</v>
      </c>
      <c r="F136" s="522">
        <f t="shared" si="16"/>
        <v>-6721</v>
      </c>
      <c r="G136" s="522">
        <f t="shared" si="17"/>
        <v>-15718</v>
      </c>
    </row>
    <row r="137" spans="1:7" s="3" customFormat="1" ht="15.75" customHeight="1">
      <c r="A137" s="24" t="s">
        <v>100</v>
      </c>
      <c r="B137" s="446">
        <v>2210</v>
      </c>
      <c r="C137" s="446">
        <v>321</v>
      </c>
      <c r="D137" s="446">
        <v>12</v>
      </c>
      <c r="E137" s="446">
        <v>3</v>
      </c>
      <c r="F137" s="522">
        <f t="shared" si="16"/>
        <v>-2198</v>
      </c>
      <c r="G137" s="522">
        <f t="shared" si="17"/>
        <v>-318</v>
      </c>
    </row>
    <row r="138" spans="1:7" s="3" customFormat="1" ht="15.75" customHeight="1" thickBot="1">
      <c r="A138" s="74" t="s">
        <v>212</v>
      </c>
      <c r="B138" s="527">
        <v>4637</v>
      </c>
      <c r="C138" s="527">
        <v>3277</v>
      </c>
      <c r="D138" s="527">
        <v>216</v>
      </c>
      <c r="E138" s="527">
        <v>58</v>
      </c>
      <c r="F138" s="525">
        <f t="shared" si="16"/>
        <v>-4421</v>
      </c>
      <c r="G138" s="525">
        <f t="shared" si="17"/>
        <v>-3219</v>
      </c>
    </row>
    <row r="139" spans="1:7" s="7" customFormat="1" ht="15.75" customHeight="1" thickBot="1">
      <c r="A139" s="183" t="s">
        <v>5</v>
      </c>
      <c r="B139" s="480">
        <f>SUM(B131:B138)</f>
        <v>86594</v>
      </c>
      <c r="C139" s="480">
        <f>SUM(C131:C138)</f>
        <v>116561</v>
      </c>
      <c r="D139" s="480">
        <f>SUM(D131:D138)</f>
        <v>16832</v>
      </c>
      <c r="E139" s="480">
        <f>SUM(E131:E138)</f>
        <v>111599</v>
      </c>
      <c r="F139" s="481">
        <f>SUM(F132:F138)</f>
        <v>-69762</v>
      </c>
      <c r="G139" s="481">
        <f>SUM(G132:G138)</f>
        <v>-4962</v>
      </c>
    </row>
    <row r="140" spans="1:8" s="496" customFormat="1" ht="12.75">
      <c r="A140" s="477" t="s">
        <v>19</v>
      </c>
      <c r="B140" s="477"/>
      <c r="H140" s="11"/>
    </row>
    <row r="141" s="3" customFormat="1" ht="12.75">
      <c r="A141" s="85"/>
    </row>
    <row r="142" spans="1:7" s="3" customFormat="1" ht="19.5" customHeight="1">
      <c r="A142" s="320" t="s">
        <v>357</v>
      </c>
      <c r="B142" s="320"/>
      <c r="C142" s="320"/>
      <c r="D142" s="320"/>
      <c r="E142" s="320"/>
      <c r="F142" s="320"/>
      <c r="G142" s="320"/>
    </row>
    <row r="143" s="3" customFormat="1" ht="6.75" customHeight="1" thickBot="1">
      <c r="A143" s="118"/>
    </row>
    <row r="144" spans="1:7" s="3" customFormat="1" ht="13.5" customHeight="1" thickBot="1">
      <c r="A144" s="626">
        <v>2009</v>
      </c>
      <c r="B144" s="626"/>
      <c r="C144" s="626"/>
      <c r="D144" s="626"/>
      <c r="E144" s="626"/>
      <c r="F144" s="626"/>
      <c r="G144" s="626"/>
    </row>
    <row r="145" spans="1:7" s="3" customFormat="1" ht="13.5" customHeight="1" thickBot="1">
      <c r="A145" s="646" t="s">
        <v>236</v>
      </c>
      <c r="B145" s="632" t="s">
        <v>53</v>
      </c>
      <c r="C145" s="632"/>
      <c r="D145" s="632" t="s">
        <v>54</v>
      </c>
      <c r="E145" s="632"/>
      <c r="F145" s="631" t="s">
        <v>353</v>
      </c>
      <c r="G145" s="631"/>
    </row>
    <row r="146" spans="1:7" s="3" customFormat="1" ht="13.5" thickBot="1">
      <c r="A146" s="632"/>
      <c r="B146" s="472" t="s">
        <v>316</v>
      </c>
      <c r="C146" s="472" t="s">
        <v>367</v>
      </c>
      <c r="D146" s="472" t="s">
        <v>316</v>
      </c>
      <c r="E146" s="472" t="s">
        <v>367</v>
      </c>
      <c r="F146" s="542" t="s">
        <v>316</v>
      </c>
      <c r="G146" s="542" t="s">
        <v>367</v>
      </c>
    </row>
    <row r="147" spans="1:7" s="3" customFormat="1" ht="15.75" customHeight="1">
      <c r="A147" s="71" t="s">
        <v>55</v>
      </c>
      <c r="B147" s="446">
        <v>0.2</v>
      </c>
      <c r="C147" s="446">
        <v>0.1</v>
      </c>
      <c r="D147" s="446">
        <v>723</v>
      </c>
      <c r="E147" s="446">
        <v>5900</v>
      </c>
      <c r="F147" s="522">
        <f aca="true" t="shared" si="18" ref="F147:G151">D147-B147</f>
        <v>722.8</v>
      </c>
      <c r="G147" s="522">
        <f t="shared" si="18"/>
        <v>5899.9</v>
      </c>
    </row>
    <row r="148" spans="1:7" s="3" customFormat="1" ht="15.75" customHeight="1">
      <c r="A148" s="71" t="s">
        <v>287</v>
      </c>
      <c r="B148" s="446">
        <v>80194</v>
      </c>
      <c r="C148" s="446">
        <v>127885</v>
      </c>
      <c r="D148" s="446">
        <v>723</v>
      </c>
      <c r="E148" s="446">
        <v>0</v>
      </c>
      <c r="F148" s="522">
        <f t="shared" si="18"/>
        <v>-79471</v>
      </c>
      <c r="G148" s="522">
        <f t="shared" si="18"/>
        <v>-127885</v>
      </c>
    </row>
    <row r="149" spans="1:7" s="3" customFormat="1" ht="15.75" customHeight="1">
      <c r="A149" s="71" t="s">
        <v>231</v>
      </c>
      <c r="B149" s="446">
        <v>604</v>
      </c>
      <c r="C149" s="446">
        <v>1521</v>
      </c>
      <c r="D149" s="446">
        <v>0</v>
      </c>
      <c r="E149" s="446">
        <v>0</v>
      </c>
      <c r="F149" s="522">
        <f t="shared" si="18"/>
        <v>-604</v>
      </c>
      <c r="G149" s="522">
        <f t="shared" si="18"/>
        <v>-1521</v>
      </c>
    </row>
    <row r="150" spans="1:7" s="3" customFormat="1" ht="15.75" customHeight="1">
      <c r="A150" s="71" t="s">
        <v>232</v>
      </c>
      <c r="B150" s="446">
        <v>444</v>
      </c>
      <c r="C150" s="446">
        <v>3023</v>
      </c>
      <c r="D150" s="446">
        <v>0</v>
      </c>
      <c r="E150" s="446">
        <v>0</v>
      </c>
      <c r="F150" s="522">
        <f t="shared" si="18"/>
        <v>-444</v>
      </c>
      <c r="G150" s="522">
        <f t="shared" si="18"/>
        <v>-3023</v>
      </c>
    </row>
    <row r="151" spans="1:7" s="3" customFormat="1" ht="15.75" customHeight="1" thickBot="1">
      <c r="A151" s="230" t="s">
        <v>212</v>
      </c>
      <c r="B151" s="523">
        <v>3308</v>
      </c>
      <c r="C151" s="523">
        <v>14265</v>
      </c>
      <c r="D151" s="523">
        <v>1693</v>
      </c>
      <c r="E151" s="523">
        <v>17814</v>
      </c>
      <c r="F151" s="529">
        <f t="shared" si="18"/>
        <v>-1615</v>
      </c>
      <c r="G151" s="529">
        <f t="shared" si="18"/>
        <v>3549</v>
      </c>
    </row>
    <row r="152" spans="1:7" s="7" customFormat="1" ht="15.75" customHeight="1" thickBot="1">
      <c r="A152" s="183" t="s">
        <v>5</v>
      </c>
      <c r="B152" s="480">
        <f aca="true" t="shared" si="19" ref="B152:G152">SUM(B147:B151)</f>
        <v>84550.2</v>
      </c>
      <c r="C152" s="480">
        <f t="shared" si="19"/>
        <v>146694.1</v>
      </c>
      <c r="D152" s="480">
        <f t="shared" si="19"/>
        <v>3139</v>
      </c>
      <c r="E152" s="480">
        <f t="shared" si="19"/>
        <v>23714</v>
      </c>
      <c r="F152" s="481">
        <f t="shared" si="19"/>
        <v>-81411.2</v>
      </c>
      <c r="G152" s="481">
        <f t="shared" si="19"/>
        <v>-122980.1</v>
      </c>
    </row>
    <row r="153" spans="1:8" s="496" customFormat="1" ht="12.75">
      <c r="A153" s="477" t="s">
        <v>19</v>
      </c>
      <c r="B153" s="477"/>
      <c r="H153" s="11"/>
    </row>
    <row r="154" s="3" customFormat="1" ht="12.75">
      <c r="A154" s="85"/>
    </row>
    <row r="155" s="3" customFormat="1" ht="12.75">
      <c r="A155" s="85"/>
    </row>
    <row r="156" s="3" customFormat="1" ht="12.75">
      <c r="A156" s="85"/>
    </row>
    <row r="157" s="3" customFormat="1" ht="12.75">
      <c r="A157" s="85"/>
    </row>
    <row r="158" s="3" customFormat="1" ht="12.75">
      <c r="A158" s="85"/>
    </row>
    <row r="159" s="3" customFormat="1" ht="12.75">
      <c r="A159" s="85"/>
    </row>
    <row r="160" s="3" customFormat="1" ht="12.75">
      <c r="A160" s="85"/>
    </row>
    <row r="161" s="3" customFormat="1" ht="12.75">
      <c r="A161" s="85"/>
    </row>
    <row r="162" spans="1:7" s="3" customFormat="1" ht="19.5" customHeight="1">
      <c r="A162" s="320" t="s">
        <v>358</v>
      </c>
      <c r="B162" s="320"/>
      <c r="C162" s="320"/>
      <c r="D162" s="320"/>
      <c r="E162" s="320"/>
      <c r="F162" s="320"/>
      <c r="G162" s="320"/>
    </row>
    <row r="163" s="3" customFormat="1" ht="6.75" customHeight="1" thickBot="1">
      <c r="A163" s="118"/>
    </row>
    <row r="164" spans="1:7" s="3" customFormat="1" ht="13.5" customHeight="1" thickBot="1">
      <c r="A164" s="626">
        <v>2009</v>
      </c>
      <c r="B164" s="626"/>
      <c r="C164" s="626"/>
      <c r="D164" s="626"/>
      <c r="E164" s="626"/>
      <c r="F164" s="626"/>
      <c r="G164" s="626"/>
    </row>
    <row r="165" spans="1:7" s="7" customFormat="1" ht="13.5" customHeight="1" thickBot="1">
      <c r="A165" s="611" t="s">
        <v>82</v>
      </c>
      <c r="B165" s="632" t="s">
        <v>53</v>
      </c>
      <c r="C165" s="632"/>
      <c r="D165" s="632" t="s">
        <v>54</v>
      </c>
      <c r="E165" s="632"/>
      <c r="F165" s="631" t="s">
        <v>353</v>
      </c>
      <c r="G165" s="631"/>
    </row>
    <row r="166" spans="1:7" s="7" customFormat="1" ht="13.5" thickBot="1">
      <c r="A166" s="587"/>
      <c r="B166" s="472" t="s">
        <v>316</v>
      </c>
      <c r="C166" s="472" t="s">
        <v>367</v>
      </c>
      <c r="D166" s="472" t="s">
        <v>316</v>
      </c>
      <c r="E166" s="472" t="s">
        <v>367</v>
      </c>
      <c r="F166" s="542" t="s">
        <v>316</v>
      </c>
      <c r="G166" s="542" t="s">
        <v>367</v>
      </c>
    </row>
    <row r="167" spans="1:7" s="3" customFormat="1" ht="15" customHeight="1">
      <c r="A167" s="26" t="s">
        <v>83</v>
      </c>
      <c r="B167" s="528">
        <v>108</v>
      </c>
      <c r="C167" s="528">
        <v>113</v>
      </c>
      <c r="D167" s="528">
        <v>0</v>
      </c>
      <c r="E167" s="528">
        <v>0</v>
      </c>
      <c r="F167" s="525">
        <f aca="true" t="shared" si="20" ref="F167:F172">D167-B167</f>
        <v>-108</v>
      </c>
      <c r="G167" s="525">
        <f aca="true" t="shared" si="21" ref="G167:G172">E167-C167</f>
        <v>-113</v>
      </c>
    </row>
    <row r="168" spans="1:7" s="3" customFormat="1" ht="15" customHeight="1">
      <c r="A168" s="24" t="s">
        <v>84</v>
      </c>
      <c r="B168" s="446">
        <v>2892</v>
      </c>
      <c r="C168" s="446">
        <v>1378</v>
      </c>
      <c r="D168" s="446">
        <v>26</v>
      </c>
      <c r="E168" s="446">
        <v>35</v>
      </c>
      <c r="F168" s="522">
        <f t="shared" si="20"/>
        <v>-2866</v>
      </c>
      <c r="G168" s="522">
        <f t="shared" si="21"/>
        <v>-1343</v>
      </c>
    </row>
    <row r="169" spans="1:7" s="3" customFormat="1" ht="15" customHeight="1">
      <c r="A169" s="24" t="s">
        <v>85</v>
      </c>
      <c r="B169" s="446">
        <v>46792</v>
      </c>
      <c r="C169" s="446">
        <v>21731</v>
      </c>
      <c r="D169" s="446">
        <v>184</v>
      </c>
      <c r="E169" s="446">
        <v>52</v>
      </c>
      <c r="F169" s="522">
        <f t="shared" si="20"/>
        <v>-46608</v>
      </c>
      <c r="G169" s="522">
        <f t="shared" si="21"/>
        <v>-21679</v>
      </c>
    </row>
    <row r="170" spans="1:7" s="3" customFormat="1" ht="15" customHeight="1">
      <c r="A170" s="21" t="s">
        <v>86</v>
      </c>
      <c r="B170" s="446">
        <v>31165</v>
      </c>
      <c r="C170" s="446">
        <v>8070</v>
      </c>
      <c r="D170" s="446">
        <v>403</v>
      </c>
      <c r="E170" s="446">
        <v>112</v>
      </c>
      <c r="F170" s="522">
        <f t="shared" si="20"/>
        <v>-30762</v>
      </c>
      <c r="G170" s="522">
        <f t="shared" si="21"/>
        <v>-7958</v>
      </c>
    </row>
    <row r="171" spans="1:7" s="3" customFormat="1" ht="45">
      <c r="A171" s="21" t="s">
        <v>87</v>
      </c>
      <c r="B171" s="446">
        <v>1234</v>
      </c>
      <c r="C171" s="446">
        <v>340</v>
      </c>
      <c r="D171" s="446">
        <v>298</v>
      </c>
      <c r="E171" s="446">
        <v>378</v>
      </c>
      <c r="F171" s="522">
        <f t="shared" si="20"/>
        <v>-936</v>
      </c>
      <c r="G171" s="522">
        <f t="shared" si="21"/>
        <v>38</v>
      </c>
    </row>
    <row r="172" spans="1:7" s="3" customFormat="1" ht="33.75">
      <c r="A172" s="21" t="s">
        <v>233</v>
      </c>
      <c r="B172" s="446">
        <v>315</v>
      </c>
      <c r="C172" s="446">
        <v>99</v>
      </c>
      <c r="D172" s="446">
        <v>619</v>
      </c>
      <c r="E172" s="446">
        <v>485</v>
      </c>
      <c r="F172" s="529">
        <f t="shared" si="20"/>
        <v>304</v>
      </c>
      <c r="G172" s="529">
        <f t="shared" si="21"/>
        <v>386</v>
      </c>
    </row>
    <row r="173" spans="1:7" s="3" customFormat="1" ht="15" customHeight="1">
      <c r="A173" s="21" t="s">
        <v>89</v>
      </c>
      <c r="B173" s="446">
        <v>20458</v>
      </c>
      <c r="C173" s="446">
        <v>10839</v>
      </c>
      <c r="D173" s="446">
        <v>121</v>
      </c>
      <c r="E173" s="446">
        <v>41</v>
      </c>
      <c r="F173" s="529">
        <f>D173-B173</f>
        <v>-20337</v>
      </c>
      <c r="G173" s="529">
        <f>E173-C173</f>
        <v>-10798</v>
      </c>
    </row>
    <row r="174" spans="1:7" s="3" customFormat="1" ht="15" customHeight="1" thickBot="1">
      <c r="A174" s="74" t="s">
        <v>212</v>
      </c>
      <c r="B174" s="527">
        <v>3396</v>
      </c>
      <c r="C174" s="527">
        <v>6588</v>
      </c>
      <c r="D174" s="527">
        <v>2431</v>
      </c>
      <c r="E174" s="527">
        <v>24036</v>
      </c>
      <c r="F174" s="529">
        <f>D174-B174</f>
        <v>-965</v>
      </c>
      <c r="G174" s="529">
        <f>E174-C174</f>
        <v>17448</v>
      </c>
    </row>
    <row r="175" spans="1:7" s="7" customFormat="1" ht="15" customHeight="1" thickBot="1">
      <c r="A175" s="183" t="s">
        <v>5</v>
      </c>
      <c r="B175" s="480">
        <f aca="true" t="shared" si="22" ref="B175:G175">SUM(B167:B174)</f>
        <v>106360</v>
      </c>
      <c r="C175" s="480">
        <f t="shared" si="22"/>
        <v>49158</v>
      </c>
      <c r="D175" s="480">
        <f t="shared" si="22"/>
        <v>4082</v>
      </c>
      <c r="E175" s="480">
        <f t="shared" si="22"/>
        <v>25139</v>
      </c>
      <c r="F175" s="481">
        <f t="shared" si="22"/>
        <v>-102278</v>
      </c>
      <c r="G175" s="481">
        <f t="shared" si="22"/>
        <v>-24019</v>
      </c>
    </row>
    <row r="176" spans="1:8" s="496" customFormat="1" ht="12.75">
      <c r="A176" s="477" t="s">
        <v>19</v>
      </c>
      <c r="B176" s="477"/>
      <c r="H176" s="11"/>
    </row>
    <row r="177" s="3" customFormat="1" ht="6.75" customHeight="1">
      <c r="A177" s="85"/>
    </row>
    <row r="178" spans="1:7" s="3" customFormat="1" ht="19.5" customHeight="1">
      <c r="A178" s="320" t="s">
        <v>359</v>
      </c>
      <c r="B178" s="320"/>
      <c r="C178" s="320"/>
      <c r="D178" s="320"/>
      <c r="E178" s="320"/>
      <c r="F178" s="320"/>
      <c r="G178" s="320"/>
    </row>
    <row r="179" spans="1:10" s="3" customFormat="1" ht="13.5" customHeight="1">
      <c r="A179" s="7" t="s">
        <v>19</v>
      </c>
      <c r="B179" s="12"/>
      <c r="C179" s="5"/>
      <c r="E179" s="9"/>
      <c r="J179" s="6"/>
    </row>
    <row r="180" spans="1:10" s="3" customFormat="1" ht="6.75" customHeight="1" thickBot="1">
      <c r="A180" s="7"/>
      <c r="B180" s="12"/>
      <c r="C180" s="5"/>
      <c r="E180" s="9"/>
      <c r="J180" s="6"/>
    </row>
    <row r="181" spans="1:7" s="3" customFormat="1" ht="13.5" customHeight="1" thickBot="1">
      <c r="A181" s="626">
        <v>2009</v>
      </c>
      <c r="B181" s="626"/>
      <c r="C181" s="626"/>
      <c r="D181" s="626"/>
      <c r="E181" s="626"/>
      <c r="F181" s="626"/>
      <c r="G181" s="626"/>
    </row>
    <row r="182" spans="1:7" s="7" customFormat="1" ht="13.5" customHeight="1" thickBot="1">
      <c r="A182" s="604" t="s">
        <v>73</v>
      </c>
      <c r="B182" s="632" t="s">
        <v>53</v>
      </c>
      <c r="C182" s="632"/>
      <c r="D182" s="632" t="s">
        <v>54</v>
      </c>
      <c r="E182" s="632"/>
      <c r="F182" s="631" t="s">
        <v>353</v>
      </c>
      <c r="G182" s="631"/>
    </row>
    <row r="183" spans="1:7" s="7" customFormat="1" ht="13.5" thickBot="1">
      <c r="A183" s="623"/>
      <c r="B183" s="472" t="s">
        <v>316</v>
      </c>
      <c r="C183" s="472" t="s">
        <v>367</v>
      </c>
      <c r="D183" s="472" t="s">
        <v>316</v>
      </c>
      <c r="E183" s="472" t="s">
        <v>367</v>
      </c>
      <c r="F183" s="542" t="s">
        <v>316</v>
      </c>
      <c r="G183" s="542" t="s">
        <v>367</v>
      </c>
    </row>
    <row r="184" spans="1:7" s="3" customFormat="1" ht="15" customHeight="1">
      <c r="A184" s="530" t="s">
        <v>74</v>
      </c>
      <c r="B184" s="444">
        <v>257</v>
      </c>
      <c r="C184" s="444">
        <v>56</v>
      </c>
      <c r="D184" s="444">
        <v>130</v>
      </c>
      <c r="E184" s="444">
        <v>176</v>
      </c>
      <c r="F184" s="525">
        <f aca="true" t="shared" si="23" ref="F184:F191">D184-B184</f>
        <v>-127</v>
      </c>
      <c r="G184" s="525">
        <f aca="true" t="shared" si="24" ref="G184:G191">E184-C184</f>
        <v>120</v>
      </c>
    </row>
    <row r="185" spans="1:7" s="3" customFormat="1" ht="15" customHeight="1">
      <c r="A185" s="531" t="s">
        <v>75</v>
      </c>
      <c r="B185" s="446">
        <v>1326</v>
      </c>
      <c r="C185" s="446">
        <v>180</v>
      </c>
      <c r="D185" s="446">
        <v>129</v>
      </c>
      <c r="E185" s="446">
        <v>94</v>
      </c>
      <c r="F185" s="522">
        <f t="shared" si="23"/>
        <v>-1197</v>
      </c>
      <c r="G185" s="522">
        <f t="shared" si="24"/>
        <v>-86</v>
      </c>
    </row>
    <row r="186" spans="1:7" s="3" customFormat="1" ht="15" customHeight="1">
      <c r="A186" s="532" t="s">
        <v>76</v>
      </c>
      <c r="B186" s="446">
        <v>4976</v>
      </c>
      <c r="C186" s="446">
        <v>2011</v>
      </c>
      <c r="D186" s="446">
        <v>278</v>
      </c>
      <c r="E186" s="446">
        <v>263</v>
      </c>
      <c r="F186" s="522">
        <f t="shared" si="23"/>
        <v>-4698</v>
      </c>
      <c r="G186" s="522">
        <f t="shared" si="24"/>
        <v>-1748</v>
      </c>
    </row>
    <row r="187" spans="1:7" s="3" customFormat="1" ht="15.75" customHeight="1">
      <c r="A187" s="532" t="s">
        <v>234</v>
      </c>
      <c r="B187" s="446">
        <v>13180</v>
      </c>
      <c r="C187" s="446">
        <v>7533</v>
      </c>
      <c r="D187" s="446">
        <v>2486</v>
      </c>
      <c r="E187" s="446">
        <v>876</v>
      </c>
      <c r="F187" s="522">
        <f t="shared" si="23"/>
        <v>-10694</v>
      </c>
      <c r="G187" s="522">
        <f t="shared" si="24"/>
        <v>-6657</v>
      </c>
    </row>
    <row r="188" spans="1:7" s="3" customFormat="1" ht="22.5">
      <c r="A188" s="532" t="s">
        <v>78</v>
      </c>
      <c r="B188" s="446">
        <v>2166</v>
      </c>
      <c r="C188" s="446">
        <v>331</v>
      </c>
      <c r="D188" s="446">
        <v>447</v>
      </c>
      <c r="E188" s="446">
        <v>33</v>
      </c>
      <c r="F188" s="522">
        <f t="shared" si="23"/>
        <v>-1719</v>
      </c>
      <c r="G188" s="522">
        <f t="shared" si="24"/>
        <v>-298</v>
      </c>
    </row>
    <row r="189" spans="1:7" s="3" customFormat="1" ht="15" customHeight="1">
      <c r="A189" s="532" t="s">
        <v>79</v>
      </c>
      <c r="B189" s="446">
        <v>44</v>
      </c>
      <c r="C189" s="446">
        <v>8</v>
      </c>
      <c r="D189" s="446">
        <v>188</v>
      </c>
      <c r="E189" s="446">
        <v>67</v>
      </c>
      <c r="F189" s="529">
        <f t="shared" si="23"/>
        <v>144</v>
      </c>
      <c r="G189" s="529">
        <f t="shared" si="24"/>
        <v>59</v>
      </c>
    </row>
    <row r="190" spans="1:7" s="3" customFormat="1" ht="15" customHeight="1">
      <c r="A190" s="531" t="s">
        <v>80</v>
      </c>
      <c r="B190" s="446">
        <v>218</v>
      </c>
      <c r="C190" s="446">
        <v>40</v>
      </c>
      <c r="D190" s="446">
        <v>95</v>
      </c>
      <c r="E190" s="446">
        <v>15</v>
      </c>
      <c r="F190" s="529">
        <f t="shared" si="23"/>
        <v>-123</v>
      </c>
      <c r="G190" s="529">
        <f t="shared" si="24"/>
        <v>-25</v>
      </c>
    </row>
    <row r="191" spans="1:7" s="3" customFormat="1" ht="15" customHeight="1">
      <c r="A191" s="532" t="s">
        <v>81</v>
      </c>
      <c r="B191" s="446">
        <v>1253</v>
      </c>
      <c r="C191" s="446">
        <v>335</v>
      </c>
      <c r="D191" s="446">
        <v>2</v>
      </c>
      <c r="E191" s="446">
        <v>1</v>
      </c>
      <c r="F191" s="529">
        <f t="shared" si="23"/>
        <v>-1251</v>
      </c>
      <c r="G191" s="529">
        <f t="shared" si="24"/>
        <v>-334</v>
      </c>
    </row>
    <row r="192" spans="1:7" s="3" customFormat="1" ht="15" customHeight="1" thickBot="1">
      <c r="A192" s="533" t="s">
        <v>212</v>
      </c>
      <c r="B192" s="448">
        <v>423</v>
      </c>
      <c r="C192" s="448">
        <v>73</v>
      </c>
      <c r="D192" s="448">
        <v>0</v>
      </c>
      <c r="E192" s="448">
        <v>0</v>
      </c>
      <c r="F192" s="529">
        <f>D192-B192</f>
        <v>-423</v>
      </c>
      <c r="G192" s="529">
        <f>E192-C192</f>
        <v>-73</v>
      </c>
    </row>
    <row r="193" spans="1:7" s="7" customFormat="1" ht="15.75" customHeight="1" thickBot="1">
      <c r="A193" s="534" t="s">
        <v>5</v>
      </c>
      <c r="B193" s="480">
        <f aca="true" t="shared" si="25" ref="B193:G193">SUM(B184:B192)</f>
        <v>23843</v>
      </c>
      <c r="C193" s="480">
        <f t="shared" si="25"/>
        <v>10567</v>
      </c>
      <c r="D193" s="480">
        <f t="shared" si="25"/>
        <v>3755</v>
      </c>
      <c r="E193" s="480">
        <f t="shared" si="25"/>
        <v>1525</v>
      </c>
      <c r="F193" s="481">
        <f t="shared" si="25"/>
        <v>-20088</v>
      </c>
      <c r="G193" s="481">
        <f t="shared" si="25"/>
        <v>-9042</v>
      </c>
    </row>
    <row r="194" spans="1:8" s="496" customFormat="1" ht="12.75">
      <c r="A194" s="477" t="s">
        <v>19</v>
      </c>
      <c r="B194" s="477"/>
      <c r="H194" s="11"/>
    </row>
    <row r="195" spans="1:8" s="496" customFormat="1" ht="6.75" customHeight="1">
      <c r="A195" s="7"/>
      <c r="B195" s="7"/>
      <c r="H195" s="11"/>
    </row>
    <row r="196" spans="1:7" s="3" customFormat="1" ht="19.5" customHeight="1">
      <c r="A196" s="320" t="s">
        <v>360</v>
      </c>
      <c r="B196" s="320"/>
      <c r="C196" s="320"/>
      <c r="D196" s="320"/>
      <c r="E196" s="320"/>
      <c r="F196" s="320"/>
      <c r="G196" s="320"/>
    </row>
    <row r="197" s="3" customFormat="1" ht="6.75" customHeight="1" thickBot="1">
      <c r="A197" s="118"/>
    </row>
    <row r="198" spans="1:7" s="3" customFormat="1" ht="13.5" customHeight="1" thickBot="1">
      <c r="A198" s="626">
        <v>2009</v>
      </c>
      <c r="B198" s="626"/>
      <c r="C198" s="626"/>
      <c r="D198" s="626"/>
      <c r="E198" s="626"/>
      <c r="F198" s="626"/>
      <c r="G198" s="626"/>
    </row>
    <row r="199" spans="1:7" s="7" customFormat="1" ht="13.5" customHeight="1" thickBot="1">
      <c r="A199" s="624" t="s">
        <v>110</v>
      </c>
      <c r="B199" s="632" t="s">
        <v>53</v>
      </c>
      <c r="C199" s="632"/>
      <c r="D199" s="632" t="s">
        <v>54</v>
      </c>
      <c r="E199" s="632"/>
      <c r="F199" s="631" t="s">
        <v>353</v>
      </c>
      <c r="G199" s="631"/>
    </row>
    <row r="200" spans="1:7" s="7" customFormat="1" ht="13.5" thickBot="1">
      <c r="A200" s="623"/>
      <c r="B200" s="472" t="s">
        <v>316</v>
      </c>
      <c r="C200" s="472" t="s">
        <v>367</v>
      </c>
      <c r="D200" s="472" t="s">
        <v>316</v>
      </c>
      <c r="E200" s="472" t="s">
        <v>367</v>
      </c>
      <c r="F200" s="542" t="s">
        <v>316</v>
      </c>
      <c r="G200" s="542" t="s">
        <v>367</v>
      </c>
    </row>
    <row r="201" spans="1:7" s="3" customFormat="1" ht="15" customHeight="1">
      <c r="A201" s="67" t="s">
        <v>320</v>
      </c>
      <c r="B201" s="444">
        <v>0</v>
      </c>
      <c r="C201" s="444">
        <v>0</v>
      </c>
      <c r="D201" s="444">
        <v>28012</v>
      </c>
      <c r="E201" s="444">
        <v>6236</v>
      </c>
      <c r="F201" s="525">
        <f aca="true" t="shared" si="26" ref="F201:F207">D201-B201</f>
        <v>28012</v>
      </c>
      <c r="G201" s="525">
        <f aca="true" t="shared" si="27" ref="G201:G207">E201-C201</f>
        <v>6236</v>
      </c>
    </row>
    <row r="202" spans="1:7" s="3" customFormat="1" ht="23.25" thickBot="1">
      <c r="A202" s="24" t="s">
        <v>321</v>
      </c>
      <c r="B202" s="446">
        <v>1613</v>
      </c>
      <c r="C202" s="446">
        <v>198</v>
      </c>
      <c r="D202" s="446">
        <v>0</v>
      </c>
      <c r="E202" s="446">
        <v>0</v>
      </c>
      <c r="F202" s="522">
        <f t="shared" si="26"/>
        <v>-1613</v>
      </c>
      <c r="G202" s="522">
        <f t="shared" si="27"/>
        <v>-198</v>
      </c>
    </row>
    <row r="203" spans="1:7" s="3" customFormat="1" ht="15" customHeight="1" thickBot="1">
      <c r="A203" s="116" t="s">
        <v>322</v>
      </c>
      <c r="B203" s="468">
        <f aca="true" t="shared" si="28" ref="B203:G203">SUM(B201:B202)</f>
        <v>1613</v>
      </c>
      <c r="C203" s="468">
        <f t="shared" si="28"/>
        <v>198</v>
      </c>
      <c r="D203" s="468">
        <f t="shared" si="28"/>
        <v>28012</v>
      </c>
      <c r="E203" s="468">
        <f t="shared" si="28"/>
        <v>6236</v>
      </c>
      <c r="F203" s="481">
        <f t="shared" si="28"/>
        <v>26399</v>
      </c>
      <c r="G203" s="481">
        <f t="shared" si="28"/>
        <v>6038</v>
      </c>
    </row>
    <row r="204" spans="1:7" s="3" customFormat="1" ht="15" customHeight="1">
      <c r="A204" s="26" t="s">
        <v>323</v>
      </c>
      <c r="B204" s="528">
        <v>8366</v>
      </c>
      <c r="C204" s="528">
        <v>40</v>
      </c>
      <c r="D204" s="528">
        <v>0</v>
      </c>
      <c r="E204" s="528">
        <v>0</v>
      </c>
      <c r="F204" s="535">
        <f t="shared" si="26"/>
        <v>-8366</v>
      </c>
      <c r="G204" s="535">
        <f t="shared" si="27"/>
        <v>-40</v>
      </c>
    </row>
    <row r="205" spans="1:7" s="3" customFormat="1" ht="15" customHeight="1">
      <c r="A205" s="24" t="s">
        <v>115</v>
      </c>
      <c r="B205" s="446">
        <v>253195</v>
      </c>
      <c r="C205" s="446">
        <v>10193</v>
      </c>
      <c r="D205" s="446">
        <v>593</v>
      </c>
      <c r="E205" s="446">
        <v>27</v>
      </c>
      <c r="F205" s="529">
        <f t="shared" si="26"/>
        <v>-252602</v>
      </c>
      <c r="G205" s="529">
        <f t="shared" si="27"/>
        <v>-10166</v>
      </c>
    </row>
    <row r="206" spans="1:7" s="3" customFormat="1" ht="15" customHeight="1">
      <c r="A206" s="24" t="s">
        <v>324</v>
      </c>
      <c r="B206" s="446">
        <v>0</v>
      </c>
      <c r="C206" s="446">
        <v>0</v>
      </c>
      <c r="D206" s="446">
        <v>1</v>
      </c>
      <c r="E206" s="446">
        <v>0.1</v>
      </c>
      <c r="F206" s="529">
        <f t="shared" si="26"/>
        <v>1</v>
      </c>
      <c r="G206" s="529">
        <f t="shared" si="27"/>
        <v>0.1</v>
      </c>
    </row>
    <row r="207" spans="1:7" s="3" customFormat="1" ht="45.75" thickBot="1">
      <c r="A207" s="25" t="s">
        <v>325</v>
      </c>
      <c r="B207" s="527">
        <v>13441</v>
      </c>
      <c r="C207" s="527">
        <v>1175</v>
      </c>
      <c r="D207" s="527">
        <v>402</v>
      </c>
      <c r="E207" s="527">
        <v>159</v>
      </c>
      <c r="F207" s="529">
        <f t="shared" si="26"/>
        <v>-13039</v>
      </c>
      <c r="G207" s="529">
        <f t="shared" si="27"/>
        <v>-1016</v>
      </c>
    </row>
    <row r="208" spans="1:7" s="3" customFormat="1" ht="15" customHeight="1" thickBot="1">
      <c r="A208" s="116" t="s">
        <v>326</v>
      </c>
      <c r="B208" s="468">
        <f aca="true" t="shared" si="29" ref="B208:G208">SUM(B204:B207)</f>
        <v>275002</v>
      </c>
      <c r="C208" s="468">
        <f t="shared" si="29"/>
        <v>11408</v>
      </c>
      <c r="D208" s="468">
        <f t="shared" si="29"/>
        <v>996</v>
      </c>
      <c r="E208" s="468">
        <f t="shared" si="29"/>
        <v>186.1</v>
      </c>
      <c r="F208" s="481">
        <f t="shared" si="29"/>
        <v>-274006</v>
      </c>
      <c r="G208" s="481">
        <f t="shared" si="29"/>
        <v>-11221.9</v>
      </c>
    </row>
    <row r="209" spans="1:7" s="7" customFormat="1" ht="15" customHeight="1" thickBot="1">
      <c r="A209" s="183" t="s">
        <v>5</v>
      </c>
      <c r="B209" s="480">
        <f>B203+B208</f>
        <v>276615</v>
      </c>
      <c r="C209" s="480">
        <f>C203+C208</f>
        <v>11606</v>
      </c>
      <c r="D209" s="480">
        <f>D203+D208</f>
        <v>29008</v>
      </c>
      <c r="E209" s="480">
        <f>E203+E208</f>
        <v>6422.1</v>
      </c>
      <c r="F209" s="481">
        <f>SUM(F201:F208)</f>
        <v>-495214</v>
      </c>
      <c r="G209" s="481">
        <f>SUM(G201:G208)</f>
        <v>-10367.8</v>
      </c>
    </row>
    <row r="210" spans="1:10" s="3" customFormat="1" ht="13.5" customHeight="1">
      <c r="A210" s="7" t="s">
        <v>19</v>
      </c>
      <c r="B210" s="12"/>
      <c r="C210" s="5"/>
      <c r="E210" s="9"/>
      <c r="J210" s="6"/>
    </row>
    <row r="211" spans="1:7" s="3" customFormat="1" ht="19.5" customHeight="1">
      <c r="A211" s="320" t="s">
        <v>361</v>
      </c>
      <c r="B211" s="320"/>
      <c r="C211" s="320"/>
      <c r="D211" s="320"/>
      <c r="E211" s="320"/>
      <c r="F211" s="320"/>
      <c r="G211" s="320"/>
    </row>
    <row r="212" s="3" customFormat="1" ht="6.75" customHeight="1" thickBot="1">
      <c r="A212" s="118"/>
    </row>
    <row r="213" spans="1:7" s="3" customFormat="1" ht="13.5" customHeight="1" thickBot="1">
      <c r="A213" s="626">
        <v>2009</v>
      </c>
      <c r="B213" s="626"/>
      <c r="C213" s="626"/>
      <c r="D213" s="626"/>
      <c r="E213" s="626"/>
      <c r="F213" s="626"/>
      <c r="G213" s="626"/>
    </row>
    <row r="214" spans="1:7" s="7" customFormat="1" ht="13.5" customHeight="1" thickBot="1">
      <c r="A214" s="624" t="s">
        <v>119</v>
      </c>
      <c r="B214" s="632" t="s">
        <v>53</v>
      </c>
      <c r="C214" s="632"/>
      <c r="D214" s="632" t="s">
        <v>54</v>
      </c>
      <c r="E214" s="632"/>
      <c r="F214" s="631" t="s">
        <v>353</v>
      </c>
      <c r="G214" s="631"/>
    </row>
    <row r="215" spans="1:7" s="7" customFormat="1" ht="13.5" thickBot="1">
      <c r="A215" s="623"/>
      <c r="B215" s="472" t="s">
        <v>316</v>
      </c>
      <c r="C215" s="472" t="s">
        <v>367</v>
      </c>
      <c r="D215" s="472" t="s">
        <v>316</v>
      </c>
      <c r="E215" s="472" t="s">
        <v>367</v>
      </c>
      <c r="F215" s="542" t="s">
        <v>316</v>
      </c>
      <c r="G215" s="542" t="s">
        <v>367</v>
      </c>
    </row>
    <row r="216" spans="1:7" s="3" customFormat="1" ht="15.75" customHeight="1">
      <c r="A216" s="67" t="s">
        <v>327</v>
      </c>
      <c r="B216" s="444">
        <v>351</v>
      </c>
      <c r="C216" s="444">
        <v>25</v>
      </c>
      <c r="D216" s="444">
        <v>98</v>
      </c>
      <c r="E216" s="444">
        <v>21</v>
      </c>
      <c r="F216" s="521">
        <f aca="true" t="shared" si="30" ref="F216:F231">D216-B216</f>
        <v>-253</v>
      </c>
      <c r="G216" s="521">
        <f aca="true" t="shared" si="31" ref="G216:G231">E216-C216</f>
        <v>-4</v>
      </c>
    </row>
    <row r="217" spans="1:7" s="3" customFormat="1" ht="15.75" customHeight="1">
      <c r="A217" s="24" t="s">
        <v>328</v>
      </c>
      <c r="B217" s="446">
        <v>313459</v>
      </c>
      <c r="C217" s="446">
        <v>92519</v>
      </c>
      <c r="D217" s="446">
        <v>0</v>
      </c>
      <c r="E217" s="446">
        <v>0</v>
      </c>
      <c r="F217" s="522">
        <f t="shared" si="30"/>
        <v>-313459</v>
      </c>
      <c r="G217" s="522">
        <f t="shared" si="31"/>
        <v>-92519</v>
      </c>
    </row>
    <row r="218" spans="1:7" s="3" customFormat="1" ht="15.75" customHeight="1">
      <c r="A218" s="232" t="s">
        <v>329</v>
      </c>
      <c r="B218" s="446">
        <v>69444</v>
      </c>
      <c r="C218" s="446">
        <v>15488</v>
      </c>
      <c r="D218" s="446">
        <v>1774</v>
      </c>
      <c r="E218" s="446">
        <v>208</v>
      </c>
      <c r="F218" s="522">
        <f t="shared" si="30"/>
        <v>-67670</v>
      </c>
      <c r="G218" s="522">
        <f t="shared" si="31"/>
        <v>-15280</v>
      </c>
    </row>
    <row r="219" spans="1:7" s="3" customFormat="1" ht="15.75" customHeight="1">
      <c r="A219" s="232" t="s">
        <v>330</v>
      </c>
      <c r="B219" s="446">
        <v>120</v>
      </c>
      <c r="C219" s="446">
        <v>18</v>
      </c>
      <c r="D219" s="446">
        <v>0</v>
      </c>
      <c r="E219" s="446">
        <v>0</v>
      </c>
      <c r="F219" s="522">
        <f t="shared" si="30"/>
        <v>-120</v>
      </c>
      <c r="G219" s="522">
        <f t="shared" si="31"/>
        <v>-18</v>
      </c>
    </row>
    <row r="220" spans="1:7" s="3" customFormat="1" ht="15.75" customHeight="1">
      <c r="A220" s="232" t="s">
        <v>331</v>
      </c>
      <c r="B220" s="446">
        <v>4047</v>
      </c>
      <c r="C220" s="446">
        <v>46</v>
      </c>
      <c r="D220" s="446">
        <v>0</v>
      </c>
      <c r="E220" s="446">
        <v>0</v>
      </c>
      <c r="F220" s="522">
        <f t="shared" si="30"/>
        <v>-4047</v>
      </c>
      <c r="G220" s="522">
        <f t="shared" si="31"/>
        <v>-46</v>
      </c>
    </row>
    <row r="221" spans="1:7" s="3" customFormat="1" ht="15.75" customHeight="1">
      <c r="A221" s="232" t="s">
        <v>332</v>
      </c>
      <c r="B221" s="446">
        <v>1209</v>
      </c>
      <c r="C221" s="446">
        <v>17</v>
      </c>
      <c r="D221" s="446">
        <v>287</v>
      </c>
      <c r="E221" s="446">
        <v>4</v>
      </c>
      <c r="F221" s="522">
        <f t="shared" si="30"/>
        <v>-922</v>
      </c>
      <c r="G221" s="522">
        <f t="shared" si="31"/>
        <v>-13</v>
      </c>
    </row>
    <row r="222" spans="1:7" s="3" customFormat="1" ht="15.75" customHeight="1">
      <c r="A222" s="232" t="s">
        <v>126</v>
      </c>
      <c r="B222" s="446">
        <v>171516</v>
      </c>
      <c r="C222" s="446">
        <v>25983</v>
      </c>
      <c r="D222" s="446">
        <v>228</v>
      </c>
      <c r="E222" s="446">
        <v>17</v>
      </c>
      <c r="F222" s="522">
        <f t="shared" si="30"/>
        <v>-171288</v>
      </c>
      <c r="G222" s="522">
        <f t="shared" si="31"/>
        <v>-25966</v>
      </c>
    </row>
    <row r="223" spans="1:7" s="3" customFormat="1" ht="15.75" customHeight="1">
      <c r="A223" s="232" t="s">
        <v>333</v>
      </c>
      <c r="B223" s="446">
        <v>59561</v>
      </c>
      <c r="C223" s="446">
        <v>14971</v>
      </c>
      <c r="D223" s="446">
        <v>164</v>
      </c>
      <c r="E223" s="446">
        <v>15</v>
      </c>
      <c r="F223" s="522">
        <f t="shared" si="30"/>
        <v>-59397</v>
      </c>
      <c r="G223" s="522">
        <f t="shared" si="31"/>
        <v>-14956</v>
      </c>
    </row>
    <row r="224" spans="1:7" s="3" customFormat="1" ht="15.75" customHeight="1">
      <c r="A224" s="232" t="s">
        <v>334</v>
      </c>
      <c r="B224" s="446">
        <v>155</v>
      </c>
      <c r="C224" s="446">
        <v>41</v>
      </c>
      <c r="D224" s="446">
        <v>40</v>
      </c>
      <c r="E224" s="446">
        <v>2</v>
      </c>
      <c r="F224" s="522">
        <f t="shared" si="30"/>
        <v>-115</v>
      </c>
      <c r="G224" s="522">
        <f t="shared" si="31"/>
        <v>-39</v>
      </c>
    </row>
    <row r="225" spans="1:7" s="3" customFormat="1" ht="15.75" customHeight="1">
      <c r="A225" s="232" t="s">
        <v>335</v>
      </c>
      <c r="B225" s="446">
        <v>3204</v>
      </c>
      <c r="C225" s="446">
        <v>533</v>
      </c>
      <c r="D225" s="446">
        <v>43</v>
      </c>
      <c r="E225" s="446">
        <v>4</v>
      </c>
      <c r="F225" s="522">
        <f t="shared" si="30"/>
        <v>-3161</v>
      </c>
      <c r="G225" s="522">
        <f t="shared" si="31"/>
        <v>-529</v>
      </c>
    </row>
    <row r="226" spans="1:7" s="3" customFormat="1" ht="15.75" customHeight="1">
      <c r="A226" s="233" t="s">
        <v>130</v>
      </c>
      <c r="B226" s="446">
        <v>2011</v>
      </c>
      <c r="C226" s="446">
        <v>844</v>
      </c>
      <c r="D226" s="446">
        <v>0</v>
      </c>
      <c r="E226" s="446">
        <v>0</v>
      </c>
      <c r="F226" s="522">
        <f t="shared" si="30"/>
        <v>-2011</v>
      </c>
      <c r="G226" s="522">
        <f t="shared" si="31"/>
        <v>-844</v>
      </c>
    </row>
    <row r="227" spans="1:7" s="3" customFormat="1" ht="15.75" customHeight="1">
      <c r="A227" s="232" t="s">
        <v>131</v>
      </c>
      <c r="B227" s="446">
        <v>239</v>
      </c>
      <c r="C227" s="446">
        <v>48</v>
      </c>
      <c r="D227" s="446">
        <v>12</v>
      </c>
      <c r="E227" s="446">
        <v>6</v>
      </c>
      <c r="F227" s="522">
        <f t="shared" si="30"/>
        <v>-227</v>
      </c>
      <c r="G227" s="522">
        <f t="shared" si="31"/>
        <v>-42</v>
      </c>
    </row>
    <row r="228" spans="1:7" s="3" customFormat="1" ht="15.75" customHeight="1">
      <c r="A228" s="232" t="s">
        <v>132</v>
      </c>
      <c r="B228" s="446">
        <v>23360</v>
      </c>
      <c r="C228" s="446">
        <v>6630</v>
      </c>
      <c r="D228" s="446">
        <v>575</v>
      </c>
      <c r="E228" s="446">
        <v>1102</v>
      </c>
      <c r="F228" s="522">
        <f t="shared" si="30"/>
        <v>-22785</v>
      </c>
      <c r="G228" s="522">
        <f t="shared" si="31"/>
        <v>-5528</v>
      </c>
    </row>
    <row r="229" spans="1:7" s="3" customFormat="1" ht="31.5" customHeight="1">
      <c r="A229" s="232" t="s">
        <v>133</v>
      </c>
      <c r="B229" s="446">
        <v>468</v>
      </c>
      <c r="C229" s="446">
        <v>76</v>
      </c>
      <c r="D229" s="446">
        <v>0</v>
      </c>
      <c r="E229" s="446">
        <v>0</v>
      </c>
      <c r="F229" s="522">
        <f t="shared" si="30"/>
        <v>-468</v>
      </c>
      <c r="G229" s="522">
        <f t="shared" si="31"/>
        <v>-76</v>
      </c>
    </row>
    <row r="230" spans="1:7" s="3" customFormat="1" ht="15.75" customHeight="1">
      <c r="A230" s="232" t="s">
        <v>134</v>
      </c>
      <c r="B230" s="446">
        <v>1023</v>
      </c>
      <c r="C230" s="446">
        <v>68</v>
      </c>
      <c r="D230" s="446">
        <v>38</v>
      </c>
      <c r="E230" s="446">
        <v>4</v>
      </c>
      <c r="F230" s="522">
        <f t="shared" si="30"/>
        <v>-985</v>
      </c>
      <c r="G230" s="522">
        <f t="shared" si="31"/>
        <v>-64</v>
      </c>
    </row>
    <row r="231" spans="1:7" s="3" customFormat="1" ht="15.75" customHeight="1" thickBot="1">
      <c r="A231" s="234" t="s">
        <v>336</v>
      </c>
      <c r="B231" s="448">
        <v>1257</v>
      </c>
      <c r="C231" s="448">
        <v>39</v>
      </c>
      <c r="D231" s="448">
        <v>20</v>
      </c>
      <c r="E231" s="448">
        <v>1</v>
      </c>
      <c r="F231" s="524">
        <f t="shared" si="30"/>
        <v>-1237</v>
      </c>
      <c r="G231" s="524">
        <f t="shared" si="31"/>
        <v>-38</v>
      </c>
    </row>
    <row r="232" spans="1:7" s="7" customFormat="1" ht="15.75" customHeight="1" thickBot="1">
      <c r="A232" s="183" t="s">
        <v>5</v>
      </c>
      <c r="B232" s="480">
        <f aca="true" t="shared" si="32" ref="B232:G232">SUM(B216:B231)</f>
        <v>651424</v>
      </c>
      <c r="C232" s="480">
        <f t="shared" si="32"/>
        <v>157346</v>
      </c>
      <c r="D232" s="480">
        <f t="shared" si="32"/>
        <v>3279</v>
      </c>
      <c r="E232" s="480">
        <f t="shared" si="32"/>
        <v>1384</v>
      </c>
      <c r="F232" s="481">
        <f t="shared" si="32"/>
        <v>-648145</v>
      </c>
      <c r="G232" s="481">
        <f t="shared" si="32"/>
        <v>-155962</v>
      </c>
    </row>
    <row r="233" spans="1:10" s="3" customFormat="1" ht="13.5" customHeight="1">
      <c r="A233" s="7" t="s">
        <v>19</v>
      </c>
      <c r="B233" s="12"/>
      <c r="C233" s="5"/>
      <c r="E233" s="9"/>
      <c r="J233" s="6"/>
    </row>
    <row r="266" spans="1:7" s="7" customFormat="1" ht="19.5" customHeight="1">
      <c r="A266" s="495" t="s">
        <v>362</v>
      </c>
      <c r="B266" s="495"/>
      <c r="C266" s="495"/>
      <c r="D266" s="495"/>
      <c r="E266" s="495"/>
      <c r="F266" s="495"/>
      <c r="G266" s="495"/>
    </row>
    <row r="267" s="236" customFormat="1" ht="6.75" customHeight="1" thickBot="1">
      <c r="A267" s="235"/>
    </row>
    <row r="268" spans="1:7" s="3" customFormat="1" ht="13.5" customHeight="1" thickBot="1">
      <c r="A268" s="626">
        <v>2009</v>
      </c>
      <c r="B268" s="626"/>
      <c r="C268" s="626"/>
      <c r="D268" s="626"/>
      <c r="E268" s="626"/>
      <c r="F268" s="626"/>
      <c r="G268" s="626"/>
    </row>
    <row r="269" spans="1:7" s="236" customFormat="1" ht="13.5" customHeight="1" thickBot="1">
      <c r="A269" s="644" t="s">
        <v>337</v>
      </c>
      <c r="B269" s="632" t="s">
        <v>53</v>
      </c>
      <c r="C269" s="632"/>
      <c r="D269" s="632" t="s">
        <v>54</v>
      </c>
      <c r="E269" s="632"/>
      <c r="F269" s="631" t="s">
        <v>353</v>
      </c>
      <c r="G269" s="631"/>
    </row>
    <row r="270" spans="1:7" s="236" customFormat="1" ht="15.75" thickBot="1">
      <c r="A270" s="645"/>
      <c r="B270" s="472" t="s">
        <v>316</v>
      </c>
      <c r="C270" s="472" t="s">
        <v>367</v>
      </c>
      <c r="D270" s="472" t="s">
        <v>316</v>
      </c>
      <c r="E270" s="472" t="s">
        <v>367</v>
      </c>
      <c r="F270" s="542" t="s">
        <v>316</v>
      </c>
      <c r="G270" s="542" t="s">
        <v>367</v>
      </c>
    </row>
    <row r="271" spans="1:7" s="236" customFormat="1" ht="39" customHeight="1">
      <c r="A271" s="237" t="s">
        <v>338</v>
      </c>
      <c r="B271" s="536">
        <v>1840</v>
      </c>
      <c r="C271" s="536">
        <v>1549</v>
      </c>
      <c r="D271" s="536">
        <v>115</v>
      </c>
      <c r="E271" s="536">
        <v>48</v>
      </c>
      <c r="F271" s="521">
        <f aca="true" t="shared" si="33" ref="F271:F285">D271-B271</f>
        <v>-1725</v>
      </c>
      <c r="G271" s="521">
        <f aca="true" t="shared" si="34" ref="G271:G285">E271-C271</f>
        <v>-1501</v>
      </c>
    </row>
    <row r="272" spans="1:7" s="236" customFormat="1" ht="39" customHeight="1">
      <c r="A272" s="238" t="s">
        <v>339</v>
      </c>
      <c r="B272" s="537">
        <v>4568</v>
      </c>
      <c r="C272" s="537">
        <v>3974</v>
      </c>
      <c r="D272" s="537">
        <v>82</v>
      </c>
      <c r="E272" s="537">
        <v>95</v>
      </c>
      <c r="F272" s="522">
        <f t="shared" si="33"/>
        <v>-4486</v>
      </c>
      <c r="G272" s="522">
        <f t="shared" si="34"/>
        <v>-3879</v>
      </c>
    </row>
    <row r="273" spans="1:7" s="236" customFormat="1" ht="39" customHeight="1">
      <c r="A273" s="232" t="s">
        <v>340</v>
      </c>
      <c r="B273" s="538">
        <v>11762</v>
      </c>
      <c r="C273" s="538">
        <v>2923</v>
      </c>
      <c r="D273" s="538">
        <v>17</v>
      </c>
      <c r="E273" s="538">
        <v>2</v>
      </c>
      <c r="F273" s="522">
        <f t="shared" si="33"/>
        <v>-11745</v>
      </c>
      <c r="G273" s="522">
        <f t="shared" si="34"/>
        <v>-2921</v>
      </c>
    </row>
    <row r="274" spans="1:7" s="236" customFormat="1" ht="39" customHeight="1">
      <c r="A274" s="232" t="s">
        <v>341</v>
      </c>
      <c r="B274" s="538">
        <v>16401</v>
      </c>
      <c r="C274" s="538">
        <v>3499</v>
      </c>
      <c r="D274" s="538">
        <v>521</v>
      </c>
      <c r="E274" s="538">
        <v>63</v>
      </c>
      <c r="F274" s="522">
        <f t="shared" si="33"/>
        <v>-15880</v>
      </c>
      <c r="G274" s="522">
        <f t="shared" si="34"/>
        <v>-3436</v>
      </c>
    </row>
    <row r="275" spans="1:7" s="236" customFormat="1" ht="49.5" customHeight="1">
      <c r="A275" s="232" t="s">
        <v>342</v>
      </c>
      <c r="B275" s="538">
        <v>101086</v>
      </c>
      <c r="C275" s="538">
        <v>17713</v>
      </c>
      <c r="D275" s="538">
        <v>728</v>
      </c>
      <c r="E275" s="538">
        <v>112</v>
      </c>
      <c r="F275" s="522">
        <f t="shared" si="33"/>
        <v>-100358</v>
      </c>
      <c r="G275" s="522">
        <f t="shared" si="34"/>
        <v>-17601</v>
      </c>
    </row>
    <row r="276" spans="1:7" s="236" customFormat="1" ht="15.75" customHeight="1">
      <c r="A276" s="233" t="s">
        <v>343</v>
      </c>
      <c r="B276" s="538">
        <v>1102</v>
      </c>
      <c r="C276" s="538">
        <v>294</v>
      </c>
      <c r="D276" s="538">
        <v>17</v>
      </c>
      <c r="E276" s="538">
        <v>9</v>
      </c>
      <c r="F276" s="522">
        <f t="shared" si="33"/>
        <v>-1085</v>
      </c>
      <c r="G276" s="522">
        <f t="shared" si="34"/>
        <v>-285</v>
      </c>
    </row>
    <row r="277" spans="1:7" s="236" customFormat="1" ht="15.75" customHeight="1">
      <c r="A277" s="233" t="s">
        <v>344</v>
      </c>
      <c r="B277" s="538">
        <v>170</v>
      </c>
      <c r="C277" s="538">
        <v>18</v>
      </c>
      <c r="D277" s="538">
        <v>788</v>
      </c>
      <c r="E277" s="538">
        <v>121</v>
      </c>
      <c r="F277" s="522">
        <f t="shared" si="33"/>
        <v>618</v>
      </c>
      <c r="G277" s="522">
        <f t="shared" si="34"/>
        <v>103</v>
      </c>
    </row>
    <row r="278" spans="1:7" s="236" customFormat="1" ht="31.5" customHeight="1">
      <c r="A278" s="232" t="s">
        <v>345</v>
      </c>
      <c r="B278" s="538">
        <v>327</v>
      </c>
      <c r="C278" s="538">
        <v>286</v>
      </c>
      <c r="D278" s="538">
        <v>0</v>
      </c>
      <c r="E278" s="538">
        <v>0</v>
      </c>
      <c r="F278" s="522">
        <f t="shared" si="33"/>
        <v>-327</v>
      </c>
      <c r="G278" s="522">
        <f t="shared" si="34"/>
        <v>-286</v>
      </c>
    </row>
    <row r="279" spans="1:7" s="236" customFormat="1" ht="15.75" customHeight="1">
      <c r="A279" s="232" t="s">
        <v>151</v>
      </c>
      <c r="B279" s="538">
        <v>188</v>
      </c>
      <c r="C279" s="538">
        <v>19</v>
      </c>
      <c r="D279" s="538">
        <v>9</v>
      </c>
      <c r="E279" s="538">
        <v>1</v>
      </c>
      <c r="F279" s="522">
        <f t="shared" si="33"/>
        <v>-179</v>
      </c>
      <c r="G279" s="522">
        <f t="shared" si="34"/>
        <v>-18</v>
      </c>
    </row>
    <row r="280" spans="1:7" s="236" customFormat="1" ht="15.75" customHeight="1">
      <c r="A280" s="233" t="s">
        <v>152</v>
      </c>
      <c r="B280" s="538">
        <v>27722</v>
      </c>
      <c r="C280" s="538">
        <v>4755</v>
      </c>
      <c r="D280" s="538">
        <v>384</v>
      </c>
      <c r="E280" s="538">
        <v>136</v>
      </c>
      <c r="F280" s="522">
        <f t="shared" si="33"/>
        <v>-27338</v>
      </c>
      <c r="G280" s="522">
        <f t="shared" si="34"/>
        <v>-4619</v>
      </c>
    </row>
    <row r="281" spans="1:7" s="236" customFormat="1" ht="29.25" customHeight="1">
      <c r="A281" s="232" t="s">
        <v>153</v>
      </c>
      <c r="B281" s="538">
        <v>336</v>
      </c>
      <c r="C281" s="538">
        <v>51</v>
      </c>
      <c r="D281" s="538">
        <v>53</v>
      </c>
      <c r="E281" s="538">
        <v>7</v>
      </c>
      <c r="F281" s="522">
        <f t="shared" si="33"/>
        <v>-283</v>
      </c>
      <c r="G281" s="522">
        <f t="shared" si="34"/>
        <v>-44</v>
      </c>
    </row>
    <row r="282" spans="1:7" s="236" customFormat="1" ht="31.5" customHeight="1">
      <c r="A282" s="232" t="s">
        <v>154</v>
      </c>
      <c r="B282" s="538">
        <v>12007</v>
      </c>
      <c r="C282" s="538">
        <v>2260</v>
      </c>
      <c r="D282" s="538">
        <v>99</v>
      </c>
      <c r="E282" s="538">
        <v>18</v>
      </c>
      <c r="F282" s="522">
        <f t="shared" si="33"/>
        <v>-11908</v>
      </c>
      <c r="G282" s="522">
        <f t="shared" si="34"/>
        <v>-2242</v>
      </c>
    </row>
    <row r="283" spans="1:7" s="236" customFormat="1" ht="15.75" customHeight="1">
      <c r="A283" s="232" t="s">
        <v>346</v>
      </c>
      <c r="B283" s="538">
        <v>573</v>
      </c>
      <c r="C283" s="538">
        <v>40</v>
      </c>
      <c r="D283" s="538">
        <v>31</v>
      </c>
      <c r="E283" s="538">
        <v>4</v>
      </c>
      <c r="F283" s="522">
        <f t="shared" si="33"/>
        <v>-542</v>
      </c>
      <c r="G283" s="522">
        <f t="shared" si="34"/>
        <v>-36</v>
      </c>
    </row>
    <row r="284" spans="1:7" s="236" customFormat="1" ht="15.75" customHeight="1">
      <c r="A284" s="232" t="s">
        <v>156</v>
      </c>
      <c r="B284" s="538">
        <v>23894</v>
      </c>
      <c r="C284" s="538">
        <v>3628</v>
      </c>
      <c r="D284" s="538">
        <v>17</v>
      </c>
      <c r="E284" s="538">
        <v>3</v>
      </c>
      <c r="F284" s="522">
        <f t="shared" si="33"/>
        <v>-23877</v>
      </c>
      <c r="G284" s="522">
        <f t="shared" si="34"/>
        <v>-3625</v>
      </c>
    </row>
    <row r="285" spans="1:7" s="236" customFormat="1" ht="15.75" customHeight="1">
      <c r="A285" s="232" t="s">
        <v>347</v>
      </c>
      <c r="B285" s="538">
        <v>84584</v>
      </c>
      <c r="C285" s="538">
        <v>12200</v>
      </c>
      <c r="D285" s="538">
        <v>337</v>
      </c>
      <c r="E285" s="538">
        <v>47</v>
      </c>
      <c r="F285" s="522">
        <f t="shared" si="33"/>
        <v>-84247</v>
      </c>
      <c r="G285" s="522">
        <f t="shared" si="34"/>
        <v>-12153</v>
      </c>
    </row>
    <row r="286" spans="1:7" s="236" customFormat="1" ht="15.75" customHeight="1">
      <c r="A286" s="232" t="s">
        <v>158</v>
      </c>
      <c r="B286" s="538">
        <v>1680</v>
      </c>
      <c r="C286" s="538">
        <v>108</v>
      </c>
      <c r="D286" s="538">
        <v>0</v>
      </c>
      <c r="E286" s="538">
        <v>0</v>
      </c>
      <c r="F286" s="522">
        <f>D286-B286</f>
        <v>-1680</v>
      </c>
      <c r="G286" s="522">
        <f>E286-C286</f>
        <v>-108</v>
      </c>
    </row>
    <row r="287" spans="1:7" s="236" customFormat="1" ht="15.75" customHeight="1" thickBot="1">
      <c r="A287" s="239" t="s">
        <v>159</v>
      </c>
      <c r="B287" s="539">
        <v>91600</v>
      </c>
      <c r="C287" s="539">
        <v>16463</v>
      </c>
      <c r="D287" s="539">
        <v>4356</v>
      </c>
      <c r="E287" s="539">
        <v>789</v>
      </c>
      <c r="F287" s="529">
        <f>D287-B287</f>
        <v>-87244</v>
      </c>
      <c r="G287" s="529">
        <f>E287-C287</f>
        <v>-15674</v>
      </c>
    </row>
    <row r="288" spans="1:7" s="236" customFormat="1" ht="15.75" customHeight="1" thickBot="1">
      <c r="A288" s="240" t="s">
        <v>5</v>
      </c>
      <c r="B288" s="540">
        <f>SUM(B271:B287)</f>
        <v>379840</v>
      </c>
      <c r="C288" s="540">
        <f>SUM(C271:C287)</f>
        <v>69780</v>
      </c>
      <c r="D288" s="540">
        <f>SUM(D271:D287)</f>
        <v>7554</v>
      </c>
      <c r="E288" s="540">
        <f>SUM(E271:E287)</f>
        <v>1455</v>
      </c>
      <c r="F288" s="481">
        <f>SUM(F271:F287)</f>
        <v>-372286</v>
      </c>
      <c r="G288" s="481">
        <f>E288-C288</f>
        <v>-68325</v>
      </c>
    </row>
    <row r="289" spans="1:7" s="236" customFormat="1" ht="15.75" customHeight="1" thickBot="1">
      <c r="A289" s="241" t="s">
        <v>160</v>
      </c>
      <c r="B289" s="541">
        <v>362</v>
      </c>
      <c r="C289" s="541">
        <v>59</v>
      </c>
      <c r="D289" s="541">
        <v>5458</v>
      </c>
      <c r="E289" s="541">
        <v>9295</v>
      </c>
      <c r="F289" s="481">
        <f>D289-B289</f>
        <v>5096</v>
      </c>
      <c r="G289" s="481">
        <f>E289-C289</f>
        <v>9236</v>
      </c>
    </row>
    <row r="290" spans="1:7" s="236" customFormat="1" ht="15.75" customHeight="1" thickBot="1">
      <c r="A290" s="242" t="s">
        <v>161</v>
      </c>
      <c r="B290" s="541">
        <v>2012</v>
      </c>
      <c r="C290" s="541">
        <v>220</v>
      </c>
      <c r="D290" s="541">
        <v>627</v>
      </c>
      <c r="E290" s="541">
        <v>32</v>
      </c>
      <c r="F290" s="481">
        <f>D290-B290</f>
        <v>-1385</v>
      </c>
      <c r="G290" s="481">
        <f>E290-C290</f>
        <v>-188</v>
      </c>
    </row>
    <row r="291" spans="1:16" s="3" customFormat="1" ht="13.5" customHeight="1">
      <c r="A291" s="4" t="s">
        <v>19</v>
      </c>
      <c r="B291" s="12"/>
      <c r="C291" s="5"/>
      <c r="D291" s="11" t="s">
        <v>265</v>
      </c>
      <c r="E291" s="11"/>
      <c r="J291" s="6"/>
      <c r="P291" s="2"/>
    </row>
    <row r="292" spans="2:16" s="3" customFormat="1" ht="13.5" customHeight="1">
      <c r="B292" s="8"/>
      <c r="C292" s="5"/>
      <c r="P292" s="2"/>
    </row>
    <row r="309" ht="12.75">
      <c r="C309" s="304"/>
    </row>
  </sheetData>
  <sheetProtection/>
  <mergeCells count="53">
    <mergeCell ref="F18:G18"/>
    <mergeCell ref="D182:E182"/>
    <mergeCell ref="A182:A183"/>
    <mergeCell ref="B145:C145"/>
    <mergeCell ref="A112:A113"/>
    <mergeCell ref="B112:C112"/>
    <mergeCell ref="A4:A5"/>
    <mergeCell ref="B4:C4"/>
    <mergeCell ref="D4:E4"/>
    <mergeCell ref="A114:G114"/>
    <mergeCell ref="A145:A146"/>
    <mergeCell ref="A60:G60"/>
    <mergeCell ref="A111:G111"/>
    <mergeCell ref="A17:G17"/>
    <mergeCell ref="D18:E18"/>
    <mergeCell ref="A131:G131"/>
    <mergeCell ref="D269:E269"/>
    <mergeCell ref="A199:A200"/>
    <mergeCell ref="A213:G213"/>
    <mergeCell ref="F269:G269"/>
    <mergeCell ref="A268:G268"/>
    <mergeCell ref="A18:A19"/>
    <mergeCell ref="A269:A270"/>
    <mergeCell ref="B269:C269"/>
    <mergeCell ref="A214:A215"/>
    <mergeCell ref="B214:C214"/>
    <mergeCell ref="A3:G3"/>
    <mergeCell ref="A165:A166"/>
    <mergeCell ref="F112:G112"/>
    <mergeCell ref="A144:G144"/>
    <mergeCell ref="F145:G145"/>
    <mergeCell ref="B18:C18"/>
    <mergeCell ref="F4:G4"/>
    <mergeCell ref="D61:E61"/>
    <mergeCell ref="D112:E112"/>
    <mergeCell ref="A122:G122"/>
    <mergeCell ref="A61:A62"/>
    <mergeCell ref="F214:G214"/>
    <mergeCell ref="A198:G198"/>
    <mergeCell ref="D165:E165"/>
    <mergeCell ref="B165:C165"/>
    <mergeCell ref="A181:G181"/>
    <mergeCell ref="A164:G164"/>
    <mergeCell ref="F199:G199"/>
    <mergeCell ref="F182:G182"/>
    <mergeCell ref="B182:C182"/>
    <mergeCell ref="F165:G165"/>
    <mergeCell ref="D145:E145"/>
    <mergeCell ref="B61:C61"/>
    <mergeCell ref="B199:C199"/>
    <mergeCell ref="D199:E199"/>
    <mergeCell ref="D214:E214"/>
    <mergeCell ref="F61:G6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243" customWidth="1"/>
    <col min="2" max="10" width="7.7109375" style="243" customWidth="1"/>
    <col min="11" max="16384" width="9.140625" style="243" customWidth="1"/>
  </cols>
  <sheetData>
    <row r="1" spans="1:10" s="7" customFormat="1" ht="19.5" customHeight="1">
      <c r="A1" s="495" t="s">
        <v>470</v>
      </c>
      <c r="B1" s="495"/>
      <c r="C1" s="495"/>
      <c r="D1" s="495"/>
      <c r="E1" s="495"/>
      <c r="F1" s="495"/>
      <c r="G1" s="495"/>
      <c r="H1" s="495"/>
      <c r="I1" s="495"/>
      <c r="J1" s="495"/>
    </row>
    <row r="2" ht="6.75" customHeight="1" thickBot="1">
      <c r="A2" s="235"/>
    </row>
    <row r="3" spans="1:10" ht="13.5" customHeight="1" thickBot="1">
      <c r="A3" s="235"/>
      <c r="B3" s="632" t="s">
        <v>316</v>
      </c>
      <c r="C3" s="632"/>
      <c r="D3" s="632"/>
      <c r="E3" s="632"/>
      <c r="F3" s="632"/>
      <c r="G3" s="632"/>
      <c r="H3" s="632"/>
      <c r="I3" s="632"/>
      <c r="J3" s="632"/>
    </row>
    <row r="4" spans="1:10" ht="13.5" customHeight="1" thickBot="1">
      <c r="A4" s="648" t="s">
        <v>337</v>
      </c>
      <c r="B4" s="632" t="s">
        <v>53</v>
      </c>
      <c r="C4" s="632"/>
      <c r="D4" s="632"/>
      <c r="E4" s="632" t="s">
        <v>54</v>
      </c>
      <c r="F4" s="632"/>
      <c r="G4" s="632"/>
      <c r="H4" s="604" t="s">
        <v>376</v>
      </c>
      <c r="I4" s="604"/>
      <c r="J4" s="604"/>
    </row>
    <row r="5" spans="1:10" ht="13.5" customHeight="1" thickBot="1">
      <c r="A5" s="645"/>
      <c r="B5" s="472">
        <v>2005</v>
      </c>
      <c r="C5" s="472">
        <v>2006</v>
      </c>
      <c r="D5" s="472">
        <v>2007</v>
      </c>
      <c r="E5" s="472">
        <v>2005</v>
      </c>
      <c r="F5" s="472">
        <v>2006</v>
      </c>
      <c r="G5" s="472">
        <v>2007</v>
      </c>
      <c r="H5" s="543">
        <v>2005</v>
      </c>
      <c r="I5" s="543">
        <v>2006</v>
      </c>
      <c r="J5" s="543">
        <v>2007</v>
      </c>
    </row>
    <row r="6" spans="1:10" ht="34.5" customHeight="1">
      <c r="A6" s="237" t="s">
        <v>338</v>
      </c>
      <c r="B6" s="545">
        <v>137</v>
      </c>
      <c r="C6" s="545">
        <v>449</v>
      </c>
      <c r="D6" s="545">
        <v>1103</v>
      </c>
      <c r="E6" s="545">
        <v>36</v>
      </c>
      <c r="F6" s="545">
        <v>7</v>
      </c>
      <c r="G6" s="545">
        <v>42</v>
      </c>
      <c r="H6" s="545">
        <f>E6-B6</f>
        <v>-101</v>
      </c>
      <c r="I6" s="545">
        <f>F6-C6</f>
        <v>-442</v>
      </c>
      <c r="J6" s="545">
        <f>G6-D6</f>
        <v>-1061</v>
      </c>
    </row>
    <row r="7" spans="1:10" ht="34.5" customHeight="1">
      <c r="A7" s="238" t="s">
        <v>339</v>
      </c>
      <c r="B7" s="546">
        <v>180</v>
      </c>
      <c r="C7" s="546">
        <v>1193</v>
      </c>
      <c r="D7" s="546">
        <v>3431</v>
      </c>
      <c r="E7" s="546">
        <v>8</v>
      </c>
      <c r="F7" s="546">
        <v>3</v>
      </c>
      <c r="G7" s="546">
        <v>15</v>
      </c>
      <c r="H7" s="547">
        <f aca="true" t="shared" si="0" ref="H7:H25">E7-B7</f>
        <v>-172</v>
      </c>
      <c r="I7" s="547">
        <f aca="true" t="shared" si="1" ref="I7:I25">F7-C7</f>
        <v>-1190</v>
      </c>
      <c r="J7" s="547">
        <f aca="true" t="shared" si="2" ref="J7:J25">G7-D7</f>
        <v>-3416</v>
      </c>
    </row>
    <row r="8" spans="1:10" ht="34.5" customHeight="1">
      <c r="A8" s="232" t="s">
        <v>348</v>
      </c>
      <c r="B8" s="547">
        <v>7273</v>
      </c>
      <c r="C8" s="547">
        <v>8202</v>
      </c>
      <c r="D8" s="547">
        <v>8380</v>
      </c>
      <c r="E8" s="547">
        <v>52</v>
      </c>
      <c r="F8" s="547">
        <v>629</v>
      </c>
      <c r="G8" s="547">
        <v>2</v>
      </c>
      <c r="H8" s="547">
        <f t="shared" si="0"/>
        <v>-7221</v>
      </c>
      <c r="I8" s="547">
        <f t="shared" si="1"/>
        <v>-7573</v>
      </c>
      <c r="J8" s="547">
        <f t="shared" si="2"/>
        <v>-8378</v>
      </c>
    </row>
    <row r="9" spans="1:10" ht="34.5" customHeight="1">
      <c r="A9" s="232" t="s">
        <v>340</v>
      </c>
      <c r="B9" s="547">
        <v>13080</v>
      </c>
      <c r="C9" s="547">
        <v>13507</v>
      </c>
      <c r="D9" s="547">
        <v>13085</v>
      </c>
      <c r="E9" s="547">
        <v>366</v>
      </c>
      <c r="F9" s="547">
        <v>146</v>
      </c>
      <c r="G9" s="547">
        <v>160</v>
      </c>
      <c r="H9" s="547">
        <f t="shared" si="0"/>
        <v>-12714</v>
      </c>
      <c r="I9" s="547">
        <f t="shared" si="1"/>
        <v>-13361</v>
      </c>
      <c r="J9" s="547">
        <f t="shared" si="2"/>
        <v>-12925</v>
      </c>
    </row>
    <row r="10" spans="1:10" ht="34.5" customHeight="1">
      <c r="A10" s="232" t="s">
        <v>341</v>
      </c>
      <c r="B10" s="547">
        <v>73032</v>
      </c>
      <c r="C10" s="547">
        <v>63747</v>
      </c>
      <c r="D10" s="547">
        <v>82010</v>
      </c>
      <c r="E10" s="547">
        <v>121</v>
      </c>
      <c r="F10" s="547">
        <v>172</v>
      </c>
      <c r="G10" s="547">
        <v>229</v>
      </c>
      <c r="H10" s="547">
        <f t="shared" si="0"/>
        <v>-72911</v>
      </c>
      <c r="I10" s="547">
        <f t="shared" si="1"/>
        <v>-63575</v>
      </c>
      <c r="J10" s="547">
        <f t="shared" si="2"/>
        <v>-81781</v>
      </c>
    </row>
    <row r="11" spans="1:10" ht="34.5" customHeight="1">
      <c r="A11" s="232" t="s">
        <v>145</v>
      </c>
      <c r="B11" s="547">
        <v>764</v>
      </c>
      <c r="C11" s="547">
        <v>455</v>
      </c>
      <c r="D11" s="547">
        <v>434</v>
      </c>
      <c r="E11" s="547">
        <v>218</v>
      </c>
      <c r="F11" s="547">
        <v>75</v>
      </c>
      <c r="G11" s="547">
        <v>17</v>
      </c>
      <c r="H11" s="547">
        <f t="shared" si="0"/>
        <v>-546</v>
      </c>
      <c r="I11" s="547">
        <f t="shared" si="1"/>
        <v>-380</v>
      </c>
      <c r="J11" s="547">
        <f t="shared" si="2"/>
        <v>-417</v>
      </c>
    </row>
    <row r="12" spans="1:10" ht="30" customHeight="1">
      <c r="A12" s="232" t="s">
        <v>146</v>
      </c>
      <c r="B12" s="547">
        <v>4890</v>
      </c>
      <c r="C12" s="547">
        <v>11003</v>
      </c>
      <c r="D12" s="547">
        <v>11231</v>
      </c>
      <c r="E12" s="547">
        <v>5</v>
      </c>
      <c r="F12" s="547">
        <v>3</v>
      </c>
      <c r="G12" s="547">
        <v>17</v>
      </c>
      <c r="H12" s="547">
        <f t="shared" si="0"/>
        <v>-4885</v>
      </c>
      <c r="I12" s="547">
        <f t="shared" si="1"/>
        <v>-11000</v>
      </c>
      <c r="J12" s="547">
        <f t="shared" si="2"/>
        <v>-11214</v>
      </c>
    </row>
    <row r="13" spans="1:10" ht="34.5" customHeight="1">
      <c r="A13" s="232" t="s">
        <v>147</v>
      </c>
      <c r="B13" s="547">
        <v>4462</v>
      </c>
      <c r="C13" s="547">
        <v>3699</v>
      </c>
      <c r="D13" s="547">
        <v>4749</v>
      </c>
      <c r="E13" s="547">
        <v>61</v>
      </c>
      <c r="F13" s="547">
        <v>165</v>
      </c>
      <c r="G13" s="547">
        <v>134</v>
      </c>
      <c r="H13" s="547">
        <f t="shared" si="0"/>
        <v>-4401</v>
      </c>
      <c r="I13" s="547">
        <f t="shared" si="1"/>
        <v>-3534</v>
      </c>
      <c r="J13" s="547">
        <f t="shared" si="2"/>
        <v>-4615</v>
      </c>
    </row>
    <row r="14" spans="1:10" ht="30" customHeight="1">
      <c r="A14" s="233" t="s">
        <v>212</v>
      </c>
      <c r="B14" s="547">
        <v>103</v>
      </c>
      <c r="C14" s="547">
        <v>111</v>
      </c>
      <c r="D14" s="547">
        <v>106</v>
      </c>
      <c r="E14" s="547">
        <v>32</v>
      </c>
      <c r="F14" s="547">
        <v>12</v>
      </c>
      <c r="G14" s="547">
        <v>35</v>
      </c>
      <c r="H14" s="547">
        <f t="shared" si="0"/>
        <v>-71</v>
      </c>
      <c r="I14" s="547">
        <f t="shared" si="1"/>
        <v>-99</v>
      </c>
      <c r="J14" s="547">
        <f t="shared" si="2"/>
        <v>-71</v>
      </c>
    </row>
    <row r="15" spans="1:10" ht="30" customHeight="1">
      <c r="A15" s="233" t="s">
        <v>343</v>
      </c>
      <c r="B15" s="547">
        <v>50</v>
      </c>
      <c r="C15" s="547">
        <v>65</v>
      </c>
      <c r="D15" s="547">
        <v>99</v>
      </c>
      <c r="E15" s="547">
        <v>260</v>
      </c>
      <c r="F15" s="547">
        <v>301</v>
      </c>
      <c r="G15" s="547">
        <v>402</v>
      </c>
      <c r="H15" s="547">
        <f t="shared" si="0"/>
        <v>210</v>
      </c>
      <c r="I15" s="547">
        <f t="shared" si="1"/>
        <v>236</v>
      </c>
      <c r="J15" s="547">
        <f t="shared" si="2"/>
        <v>303</v>
      </c>
    </row>
    <row r="16" spans="1:10" ht="30" customHeight="1">
      <c r="A16" s="233" t="s">
        <v>344</v>
      </c>
      <c r="B16" s="547">
        <v>839</v>
      </c>
      <c r="C16" s="547">
        <v>611</v>
      </c>
      <c r="D16" s="547">
        <v>1443</v>
      </c>
      <c r="E16" s="547">
        <v>0</v>
      </c>
      <c r="F16" s="547">
        <v>0</v>
      </c>
      <c r="G16" s="547">
        <v>1</v>
      </c>
      <c r="H16" s="547">
        <f t="shared" si="0"/>
        <v>-839</v>
      </c>
      <c r="I16" s="547">
        <f t="shared" si="1"/>
        <v>-611</v>
      </c>
      <c r="J16" s="547">
        <f t="shared" si="2"/>
        <v>-1442</v>
      </c>
    </row>
    <row r="17" spans="1:10" ht="34.5" customHeight="1">
      <c r="A17" s="232" t="s">
        <v>345</v>
      </c>
      <c r="B17" s="547">
        <v>90</v>
      </c>
      <c r="C17" s="547">
        <v>94</v>
      </c>
      <c r="D17" s="547">
        <v>160</v>
      </c>
      <c r="E17" s="547">
        <v>43</v>
      </c>
      <c r="F17" s="547">
        <v>3</v>
      </c>
      <c r="G17" s="547">
        <v>46</v>
      </c>
      <c r="H17" s="547">
        <f t="shared" si="0"/>
        <v>-47</v>
      </c>
      <c r="I17" s="547">
        <f t="shared" si="1"/>
        <v>-91</v>
      </c>
      <c r="J17" s="547">
        <f t="shared" si="2"/>
        <v>-114</v>
      </c>
    </row>
    <row r="18" spans="1:10" ht="30" customHeight="1">
      <c r="A18" s="233" t="s">
        <v>152</v>
      </c>
      <c r="B18" s="547">
        <v>20388</v>
      </c>
      <c r="C18" s="547">
        <v>17831</v>
      </c>
      <c r="D18" s="547">
        <v>25789</v>
      </c>
      <c r="E18" s="547">
        <v>69</v>
      </c>
      <c r="F18" s="547">
        <v>81</v>
      </c>
      <c r="G18" s="547">
        <v>88</v>
      </c>
      <c r="H18" s="547">
        <f t="shared" si="0"/>
        <v>-20319</v>
      </c>
      <c r="I18" s="547">
        <f t="shared" si="1"/>
        <v>-17750</v>
      </c>
      <c r="J18" s="547">
        <f t="shared" si="2"/>
        <v>-25701</v>
      </c>
    </row>
    <row r="19" spans="1:10" ht="30" customHeight="1">
      <c r="A19" s="232" t="s">
        <v>153</v>
      </c>
      <c r="B19" s="547">
        <v>59</v>
      </c>
      <c r="C19" s="547">
        <v>198</v>
      </c>
      <c r="D19" s="547">
        <v>304</v>
      </c>
      <c r="E19" s="547">
        <v>26</v>
      </c>
      <c r="F19" s="547">
        <v>85</v>
      </c>
      <c r="G19" s="547">
        <v>7</v>
      </c>
      <c r="H19" s="547">
        <f t="shared" si="0"/>
        <v>-33</v>
      </c>
      <c r="I19" s="547">
        <f t="shared" si="1"/>
        <v>-113</v>
      </c>
      <c r="J19" s="547">
        <f t="shared" si="2"/>
        <v>-297</v>
      </c>
    </row>
    <row r="20" spans="1:10" ht="30" customHeight="1">
      <c r="A20" s="232" t="s">
        <v>154</v>
      </c>
      <c r="B20" s="547">
        <v>9561</v>
      </c>
      <c r="C20" s="547">
        <v>8471</v>
      </c>
      <c r="D20" s="547">
        <v>11566</v>
      </c>
      <c r="E20" s="547">
        <v>280</v>
      </c>
      <c r="F20" s="547">
        <v>105</v>
      </c>
      <c r="G20" s="547">
        <v>30</v>
      </c>
      <c r="H20" s="547">
        <f t="shared" si="0"/>
        <v>-9281</v>
      </c>
      <c r="I20" s="547">
        <f t="shared" si="1"/>
        <v>-8366</v>
      </c>
      <c r="J20" s="547">
        <f t="shared" si="2"/>
        <v>-11536</v>
      </c>
    </row>
    <row r="21" spans="1:10" ht="30" customHeight="1">
      <c r="A21" s="232" t="s">
        <v>346</v>
      </c>
      <c r="B21" s="547">
        <v>434</v>
      </c>
      <c r="C21" s="547">
        <v>361</v>
      </c>
      <c r="D21" s="547">
        <v>418</v>
      </c>
      <c r="E21" s="547">
        <v>95</v>
      </c>
      <c r="F21" s="547">
        <v>27</v>
      </c>
      <c r="G21" s="547">
        <v>79</v>
      </c>
      <c r="H21" s="547">
        <f t="shared" si="0"/>
        <v>-339</v>
      </c>
      <c r="I21" s="547">
        <f t="shared" si="1"/>
        <v>-334</v>
      </c>
      <c r="J21" s="547">
        <f t="shared" si="2"/>
        <v>-339</v>
      </c>
    </row>
    <row r="22" spans="1:10" ht="30" customHeight="1">
      <c r="A22" s="232" t="s">
        <v>156</v>
      </c>
      <c r="B22" s="547">
        <v>4726</v>
      </c>
      <c r="C22" s="547">
        <v>6631</v>
      </c>
      <c r="D22" s="547">
        <v>12179</v>
      </c>
      <c r="E22" s="547">
        <v>8</v>
      </c>
      <c r="F22" s="547">
        <v>98</v>
      </c>
      <c r="G22" s="547">
        <v>2</v>
      </c>
      <c r="H22" s="547">
        <f t="shared" si="0"/>
        <v>-4718</v>
      </c>
      <c r="I22" s="547">
        <f t="shared" si="1"/>
        <v>-6533</v>
      </c>
      <c r="J22" s="547">
        <f t="shared" si="2"/>
        <v>-12177</v>
      </c>
    </row>
    <row r="23" spans="1:10" ht="30" customHeight="1">
      <c r="A23" s="232" t="s">
        <v>347</v>
      </c>
      <c r="B23" s="547">
        <v>53055</v>
      </c>
      <c r="C23" s="547">
        <v>58324</v>
      </c>
      <c r="D23" s="547">
        <v>66754</v>
      </c>
      <c r="E23" s="547">
        <v>169</v>
      </c>
      <c r="F23" s="547">
        <v>219</v>
      </c>
      <c r="G23" s="547">
        <v>635</v>
      </c>
      <c r="H23" s="547">
        <f t="shared" si="0"/>
        <v>-52886</v>
      </c>
      <c r="I23" s="547">
        <f t="shared" si="1"/>
        <v>-58105</v>
      </c>
      <c r="J23" s="547">
        <f t="shared" si="2"/>
        <v>-66119</v>
      </c>
    </row>
    <row r="24" spans="1:10" ht="30" customHeight="1">
      <c r="A24" s="232" t="s">
        <v>158</v>
      </c>
      <c r="B24" s="547">
        <v>948</v>
      </c>
      <c r="C24" s="547">
        <v>1104</v>
      </c>
      <c r="D24" s="547">
        <v>1291</v>
      </c>
      <c r="E24" s="547">
        <v>0</v>
      </c>
      <c r="F24" s="547">
        <v>0.1</v>
      </c>
      <c r="G24" s="547">
        <v>0</v>
      </c>
      <c r="H24" s="547">
        <f t="shared" si="0"/>
        <v>-948</v>
      </c>
      <c r="I24" s="547">
        <f t="shared" si="1"/>
        <v>-1103.9</v>
      </c>
      <c r="J24" s="547">
        <f t="shared" si="2"/>
        <v>-1291</v>
      </c>
    </row>
    <row r="25" spans="1:10" ht="30" customHeight="1" thickBot="1">
      <c r="A25" s="244" t="s">
        <v>159</v>
      </c>
      <c r="B25" s="548">
        <v>74535</v>
      </c>
      <c r="C25" s="548">
        <v>65495</v>
      </c>
      <c r="D25" s="548">
        <v>74978</v>
      </c>
      <c r="E25" s="548">
        <v>3022</v>
      </c>
      <c r="F25" s="548">
        <v>3032</v>
      </c>
      <c r="G25" s="548">
        <v>3794</v>
      </c>
      <c r="H25" s="549">
        <f t="shared" si="0"/>
        <v>-71513</v>
      </c>
      <c r="I25" s="549">
        <f t="shared" si="1"/>
        <v>-62463</v>
      </c>
      <c r="J25" s="549">
        <f t="shared" si="2"/>
        <v>-71184</v>
      </c>
    </row>
    <row r="26" spans="1:10" ht="30" customHeight="1" thickBot="1">
      <c r="A26" s="245" t="s">
        <v>5</v>
      </c>
      <c r="B26" s="550">
        <f>SUM(B6:B25)</f>
        <v>268606</v>
      </c>
      <c r="C26" s="550">
        <f aca="true" t="shared" si="3" ref="C26:J26">SUM(C6:C25)</f>
        <v>261551</v>
      </c>
      <c r="D26" s="550">
        <f t="shared" si="3"/>
        <v>319510</v>
      </c>
      <c r="E26" s="550">
        <f t="shared" si="3"/>
        <v>4871</v>
      </c>
      <c r="F26" s="550">
        <f t="shared" si="3"/>
        <v>5163.1</v>
      </c>
      <c r="G26" s="550">
        <f t="shared" si="3"/>
        <v>5735</v>
      </c>
      <c r="H26" s="550">
        <f t="shared" si="3"/>
        <v>-263735</v>
      </c>
      <c r="I26" s="550">
        <f t="shared" si="3"/>
        <v>-256387.9</v>
      </c>
      <c r="J26" s="550">
        <f t="shared" si="3"/>
        <v>-313775</v>
      </c>
    </row>
    <row r="27" spans="1:17" s="3" customFormat="1" ht="13.5" customHeight="1">
      <c r="A27" s="4" t="s">
        <v>19</v>
      </c>
      <c r="B27" s="12"/>
      <c r="C27" s="5"/>
      <c r="D27" s="11" t="s">
        <v>265</v>
      </c>
      <c r="E27" s="11"/>
      <c r="J27" s="6"/>
      <c r="Q27" s="2"/>
    </row>
    <row r="28" spans="1:17" s="3" customFormat="1" ht="13.5" customHeight="1">
      <c r="A28" s="4"/>
      <c r="B28" s="12"/>
      <c r="C28" s="5"/>
      <c r="D28" s="11"/>
      <c r="E28" s="11"/>
      <c r="J28" s="6"/>
      <c r="Q28" s="2"/>
    </row>
    <row r="29" spans="1:17" s="3" customFormat="1" ht="13.5" customHeight="1">
      <c r="A29" s="4"/>
      <c r="B29" s="12"/>
      <c r="C29" s="5"/>
      <c r="D29" s="11"/>
      <c r="E29" s="11"/>
      <c r="J29" s="6"/>
      <c r="Q29" s="2"/>
    </row>
    <row r="30" spans="1:17" s="3" customFormat="1" ht="13.5" customHeight="1">
      <c r="A30" s="4"/>
      <c r="B30" s="12"/>
      <c r="C30" s="5"/>
      <c r="D30" s="11"/>
      <c r="E30" s="11"/>
      <c r="J30" s="6"/>
      <c r="Q30" s="2"/>
    </row>
    <row r="31" spans="1:10" s="544" customFormat="1" ht="19.5" customHeight="1">
      <c r="A31" s="495" t="s">
        <v>471</v>
      </c>
      <c r="B31" s="495"/>
      <c r="C31" s="495"/>
      <c r="D31" s="495"/>
      <c r="E31" s="495"/>
      <c r="F31" s="495"/>
      <c r="G31" s="495"/>
      <c r="H31" s="495"/>
      <c r="I31" s="495"/>
      <c r="J31" s="495"/>
    </row>
    <row r="32" spans="1:7" ht="6.75" customHeight="1" thickBot="1">
      <c r="A32" s="4"/>
      <c r="B32" s="12"/>
      <c r="C32" s="5"/>
      <c r="D32" s="3"/>
      <c r="E32" s="9"/>
      <c r="F32" s="3"/>
      <c r="G32" s="3"/>
    </row>
    <row r="33" spans="1:10" ht="13.5" customHeight="1" thickBot="1">
      <c r="A33" s="11"/>
      <c r="B33" s="632" t="s">
        <v>367</v>
      </c>
      <c r="C33" s="632"/>
      <c r="D33" s="632"/>
      <c r="E33" s="632"/>
      <c r="F33" s="632"/>
      <c r="G33" s="632"/>
      <c r="H33" s="632"/>
      <c r="I33" s="632"/>
      <c r="J33" s="632"/>
    </row>
    <row r="34" spans="1:10" ht="13.5" customHeight="1" thickBot="1">
      <c r="A34" s="648" t="s">
        <v>337</v>
      </c>
      <c r="B34" s="632" t="s">
        <v>53</v>
      </c>
      <c r="C34" s="632"/>
      <c r="D34" s="632"/>
      <c r="E34" s="632" t="s">
        <v>54</v>
      </c>
      <c r="F34" s="632"/>
      <c r="G34" s="632"/>
      <c r="H34" s="604" t="s">
        <v>376</v>
      </c>
      <c r="I34" s="604"/>
      <c r="J34" s="604"/>
    </row>
    <row r="35" spans="1:10" ht="13.5" customHeight="1" thickBot="1">
      <c r="A35" s="645"/>
      <c r="B35" s="543">
        <v>2005</v>
      </c>
      <c r="C35" s="543">
        <v>2006</v>
      </c>
      <c r="D35" s="543">
        <v>2007</v>
      </c>
      <c r="E35" s="543">
        <v>2005</v>
      </c>
      <c r="F35" s="543">
        <v>2006</v>
      </c>
      <c r="G35" s="543">
        <v>2007</v>
      </c>
      <c r="H35" s="543">
        <v>2005</v>
      </c>
      <c r="I35" s="543">
        <v>2006</v>
      </c>
      <c r="J35" s="543">
        <v>2007</v>
      </c>
    </row>
    <row r="36" spans="1:10" ht="34.5" customHeight="1">
      <c r="A36" s="237" t="s">
        <v>338</v>
      </c>
      <c r="B36" s="545">
        <v>121</v>
      </c>
      <c r="C36" s="545">
        <v>448</v>
      </c>
      <c r="D36" s="545">
        <v>1101</v>
      </c>
      <c r="E36" s="545">
        <v>6</v>
      </c>
      <c r="F36" s="545">
        <v>1</v>
      </c>
      <c r="G36" s="545">
        <v>5</v>
      </c>
      <c r="H36" s="545">
        <f>E36-B36</f>
        <v>-115</v>
      </c>
      <c r="I36" s="545">
        <f>F36-C36</f>
        <v>-447</v>
      </c>
      <c r="J36" s="545">
        <f>G36-D36</f>
        <v>-1096</v>
      </c>
    </row>
    <row r="37" spans="1:10" ht="34.5" customHeight="1">
      <c r="A37" s="238" t="s">
        <v>339</v>
      </c>
      <c r="B37" s="546">
        <v>71</v>
      </c>
      <c r="C37" s="546">
        <v>1069</v>
      </c>
      <c r="D37" s="546">
        <v>3308</v>
      </c>
      <c r="E37" s="546">
        <v>3</v>
      </c>
      <c r="F37" s="546">
        <v>0.4</v>
      </c>
      <c r="G37" s="546">
        <v>4</v>
      </c>
      <c r="H37" s="547">
        <f aca="true" t="shared" si="4" ref="H37:H42">E37-B37</f>
        <v>-68</v>
      </c>
      <c r="I37" s="547">
        <f aca="true" t="shared" si="5" ref="I37:I42">F37-C37</f>
        <v>-1068.6</v>
      </c>
      <c r="J37" s="547">
        <f aca="true" t="shared" si="6" ref="J37:J42">G37-D37</f>
        <v>-3304</v>
      </c>
    </row>
    <row r="38" spans="1:10" ht="34.5" customHeight="1">
      <c r="A38" s="232" t="s">
        <v>348</v>
      </c>
      <c r="B38" s="547">
        <v>2024</v>
      </c>
      <c r="C38" s="547">
        <v>2457</v>
      </c>
      <c r="D38" s="547">
        <v>2460</v>
      </c>
      <c r="E38" s="547">
        <v>41</v>
      </c>
      <c r="F38" s="547">
        <v>157</v>
      </c>
      <c r="G38" s="547">
        <v>0.2</v>
      </c>
      <c r="H38" s="547">
        <f t="shared" si="4"/>
        <v>-1983</v>
      </c>
      <c r="I38" s="547">
        <f t="shared" si="5"/>
        <v>-2300</v>
      </c>
      <c r="J38" s="547">
        <f t="shared" si="6"/>
        <v>-2459.8</v>
      </c>
    </row>
    <row r="39" spans="1:10" ht="34.5" customHeight="1">
      <c r="A39" s="232" t="s">
        <v>340</v>
      </c>
      <c r="B39" s="547">
        <v>2961</v>
      </c>
      <c r="C39" s="547">
        <v>2991</v>
      </c>
      <c r="D39" s="547">
        <v>2002</v>
      </c>
      <c r="E39" s="547">
        <v>67</v>
      </c>
      <c r="F39" s="547">
        <v>27</v>
      </c>
      <c r="G39" s="547">
        <v>19</v>
      </c>
      <c r="H39" s="547">
        <f t="shared" si="4"/>
        <v>-2894</v>
      </c>
      <c r="I39" s="547">
        <f t="shared" si="5"/>
        <v>-2964</v>
      </c>
      <c r="J39" s="547">
        <f t="shared" si="6"/>
        <v>-1983</v>
      </c>
    </row>
    <row r="40" spans="1:10" ht="30" customHeight="1">
      <c r="A40" s="232" t="s">
        <v>341</v>
      </c>
      <c r="B40" s="547">
        <v>15572</v>
      </c>
      <c r="C40" s="547">
        <v>13525</v>
      </c>
      <c r="D40" s="547">
        <v>13176</v>
      </c>
      <c r="E40" s="547">
        <v>15</v>
      </c>
      <c r="F40" s="547">
        <v>40</v>
      </c>
      <c r="G40" s="547">
        <v>28</v>
      </c>
      <c r="H40" s="547">
        <f t="shared" si="4"/>
        <v>-15557</v>
      </c>
      <c r="I40" s="547">
        <f t="shared" si="5"/>
        <v>-13485</v>
      </c>
      <c r="J40" s="547">
        <f t="shared" si="6"/>
        <v>-13148</v>
      </c>
    </row>
    <row r="41" spans="1:10" ht="30" customHeight="1">
      <c r="A41" s="232" t="s">
        <v>145</v>
      </c>
      <c r="B41" s="547">
        <v>231</v>
      </c>
      <c r="C41" s="547">
        <v>123</v>
      </c>
      <c r="D41" s="547">
        <v>109</v>
      </c>
      <c r="E41" s="547">
        <v>33</v>
      </c>
      <c r="F41" s="547">
        <v>17</v>
      </c>
      <c r="G41" s="547">
        <v>2</v>
      </c>
      <c r="H41" s="547">
        <f t="shared" si="4"/>
        <v>-198</v>
      </c>
      <c r="I41" s="547">
        <f t="shared" si="5"/>
        <v>-106</v>
      </c>
      <c r="J41" s="547">
        <f t="shared" si="6"/>
        <v>-107</v>
      </c>
    </row>
    <row r="42" spans="1:10" ht="30" customHeight="1">
      <c r="A42" s="232" t="s">
        <v>146</v>
      </c>
      <c r="B42" s="547">
        <v>1009</v>
      </c>
      <c r="C42" s="547">
        <v>2219</v>
      </c>
      <c r="D42" s="547">
        <v>1944</v>
      </c>
      <c r="E42" s="547">
        <v>1</v>
      </c>
      <c r="F42" s="547">
        <v>1</v>
      </c>
      <c r="G42" s="547">
        <v>4</v>
      </c>
      <c r="H42" s="547">
        <f t="shared" si="4"/>
        <v>-1008</v>
      </c>
      <c r="I42" s="547">
        <f t="shared" si="5"/>
        <v>-2218</v>
      </c>
      <c r="J42" s="547">
        <f t="shared" si="6"/>
        <v>-1940</v>
      </c>
    </row>
    <row r="43" spans="1:10" ht="30" customHeight="1">
      <c r="A43" s="232" t="s">
        <v>147</v>
      </c>
      <c r="B43" s="547">
        <v>1793</v>
      </c>
      <c r="C43" s="547">
        <v>1709</v>
      </c>
      <c r="D43" s="547">
        <v>1770</v>
      </c>
      <c r="E43" s="547">
        <v>19</v>
      </c>
      <c r="F43" s="547">
        <v>45</v>
      </c>
      <c r="G43" s="547">
        <v>45</v>
      </c>
      <c r="H43" s="547">
        <f aca="true" t="shared" si="7" ref="H43:H55">E43-B43</f>
        <v>-1774</v>
      </c>
      <c r="I43" s="547">
        <f aca="true" t="shared" si="8" ref="I43:I55">F43-C43</f>
        <v>-1664</v>
      </c>
      <c r="J43" s="547">
        <f aca="true" t="shared" si="9" ref="J43:J55">G43-D43</f>
        <v>-1725</v>
      </c>
    </row>
    <row r="44" spans="1:10" ht="30" customHeight="1">
      <c r="A44" s="233" t="s">
        <v>212</v>
      </c>
      <c r="B44" s="547">
        <v>15</v>
      </c>
      <c r="C44" s="547">
        <v>20</v>
      </c>
      <c r="D44" s="547">
        <v>20</v>
      </c>
      <c r="E44" s="547">
        <v>16</v>
      </c>
      <c r="F44" s="547">
        <v>2</v>
      </c>
      <c r="G44" s="547">
        <v>206</v>
      </c>
      <c r="H44" s="547">
        <f t="shared" si="7"/>
        <v>1</v>
      </c>
      <c r="I44" s="547">
        <f t="shared" si="8"/>
        <v>-18</v>
      </c>
      <c r="J44" s="547">
        <f t="shared" si="9"/>
        <v>186</v>
      </c>
    </row>
    <row r="45" spans="1:10" ht="30" customHeight="1">
      <c r="A45" s="233" t="s">
        <v>343</v>
      </c>
      <c r="B45" s="547">
        <v>8</v>
      </c>
      <c r="C45" s="547">
        <v>21</v>
      </c>
      <c r="D45" s="547">
        <v>13</v>
      </c>
      <c r="E45" s="547">
        <v>62</v>
      </c>
      <c r="F45" s="547">
        <v>50</v>
      </c>
      <c r="G45" s="547">
        <v>82</v>
      </c>
      <c r="H45" s="547">
        <f t="shared" si="7"/>
        <v>54</v>
      </c>
      <c r="I45" s="547">
        <f t="shared" si="8"/>
        <v>29</v>
      </c>
      <c r="J45" s="547">
        <f t="shared" si="9"/>
        <v>69</v>
      </c>
    </row>
    <row r="46" spans="1:10" ht="30" customHeight="1">
      <c r="A46" s="233" t="s">
        <v>344</v>
      </c>
      <c r="B46" s="547">
        <v>651</v>
      </c>
      <c r="C46" s="547">
        <v>433</v>
      </c>
      <c r="D46" s="547">
        <v>662</v>
      </c>
      <c r="E46" s="547">
        <v>0</v>
      </c>
      <c r="F46" s="547">
        <v>0</v>
      </c>
      <c r="G46" s="547">
        <v>0.4</v>
      </c>
      <c r="H46" s="547">
        <f t="shared" si="7"/>
        <v>-651</v>
      </c>
      <c r="I46" s="547">
        <f t="shared" si="8"/>
        <v>-433</v>
      </c>
      <c r="J46" s="547">
        <f t="shared" si="9"/>
        <v>-661.6</v>
      </c>
    </row>
    <row r="47" spans="1:10" ht="30" customHeight="1">
      <c r="A47" s="232" t="s">
        <v>345</v>
      </c>
      <c r="B47" s="547">
        <v>12</v>
      </c>
      <c r="C47" s="547">
        <v>13</v>
      </c>
      <c r="D47" s="547">
        <v>22</v>
      </c>
      <c r="E47" s="547">
        <v>32</v>
      </c>
      <c r="F47" s="547">
        <v>0.4</v>
      </c>
      <c r="G47" s="547">
        <v>30</v>
      </c>
      <c r="H47" s="547">
        <f t="shared" si="7"/>
        <v>20</v>
      </c>
      <c r="I47" s="547">
        <f t="shared" si="8"/>
        <v>-12.6</v>
      </c>
      <c r="J47" s="547">
        <f t="shared" si="9"/>
        <v>8</v>
      </c>
    </row>
    <row r="48" spans="1:10" ht="30" customHeight="1">
      <c r="A48" s="233" t="s">
        <v>152</v>
      </c>
      <c r="B48" s="547">
        <v>4970</v>
      </c>
      <c r="C48" s="547">
        <v>4399</v>
      </c>
      <c r="D48" s="547">
        <v>5046</v>
      </c>
      <c r="E48" s="547">
        <v>27</v>
      </c>
      <c r="F48" s="547">
        <v>24</v>
      </c>
      <c r="G48" s="547">
        <v>17</v>
      </c>
      <c r="H48" s="547">
        <f t="shared" si="7"/>
        <v>-4943</v>
      </c>
      <c r="I48" s="547">
        <f t="shared" si="8"/>
        <v>-4375</v>
      </c>
      <c r="J48" s="547">
        <f t="shared" si="9"/>
        <v>-5029</v>
      </c>
    </row>
    <row r="49" spans="1:10" ht="30" customHeight="1">
      <c r="A49" s="232" t="s">
        <v>153</v>
      </c>
      <c r="B49" s="547">
        <v>9</v>
      </c>
      <c r="C49" s="547">
        <v>28</v>
      </c>
      <c r="D49" s="547">
        <v>48</v>
      </c>
      <c r="E49" s="547">
        <v>4</v>
      </c>
      <c r="F49" s="547">
        <v>23</v>
      </c>
      <c r="G49" s="547">
        <v>2</v>
      </c>
      <c r="H49" s="547">
        <f t="shared" si="7"/>
        <v>-5</v>
      </c>
      <c r="I49" s="547">
        <f t="shared" si="8"/>
        <v>-5</v>
      </c>
      <c r="J49" s="547">
        <f t="shared" si="9"/>
        <v>-46</v>
      </c>
    </row>
    <row r="50" spans="1:10" ht="30" customHeight="1">
      <c r="A50" s="232" t="s">
        <v>154</v>
      </c>
      <c r="B50" s="547">
        <v>2075</v>
      </c>
      <c r="C50" s="547">
        <v>1870</v>
      </c>
      <c r="D50" s="547">
        <v>2160</v>
      </c>
      <c r="E50" s="547">
        <v>49</v>
      </c>
      <c r="F50" s="547">
        <v>15</v>
      </c>
      <c r="G50" s="547">
        <v>6</v>
      </c>
      <c r="H50" s="547">
        <f t="shared" si="7"/>
        <v>-2026</v>
      </c>
      <c r="I50" s="547">
        <f t="shared" si="8"/>
        <v>-1855</v>
      </c>
      <c r="J50" s="547">
        <f t="shared" si="9"/>
        <v>-2154</v>
      </c>
    </row>
    <row r="51" spans="1:10" ht="30" customHeight="1">
      <c r="A51" s="232" t="s">
        <v>346</v>
      </c>
      <c r="B51" s="547">
        <v>49</v>
      </c>
      <c r="C51" s="547">
        <v>39</v>
      </c>
      <c r="D51" s="547">
        <v>44</v>
      </c>
      <c r="E51" s="547">
        <v>14</v>
      </c>
      <c r="F51" s="547">
        <v>3</v>
      </c>
      <c r="G51" s="547">
        <v>21</v>
      </c>
      <c r="H51" s="547">
        <f t="shared" si="7"/>
        <v>-35</v>
      </c>
      <c r="I51" s="547">
        <f t="shared" si="8"/>
        <v>-36</v>
      </c>
      <c r="J51" s="547">
        <f t="shared" si="9"/>
        <v>-23</v>
      </c>
    </row>
    <row r="52" spans="1:10" ht="30" customHeight="1">
      <c r="A52" s="232" t="s">
        <v>156</v>
      </c>
      <c r="B52" s="547">
        <v>891</v>
      </c>
      <c r="C52" s="547">
        <v>1218</v>
      </c>
      <c r="D52" s="547">
        <v>1862</v>
      </c>
      <c r="E52" s="547">
        <v>1</v>
      </c>
      <c r="F52" s="547">
        <v>25</v>
      </c>
      <c r="G52" s="547">
        <v>0.5</v>
      </c>
      <c r="H52" s="547">
        <f t="shared" si="7"/>
        <v>-890</v>
      </c>
      <c r="I52" s="547">
        <f t="shared" si="8"/>
        <v>-1193</v>
      </c>
      <c r="J52" s="547">
        <f t="shared" si="9"/>
        <v>-1861.5</v>
      </c>
    </row>
    <row r="53" spans="1:10" ht="30" customHeight="1">
      <c r="A53" s="232" t="s">
        <v>347</v>
      </c>
      <c r="B53" s="547">
        <v>10683</v>
      </c>
      <c r="C53" s="547">
        <v>11701</v>
      </c>
      <c r="D53" s="547">
        <v>11621</v>
      </c>
      <c r="E53" s="547">
        <v>43</v>
      </c>
      <c r="F53" s="547">
        <v>49</v>
      </c>
      <c r="G53" s="547">
        <v>155</v>
      </c>
      <c r="H53" s="547">
        <f t="shared" si="7"/>
        <v>-10640</v>
      </c>
      <c r="I53" s="547">
        <f t="shared" si="8"/>
        <v>-11652</v>
      </c>
      <c r="J53" s="547">
        <f t="shared" si="9"/>
        <v>-11466</v>
      </c>
    </row>
    <row r="54" spans="1:10" ht="30" customHeight="1">
      <c r="A54" s="232" t="s">
        <v>158</v>
      </c>
      <c r="B54" s="547">
        <v>70</v>
      </c>
      <c r="C54" s="547">
        <v>87</v>
      </c>
      <c r="D54" s="547">
        <v>91</v>
      </c>
      <c r="E54" s="547">
        <v>0</v>
      </c>
      <c r="F54" s="547">
        <v>0.02</v>
      </c>
      <c r="G54" s="547">
        <v>0</v>
      </c>
      <c r="H54" s="547">
        <f t="shared" si="7"/>
        <v>-70</v>
      </c>
      <c r="I54" s="547">
        <f t="shared" si="8"/>
        <v>-86.98</v>
      </c>
      <c r="J54" s="547">
        <f t="shared" si="9"/>
        <v>-91</v>
      </c>
    </row>
    <row r="55" spans="1:10" ht="30" customHeight="1" thickBot="1">
      <c r="A55" s="244" t="s">
        <v>159</v>
      </c>
      <c r="B55" s="548">
        <v>17935</v>
      </c>
      <c r="C55" s="548">
        <v>16652</v>
      </c>
      <c r="D55" s="548">
        <v>16131</v>
      </c>
      <c r="E55" s="548">
        <v>612</v>
      </c>
      <c r="F55" s="548">
        <v>436</v>
      </c>
      <c r="G55" s="548">
        <v>758</v>
      </c>
      <c r="H55" s="548">
        <f t="shared" si="7"/>
        <v>-17323</v>
      </c>
      <c r="I55" s="548">
        <f t="shared" si="8"/>
        <v>-16216</v>
      </c>
      <c r="J55" s="548">
        <f t="shared" si="9"/>
        <v>-15373</v>
      </c>
    </row>
    <row r="56" spans="1:10" ht="30" customHeight="1" thickBot="1">
      <c r="A56" s="245" t="s">
        <v>5</v>
      </c>
      <c r="B56" s="550">
        <f>SUM(B36:B55)</f>
        <v>61150</v>
      </c>
      <c r="C56" s="550">
        <f aca="true" t="shared" si="10" ref="C56:J56">SUM(C36:C55)</f>
        <v>61022</v>
      </c>
      <c r="D56" s="550">
        <f t="shared" si="10"/>
        <v>63590</v>
      </c>
      <c r="E56" s="550">
        <f t="shared" si="10"/>
        <v>1045</v>
      </c>
      <c r="F56" s="550">
        <f t="shared" si="10"/>
        <v>915.8199999999999</v>
      </c>
      <c r="G56" s="550">
        <f t="shared" si="10"/>
        <v>1385.1</v>
      </c>
      <c r="H56" s="550">
        <f t="shared" si="10"/>
        <v>-60105</v>
      </c>
      <c r="I56" s="550">
        <f t="shared" si="10"/>
        <v>-60106.18</v>
      </c>
      <c r="J56" s="550">
        <f t="shared" si="10"/>
        <v>-62204.899999999994</v>
      </c>
    </row>
    <row r="57" spans="1:17" s="3" customFormat="1" ht="13.5" customHeight="1">
      <c r="A57" s="4" t="s">
        <v>19</v>
      </c>
      <c r="B57" s="12"/>
      <c r="C57" s="5"/>
      <c r="D57" s="11" t="s">
        <v>265</v>
      </c>
      <c r="E57" s="11"/>
      <c r="J57" s="6"/>
      <c r="Q57" s="2"/>
    </row>
    <row r="58" spans="1:17" s="3" customFormat="1" ht="13.5" customHeight="1">
      <c r="A58" s="4"/>
      <c r="B58" s="12"/>
      <c r="C58" s="5"/>
      <c r="D58" s="11"/>
      <c r="E58" s="11"/>
      <c r="J58" s="6"/>
      <c r="Q58" s="2"/>
    </row>
    <row r="59" spans="1:17" s="3" customFormat="1" ht="13.5" customHeight="1">
      <c r="A59" s="4"/>
      <c r="B59" s="12"/>
      <c r="C59" s="5"/>
      <c r="D59" s="11"/>
      <c r="E59" s="11"/>
      <c r="J59" s="6"/>
      <c r="Q59" s="2"/>
    </row>
    <row r="60" spans="1:17" s="3" customFormat="1" ht="13.5" customHeight="1">
      <c r="A60" s="4"/>
      <c r="B60" s="12"/>
      <c r="C60" s="5"/>
      <c r="D60" s="11"/>
      <c r="E60" s="11"/>
      <c r="J60" s="6"/>
      <c r="Q60" s="2"/>
    </row>
    <row r="61" spans="1:17" s="3" customFormat="1" ht="13.5" customHeight="1">
      <c r="A61" s="4"/>
      <c r="B61" s="12"/>
      <c r="C61" s="5"/>
      <c r="D61" s="11"/>
      <c r="E61" s="11"/>
      <c r="J61" s="6"/>
      <c r="Q61" s="2"/>
    </row>
    <row r="62" spans="1:10" s="544" customFormat="1" ht="19.5" customHeight="1">
      <c r="A62" s="495" t="s">
        <v>472</v>
      </c>
      <c r="B62" s="495"/>
      <c r="C62" s="495"/>
      <c r="D62" s="495"/>
      <c r="E62" s="495"/>
      <c r="F62" s="495"/>
      <c r="G62" s="495"/>
      <c r="H62" s="495"/>
      <c r="I62" s="495"/>
      <c r="J62" s="495"/>
    </row>
    <row r="63" spans="1:10" s="544" customFormat="1" ht="6.75" customHeight="1" thickBot="1">
      <c r="A63" s="433"/>
      <c r="B63" s="433"/>
      <c r="C63" s="433"/>
      <c r="D63" s="433"/>
      <c r="E63" s="433"/>
      <c r="F63" s="433"/>
      <c r="G63" s="433"/>
      <c r="H63" s="433"/>
      <c r="I63" s="433"/>
      <c r="J63" s="433"/>
    </row>
    <row r="64" spans="1:10" ht="13.5" customHeight="1" thickBot="1">
      <c r="A64" s="433"/>
      <c r="B64" s="632" t="s">
        <v>316</v>
      </c>
      <c r="C64" s="632"/>
      <c r="D64" s="632"/>
      <c r="E64" s="632"/>
      <c r="F64" s="632"/>
      <c r="G64" s="632"/>
      <c r="H64" s="632"/>
      <c r="I64" s="632"/>
      <c r="J64" s="632"/>
    </row>
    <row r="65" spans="1:10" ht="13.5" customHeight="1" thickBot="1">
      <c r="A65" s="648" t="s">
        <v>119</v>
      </c>
      <c r="B65" s="632" t="s">
        <v>53</v>
      </c>
      <c r="C65" s="632"/>
      <c r="D65" s="632"/>
      <c r="E65" s="632" t="s">
        <v>54</v>
      </c>
      <c r="F65" s="632"/>
      <c r="G65" s="632"/>
      <c r="H65" s="604" t="s">
        <v>376</v>
      </c>
      <c r="I65" s="604"/>
      <c r="J65" s="604"/>
    </row>
    <row r="66" spans="1:10" ht="13.5" customHeight="1" thickBot="1">
      <c r="A66" s="645"/>
      <c r="B66" s="472">
        <v>2005</v>
      </c>
      <c r="C66" s="472">
        <v>2006</v>
      </c>
      <c r="D66" s="472">
        <v>2007</v>
      </c>
      <c r="E66" s="472">
        <v>2005</v>
      </c>
      <c r="F66" s="472">
        <v>2006</v>
      </c>
      <c r="G66" s="472">
        <v>2007</v>
      </c>
      <c r="H66" s="543">
        <v>2005</v>
      </c>
      <c r="I66" s="543">
        <v>2006</v>
      </c>
      <c r="J66" s="543">
        <v>2007</v>
      </c>
    </row>
    <row r="67" spans="1:10" ht="15.75" customHeight="1">
      <c r="A67" s="237" t="s">
        <v>328</v>
      </c>
      <c r="B67" s="545">
        <v>195144</v>
      </c>
      <c r="C67" s="545">
        <v>206586</v>
      </c>
      <c r="D67" s="545">
        <v>206150</v>
      </c>
      <c r="E67" s="545">
        <v>0</v>
      </c>
      <c r="F67" s="545">
        <v>0</v>
      </c>
      <c r="G67" s="545">
        <v>0</v>
      </c>
      <c r="H67" s="545">
        <f>E67-B67</f>
        <v>-195144</v>
      </c>
      <c r="I67" s="545">
        <f>F67-C67</f>
        <v>-206586</v>
      </c>
      <c r="J67" s="545">
        <f>G67-D67</f>
        <v>-206150</v>
      </c>
    </row>
    <row r="68" spans="1:10" ht="15.75" customHeight="1">
      <c r="A68" s="238" t="s">
        <v>329</v>
      </c>
      <c r="B68" s="546">
        <v>23809</v>
      </c>
      <c r="C68" s="546">
        <v>26264</v>
      </c>
      <c r="D68" s="546">
        <v>21860</v>
      </c>
      <c r="E68" s="546">
        <v>0</v>
      </c>
      <c r="F68" s="546">
        <v>0</v>
      </c>
      <c r="G68" s="546">
        <v>0</v>
      </c>
      <c r="H68" s="547">
        <f aca="true" t="shared" si="11" ref="H68:H81">E68-B68</f>
        <v>-23809</v>
      </c>
      <c r="I68" s="547">
        <f aca="true" t="shared" si="12" ref="I68:I81">F68-C68</f>
        <v>-26264</v>
      </c>
      <c r="J68" s="547">
        <f aca="true" t="shared" si="13" ref="J68:J81">G68-D68</f>
        <v>-21860</v>
      </c>
    </row>
    <row r="69" spans="1:10" ht="15.75" customHeight="1">
      <c r="A69" s="232" t="s">
        <v>330</v>
      </c>
      <c r="B69" s="547">
        <v>303</v>
      </c>
      <c r="C69" s="547">
        <v>226</v>
      </c>
      <c r="D69" s="547">
        <v>229</v>
      </c>
      <c r="E69" s="547">
        <v>3</v>
      </c>
      <c r="F69" s="547">
        <v>2584</v>
      </c>
      <c r="G69" s="547">
        <v>0</v>
      </c>
      <c r="H69" s="547">
        <f t="shared" si="11"/>
        <v>-300</v>
      </c>
      <c r="I69" s="547">
        <f t="shared" si="12"/>
        <v>2358</v>
      </c>
      <c r="J69" s="547">
        <f t="shared" si="13"/>
        <v>-229</v>
      </c>
    </row>
    <row r="70" spans="1:10" ht="15.75" customHeight="1">
      <c r="A70" s="232" t="s">
        <v>331</v>
      </c>
      <c r="B70" s="547">
        <v>2808</v>
      </c>
      <c r="C70" s="547">
        <v>2431</v>
      </c>
      <c r="D70" s="547">
        <v>3652</v>
      </c>
      <c r="E70" s="547">
        <v>1</v>
      </c>
      <c r="F70" s="547">
        <v>0</v>
      </c>
      <c r="G70" s="547">
        <v>38</v>
      </c>
      <c r="H70" s="547">
        <f t="shared" si="11"/>
        <v>-2807</v>
      </c>
      <c r="I70" s="547">
        <f t="shared" si="12"/>
        <v>-2431</v>
      </c>
      <c r="J70" s="547">
        <f t="shared" si="13"/>
        <v>-3614</v>
      </c>
    </row>
    <row r="71" spans="1:10" ht="15.75" customHeight="1">
      <c r="A71" s="232" t="s">
        <v>332</v>
      </c>
      <c r="B71" s="547">
        <v>956</v>
      </c>
      <c r="C71" s="547">
        <v>208</v>
      </c>
      <c r="D71" s="547">
        <v>436</v>
      </c>
      <c r="E71" s="547">
        <v>244</v>
      </c>
      <c r="F71" s="547">
        <v>913</v>
      </c>
      <c r="G71" s="547">
        <v>292</v>
      </c>
      <c r="H71" s="547">
        <f t="shared" si="11"/>
        <v>-712</v>
      </c>
      <c r="I71" s="547">
        <f t="shared" si="12"/>
        <v>705</v>
      </c>
      <c r="J71" s="547">
        <f t="shared" si="13"/>
        <v>-144</v>
      </c>
    </row>
    <row r="72" spans="1:10" ht="15.75" customHeight="1">
      <c r="A72" s="232" t="s">
        <v>126</v>
      </c>
      <c r="B72" s="547">
        <v>69335</v>
      </c>
      <c r="C72" s="547">
        <v>82998</v>
      </c>
      <c r="D72" s="547">
        <v>92686</v>
      </c>
      <c r="E72" s="547">
        <v>17</v>
      </c>
      <c r="F72" s="547">
        <v>36</v>
      </c>
      <c r="G72" s="547">
        <v>0</v>
      </c>
      <c r="H72" s="547">
        <f t="shared" si="11"/>
        <v>-69318</v>
      </c>
      <c r="I72" s="547">
        <f t="shared" si="12"/>
        <v>-82962</v>
      </c>
      <c r="J72" s="547">
        <f t="shared" si="13"/>
        <v>-92686</v>
      </c>
    </row>
    <row r="73" spans="1:10" ht="15.75" customHeight="1">
      <c r="A73" s="232" t="s">
        <v>333</v>
      </c>
      <c r="B73" s="547">
        <v>15781</v>
      </c>
      <c r="C73" s="547">
        <v>22088</v>
      </c>
      <c r="D73" s="547">
        <v>26963</v>
      </c>
      <c r="E73" s="547">
        <v>92</v>
      </c>
      <c r="F73" s="547">
        <v>173</v>
      </c>
      <c r="G73" s="547">
        <v>230</v>
      </c>
      <c r="H73" s="547">
        <f t="shared" si="11"/>
        <v>-15689</v>
      </c>
      <c r="I73" s="547">
        <f t="shared" si="12"/>
        <v>-21915</v>
      </c>
      <c r="J73" s="547">
        <f t="shared" si="13"/>
        <v>-26733</v>
      </c>
    </row>
    <row r="74" spans="1:10" ht="15.75" customHeight="1">
      <c r="A74" s="232" t="s">
        <v>334</v>
      </c>
      <c r="B74" s="547">
        <v>41</v>
      </c>
      <c r="C74" s="547">
        <v>234</v>
      </c>
      <c r="D74" s="547">
        <v>463</v>
      </c>
      <c r="E74" s="547">
        <v>0</v>
      </c>
      <c r="F74" s="547">
        <v>17</v>
      </c>
      <c r="G74" s="547">
        <v>5</v>
      </c>
      <c r="H74" s="547">
        <f t="shared" si="11"/>
        <v>-41</v>
      </c>
      <c r="I74" s="547">
        <f t="shared" si="12"/>
        <v>-217</v>
      </c>
      <c r="J74" s="547">
        <f t="shared" si="13"/>
        <v>-458</v>
      </c>
    </row>
    <row r="75" spans="1:10" ht="15.75" customHeight="1">
      <c r="A75" s="232" t="s">
        <v>335</v>
      </c>
      <c r="B75" s="547">
        <v>2859</v>
      </c>
      <c r="C75" s="547">
        <v>1604</v>
      </c>
      <c r="D75" s="547">
        <v>2479</v>
      </c>
      <c r="E75" s="547">
        <v>18</v>
      </c>
      <c r="F75" s="547">
        <v>21</v>
      </c>
      <c r="G75" s="547">
        <v>20</v>
      </c>
      <c r="H75" s="547">
        <f t="shared" si="11"/>
        <v>-2841</v>
      </c>
      <c r="I75" s="547">
        <f t="shared" si="12"/>
        <v>-1583</v>
      </c>
      <c r="J75" s="547">
        <f t="shared" si="13"/>
        <v>-2459</v>
      </c>
    </row>
    <row r="76" spans="1:10" ht="15.75" customHeight="1">
      <c r="A76" s="233" t="s">
        <v>130</v>
      </c>
      <c r="B76" s="547">
        <v>718</v>
      </c>
      <c r="C76" s="547">
        <v>825</v>
      </c>
      <c r="D76" s="547">
        <v>1253</v>
      </c>
      <c r="E76" s="547">
        <v>22</v>
      </c>
      <c r="F76" s="547">
        <v>77</v>
      </c>
      <c r="G76" s="547">
        <v>38</v>
      </c>
      <c r="H76" s="547">
        <f t="shared" si="11"/>
        <v>-696</v>
      </c>
      <c r="I76" s="547">
        <f t="shared" si="12"/>
        <v>-748</v>
      </c>
      <c r="J76" s="547">
        <f t="shared" si="13"/>
        <v>-1215</v>
      </c>
    </row>
    <row r="77" spans="1:10" ht="15.75" customHeight="1">
      <c r="A77" s="232" t="s">
        <v>131</v>
      </c>
      <c r="B77" s="547">
        <v>123</v>
      </c>
      <c r="C77" s="547">
        <v>119</v>
      </c>
      <c r="D77" s="547">
        <v>340</v>
      </c>
      <c r="E77" s="547">
        <v>923</v>
      </c>
      <c r="F77" s="547">
        <v>899</v>
      </c>
      <c r="G77" s="547">
        <v>154</v>
      </c>
      <c r="H77" s="547">
        <f t="shared" si="11"/>
        <v>800</v>
      </c>
      <c r="I77" s="547">
        <f t="shared" si="12"/>
        <v>780</v>
      </c>
      <c r="J77" s="547">
        <f t="shared" si="13"/>
        <v>-186</v>
      </c>
    </row>
    <row r="78" spans="1:10" ht="15.75" customHeight="1">
      <c r="A78" s="232" t="s">
        <v>132</v>
      </c>
      <c r="B78" s="547">
        <v>931</v>
      </c>
      <c r="C78" s="547">
        <v>993</v>
      </c>
      <c r="D78" s="547">
        <v>1836</v>
      </c>
      <c r="E78" s="547">
        <v>628</v>
      </c>
      <c r="F78" s="547">
        <v>211</v>
      </c>
      <c r="G78" s="547">
        <v>474</v>
      </c>
      <c r="H78" s="547">
        <f t="shared" si="11"/>
        <v>-303</v>
      </c>
      <c r="I78" s="547">
        <f t="shared" si="12"/>
        <v>-782</v>
      </c>
      <c r="J78" s="547">
        <f t="shared" si="13"/>
        <v>-1362</v>
      </c>
    </row>
    <row r="79" spans="1:10" ht="15.75" customHeight="1">
      <c r="A79" s="232" t="s">
        <v>133</v>
      </c>
      <c r="B79" s="547">
        <v>115</v>
      </c>
      <c r="C79" s="547">
        <v>41</v>
      </c>
      <c r="D79" s="547">
        <v>275</v>
      </c>
      <c r="E79" s="547">
        <v>20</v>
      </c>
      <c r="F79" s="547">
        <v>0</v>
      </c>
      <c r="G79" s="547">
        <v>1</v>
      </c>
      <c r="H79" s="547">
        <f t="shared" si="11"/>
        <v>-95</v>
      </c>
      <c r="I79" s="547">
        <f t="shared" si="12"/>
        <v>-41</v>
      </c>
      <c r="J79" s="547">
        <f t="shared" si="13"/>
        <v>-274</v>
      </c>
    </row>
    <row r="80" spans="1:10" ht="15.75" customHeight="1">
      <c r="A80" s="232" t="s">
        <v>134</v>
      </c>
      <c r="B80" s="547">
        <v>651</v>
      </c>
      <c r="C80" s="547">
        <v>834</v>
      </c>
      <c r="D80" s="547">
        <v>540</v>
      </c>
      <c r="E80" s="547">
        <v>2</v>
      </c>
      <c r="F80" s="547">
        <v>5</v>
      </c>
      <c r="G80" s="547">
        <v>8</v>
      </c>
      <c r="H80" s="547">
        <f t="shared" si="11"/>
        <v>-649</v>
      </c>
      <c r="I80" s="547">
        <f t="shared" si="12"/>
        <v>-829</v>
      </c>
      <c r="J80" s="547">
        <f t="shared" si="13"/>
        <v>-532</v>
      </c>
    </row>
    <row r="81" spans="1:10" ht="15.75" customHeight="1" thickBot="1">
      <c r="A81" s="232" t="s">
        <v>336</v>
      </c>
      <c r="B81" s="547">
        <v>544</v>
      </c>
      <c r="C81" s="547">
        <v>0</v>
      </c>
      <c r="D81" s="547">
        <v>476</v>
      </c>
      <c r="E81" s="547">
        <v>42</v>
      </c>
      <c r="F81" s="547">
        <v>0</v>
      </c>
      <c r="G81" s="547">
        <v>1</v>
      </c>
      <c r="H81" s="547">
        <f t="shared" si="11"/>
        <v>-502</v>
      </c>
      <c r="I81" s="547">
        <f t="shared" si="12"/>
        <v>0</v>
      </c>
      <c r="J81" s="547">
        <f t="shared" si="13"/>
        <v>-475</v>
      </c>
    </row>
    <row r="82" spans="1:10" ht="15.75" thickBot="1">
      <c r="A82" s="245" t="s">
        <v>5</v>
      </c>
      <c r="B82" s="550">
        <f>SUM(B67:B81)</f>
        <v>314118</v>
      </c>
      <c r="C82" s="550">
        <f aca="true" t="shared" si="14" ref="C82:J82">SUM(C67:C81)</f>
        <v>345451</v>
      </c>
      <c r="D82" s="550">
        <f t="shared" si="14"/>
        <v>359638</v>
      </c>
      <c r="E82" s="550">
        <f t="shared" si="14"/>
        <v>2012</v>
      </c>
      <c r="F82" s="550">
        <f t="shared" si="14"/>
        <v>4936</v>
      </c>
      <c r="G82" s="550">
        <f t="shared" si="14"/>
        <v>1261</v>
      </c>
      <c r="H82" s="550">
        <f t="shared" si="14"/>
        <v>-312106</v>
      </c>
      <c r="I82" s="550">
        <f t="shared" si="14"/>
        <v>-340515</v>
      </c>
      <c r="J82" s="550">
        <f t="shared" si="14"/>
        <v>-358377</v>
      </c>
    </row>
    <row r="83" spans="1:17" s="3" customFormat="1" ht="13.5" customHeight="1">
      <c r="A83" s="4" t="s">
        <v>19</v>
      </c>
      <c r="B83" s="12"/>
      <c r="C83" s="5"/>
      <c r="D83" s="11" t="s">
        <v>265</v>
      </c>
      <c r="E83" s="11"/>
      <c r="J83" s="6"/>
      <c r="Q83" s="2"/>
    </row>
    <row r="84" ht="15">
      <c r="A84" s="246"/>
    </row>
    <row r="85" spans="1:10" ht="19.5" customHeight="1">
      <c r="A85" s="495" t="s">
        <v>473</v>
      </c>
      <c r="B85" s="495"/>
      <c r="C85" s="495"/>
      <c r="D85" s="495"/>
      <c r="E85" s="495"/>
      <c r="F85" s="495"/>
      <c r="G85" s="495"/>
      <c r="H85" s="495"/>
      <c r="I85" s="495"/>
      <c r="J85" s="495"/>
    </row>
    <row r="86" spans="1:7" ht="6.75" customHeight="1" thickBot="1">
      <c r="A86" s="11"/>
      <c r="B86" s="8"/>
      <c r="C86" s="5"/>
      <c r="D86" s="3"/>
      <c r="E86" s="3"/>
      <c r="F86" s="3"/>
      <c r="G86" s="3"/>
    </row>
    <row r="87" spans="1:10" ht="13.5" customHeight="1" thickBot="1">
      <c r="A87" s="433"/>
      <c r="B87" s="632" t="s">
        <v>367</v>
      </c>
      <c r="C87" s="632"/>
      <c r="D87" s="632"/>
      <c r="E87" s="632"/>
      <c r="F87" s="632"/>
      <c r="G87" s="632"/>
      <c r="H87" s="632"/>
      <c r="I87" s="632"/>
      <c r="J87" s="632"/>
    </row>
    <row r="88" spans="1:10" ht="13.5" customHeight="1" thickBot="1">
      <c r="A88" s="648" t="s">
        <v>119</v>
      </c>
      <c r="B88" s="632" t="s">
        <v>53</v>
      </c>
      <c r="C88" s="632"/>
      <c r="D88" s="632"/>
      <c r="E88" s="632" t="s">
        <v>54</v>
      </c>
      <c r="F88" s="632"/>
      <c r="G88" s="632"/>
      <c r="H88" s="604" t="s">
        <v>376</v>
      </c>
      <c r="I88" s="604"/>
      <c r="J88" s="604"/>
    </row>
    <row r="89" spans="1:10" ht="13.5" customHeight="1" thickBot="1">
      <c r="A89" s="645"/>
      <c r="B89" s="472">
        <v>2005</v>
      </c>
      <c r="C89" s="472">
        <v>2006</v>
      </c>
      <c r="D89" s="472">
        <v>2007</v>
      </c>
      <c r="E89" s="472">
        <v>2005</v>
      </c>
      <c r="F89" s="472">
        <v>2006</v>
      </c>
      <c r="G89" s="472">
        <v>2007</v>
      </c>
      <c r="H89" s="543">
        <v>2005</v>
      </c>
      <c r="I89" s="543">
        <v>2006</v>
      </c>
      <c r="J89" s="543">
        <v>2007</v>
      </c>
    </row>
    <row r="90" spans="1:10" ht="15.75" customHeight="1">
      <c r="A90" s="237" t="s">
        <v>328</v>
      </c>
      <c r="B90" s="545">
        <v>86901</v>
      </c>
      <c r="C90" s="545">
        <v>93033</v>
      </c>
      <c r="D90" s="545">
        <v>8166</v>
      </c>
      <c r="E90" s="545">
        <v>0</v>
      </c>
      <c r="F90" s="545">
        <v>0</v>
      </c>
      <c r="G90" s="545">
        <v>0</v>
      </c>
      <c r="H90" s="545">
        <f>E90-B90</f>
        <v>-86901</v>
      </c>
      <c r="I90" s="545">
        <f>F90-C90</f>
        <v>-93033</v>
      </c>
      <c r="J90" s="545">
        <f>G90-D90</f>
        <v>-8166</v>
      </c>
    </row>
    <row r="91" spans="1:10" ht="15.75" customHeight="1">
      <c r="A91" s="238" t="s">
        <v>329</v>
      </c>
      <c r="B91" s="546">
        <v>8819</v>
      </c>
      <c r="C91" s="546">
        <v>10009</v>
      </c>
      <c r="D91" s="546">
        <v>7418</v>
      </c>
      <c r="E91" s="546">
        <v>0</v>
      </c>
      <c r="F91" s="546">
        <v>0</v>
      </c>
      <c r="G91" s="546">
        <v>0</v>
      </c>
      <c r="H91" s="547">
        <f aca="true" t="shared" si="15" ref="H91:H102">E91-B91</f>
        <v>-8819</v>
      </c>
      <c r="I91" s="547">
        <f aca="true" t="shared" si="16" ref="I91:I102">F91-C91</f>
        <v>-10009</v>
      </c>
      <c r="J91" s="547">
        <f aca="true" t="shared" si="17" ref="J91:J102">G91-D91</f>
        <v>-7418</v>
      </c>
    </row>
    <row r="92" spans="1:10" ht="15.75" customHeight="1">
      <c r="A92" s="232" t="s">
        <v>330</v>
      </c>
      <c r="B92" s="547">
        <v>177</v>
      </c>
      <c r="C92" s="547">
        <v>106</v>
      </c>
      <c r="D92" s="547">
        <v>173</v>
      </c>
      <c r="E92" s="547">
        <v>1</v>
      </c>
      <c r="F92" s="547">
        <v>1904</v>
      </c>
      <c r="G92" s="547">
        <v>0</v>
      </c>
      <c r="H92" s="547">
        <f t="shared" si="15"/>
        <v>-176</v>
      </c>
      <c r="I92" s="547">
        <f t="shared" si="16"/>
        <v>1798</v>
      </c>
      <c r="J92" s="547">
        <f t="shared" si="17"/>
        <v>-173</v>
      </c>
    </row>
    <row r="93" spans="1:10" ht="15.75" customHeight="1">
      <c r="A93" s="232" t="s">
        <v>331</v>
      </c>
      <c r="B93" s="547">
        <v>49</v>
      </c>
      <c r="C93" s="547">
        <v>30</v>
      </c>
      <c r="D93" s="547">
        <v>45</v>
      </c>
      <c r="E93" s="547">
        <v>0</v>
      </c>
      <c r="F93" s="547">
        <v>0</v>
      </c>
      <c r="G93" s="547">
        <v>21</v>
      </c>
      <c r="H93" s="547">
        <f t="shared" si="15"/>
        <v>-49</v>
      </c>
      <c r="I93" s="547">
        <f t="shared" si="16"/>
        <v>-30</v>
      </c>
      <c r="J93" s="547">
        <f t="shared" si="17"/>
        <v>-24</v>
      </c>
    </row>
    <row r="94" spans="1:10" ht="15.75" customHeight="1">
      <c r="A94" s="232" t="s">
        <v>332</v>
      </c>
      <c r="B94" s="547">
        <v>29</v>
      </c>
      <c r="C94" s="547">
        <v>14</v>
      </c>
      <c r="D94" s="547">
        <v>19</v>
      </c>
      <c r="E94" s="547">
        <v>15</v>
      </c>
      <c r="F94" s="547">
        <v>159</v>
      </c>
      <c r="G94" s="547">
        <v>298</v>
      </c>
      <c r="H94" s="547">
        <f t="shared" si="15"/>
        <v>-14</v>
      </c>
      <c r="I94" s="547">
        <f t="shared" si="16"/>
        <v>145</v>
      </c>
      <c r="J94" s="547">
        <f t="shared" si="17"/>
        <v>279</v>
      </c>
    </row>
    <row r="95" spans="1:10" ht="15.75" customHeight="1">
      <c r="A95" s="232" t="s">
        <v>126</v>
      </c>
      <c r="B95" s="547">
        <v>17422</v>
      </c>
      <c r="C95" s="547">
        <v>18730</v>
      </c>
      <c r="D95" s="547">
        <v>18812</v>
      </c>
      <c r="E95" s="547">
        <v>8</v>
      </c>
      <c r="F95" s="547">
        <v>2</v>
      </c>
      <c r="G95" s="547">
        <v>0</v>
      </c>
      <c r="H95" s="547">
        <f t="shared" si="15"/>
        <v>-17414</v>
      </c>
      <c r="I95" s="547">
        <f t="shared" si="16"/>
        <v>-18728</v>
      </c>
      <c r="J95" s="547">
        <f t="shared" si="17"/>
        <v>-18812</v>
      </c>
    </row>
    <row r="96" spans="1:10" ht="15.75" customHeight="1">
      <c r="A96" s="232" t="s">
        <v>333</v>
      </c>
      <c r="B96" s="547">
        <v>3957</v>
      </c>
      <c r="C96" s="547">
        <v>6375</v>
      </c>
      <c r="D96" s="547">
        <v>7475</v>
      </c>
      <c r="E96" s="547">
        <v>25</v>
      </c>
      <c r="F96" s="547">
        <v>10</v>
      </c>
      <c r="G96" s="547">
        <v>56</v>
      </c>
      <c r="H96" s="547">
        <f t="shared" si="15"/>
        <v>-3932</v>
      </c>
      <c r="I96" s="547">
        <f t="shared" si="16"/>
        <v>-6365</v>
      </c>
      <c r="J96" s="547">
        <f t="shared" si="17"/>
        <v>-7419</v>
      </c>
    </row>
    <row r="97" spans="1:10" ht="15.75" customHeight="1">
      <c r="A97" s="232" t="s">
        <v>334</v>
      </c>
      <c r="B97" s="547">
        <v>6</v>
      </c>
      <c r="C97" s="547">
        <v>66</v>
      </c>
      <c r="D97" s="547">
        <v>122</v>
      </c>
      <c r="E97" s="547">
        <v>0</v>
      </c>
      <c r="F97" s="547">
        <v>1</v>
      </c>
      <c r="G97" s="547">
        <v>0.4</v>
      </c>
      <c r="H97" s="547">
        <f t="shared" si="15"/>
        <v>-6</v>
      </c>
      <c r="I97" s="547">
        <f t="shared" si="16"/>
        <v>-65</v>
      </c>
      <c r="J97" s="547">
        <f t="shared" si="17"/>
        <v>-121.6</v>
      </c>
    </row>
    <row r="98" spans="1:10" ht="15.75" customHeight="1">
      <c r="A98" s="232" t="s">
        <v>335</v>
      </c>
      <c r="B98" s="547">
        <v>930</v>
      </c>
      <c r="C98" s="547">
        <v>400</v>
      </c>
      <c r="D98" s="547">
        <v>653</v>
      </c>
      <c r="E98" s="547">
        <v>0</v>
      </c>
      <c r="F98" s="547">
        <v>2</v>
      </c>
      <c r="G98" s="547">
        <v>1</v>
      </c>
      <c r="H98" s="547">
        <f t="shared" si="15"/>
        <v>-930</v>
      </c>
      <c r="I98" s="547">
        <f t="shared" si="16"/>
        <v>-398</v>
      </c>
      <c r="J98" s="547">
        <f t="shared" si="17"/>
        <v>-652</v>
      </c>
    </row>
    <row r="99" spans="1:10" ht="15.75" customHeight="1">
      <c r="A99" s="233" t="s">
        <v>130</v>
      </c>
      <c r="B99" s="547">
        <v>320</v>
      </c>
      <c r="C99" s="547">
        <v>466</v>
      </c>
      <c r="D99" s="547">
        <v>637</v>
      </c>
      <c r="E99" s="547">
        <v>4</v>
      </c>
      <c r="F99" s="547">
        <v>8</v>
      </c>
      <c r="G99" s="547">
        <v>1</v>
      </c>
      <c r="H99" s="547">
        <f t="shared" si="15"/>
        <v>-316</v>
      </c>
      <c r="I99" s="547">
        <f t="shared" si="16"/>
        <v>-458</v>
      </c>
      <c r="J99" s="547">
        <f t="shared" si="17"/>
        <v>-636</v>
      </c>
    </row>
    <row r="100" spans="1:10" ht="15.75" customHeight="1">
      <c r="A100" s="232" t="s">
        <v>131</v>
      </c>
      <c r="B100" s="547">
        <v>22</v>
      </c>
      <c r="C100" s="547">
        <v>12</v>
      </c>
      <c r="D100" s="547">
        <v>196</v>
      </c>
      <c r="E100" s="547">
        <v>64</v>
      </c>
      <c r="F100" s="547">
        <v>46</v>
      </c>
      <c r="G100" s="547">
        <v>17</v>
      </c>
      <c r="H100" s="547">
        <f t="shared" si="15"/>
        <v>42</v>
      </c>
      <c r="I100" s="547">
        <f t="shared" si="16"/>
        <v>34</v>
      </c>
      <c r="J100" s="547">
        <f t="shared" si="17"/>
        <v>-179</v>
      </c>
    </row>
    <row r="101" spans="1:10" ht="15.75" customHeight="1">
      <c r="A101" s="232" t="s">
        <v>132</v>
      </c>
      <c r="B101" s="547">
        <v>260</v>
      </c>
      <c r="C101" s="547">
        <v>270</v>
      </c>
      <c r="D101" s="547">
        <v>403</v>
      </c>
      <c r="E101" s="547">
        <v>681</v>
      </c>
      <c r="F101" s="547">
        <v>164</v>
      </c>
      <c r="G101" s="547">
        <v>873</v>
      </c>
      <c r="H101" s="547">
        <f t="shared" si="15"/>
        <v>421</v>
      </c>
      <c r="I101" s="547">
        <f t="shared" si="16"/>
        <v>-106</v>
      </c>
      <c r="J101" s="547">
        <f t="shared" si="17"/>
        <v>470</v>
      </c>
    </row>
    <row r="102" spans="1:10" ht="15.75" customHeight="1">
      <c r="A102" s="232" t="s">
        <v>133</v>
      </c>
      <c r="B102" s="547">
        <v>19</v>
      </c>
      <c r="C102" s="547">
        <v>4</v>
      </c>
      <c r="D102" s="547">
        <v>43</v>
      </c>
      <c r="E102" s="547">
        <v>0</v>
      </c>
      <c r="F102" s="547">
        <v>0</v>
      </c>
      <c r="G102" s="547">
        <v>0.1</v>
      </c>
      <c r="H102" s="547">
        <f t="shared" si="15"/>
        <v>-19</v>
      </c>
      <c r="I102" s="547">
        <f t="shared" si="16"/>
        <v>-4</v>
      </c>
      <c r="J102" s="547">
        <f t="shared" si="17"/>
        <v>-42.9</v>
      </c>
    </row>
    <row r="103" spans="1:10" ht="15.75" customHeight="1">
      <c r="A103" s="232" t="s">
        <v>134</v>
      </c>
      <c r="B103" s="547">
        <v>48</v>
      </c>
      <c r="C103" s="547">
        <v>46</v>
      </c>
      <c r="D103" s="547">
        <v>29</v>
      </c>
      <c r="E103" s="547">
        <v>0</v>
      </c>
      <c r="F103" s="547">
        <v>1</v>
      </c>
      <c r="G103" s="547">
        <v>1</v>
      </c>
      <c r="H103" s="547">
        <f aca="true" t="shared" si="18" ref="H103:J104">E103-B103</f>
        <v>-48</v>
      </c>
      <c r="I103" s="547">
        <f t="shared" si="18"/>
        <v>-45</v>
      </c>
      <c r="J103" s="547">
        <f t="shared" si="18"/>
        <v>-28</v>
      </c>
    </row>
    <row r="104" spans="1:10" ht="15.75" customHeight="1" thickBot="1">
      <c r="A104" s="232" t="s">
        <v>336</v>
      </c>
      <c r="B104" s="547">
        <v>21</v>
      </c>
      <c r="C104" s="547">
        <v>0</v>
      </c>
      <c r="D104" s="547">
        <v>17</v>
      </c>
      <c r="E104" s="547">
        <v>13</v>
      </c>
      <c r="F104" s="547">
        <v>0</v>
      </c>
      <c r="G104" s="547">
        <v>0.3</v>
      </c>
      <c r="H104" s="547">
        <f t="shared" si="18"/>
        <v>-8</v>
      </c>
      <c r="I104" s="547">
        <f t="shared" si="18"/>
        <v>0</v>
      </c>
      <c r="J104" s="547">
        <f t="shared" si="18"/>
        <v>-16.7</v>
      </c>
    </row>
    <row r="105" spans="1:10" ht="15.75" customHeight="1" thickBot="1">
      <c r="A105" s="245" t="s">
        <v>5</v>
      </c>
      <c r="B105" s="550">
        <f>SUM(B90:B104)</f>
        <v>118980</v>
      </c>
      <c r="C105" s="550">
        <f aca="true" t="shared" si="19" ref="C105:J105">SUM(C90:C104)</f>
        <v>129561</v>
      </c>
      <c r="D105" s="550">
        <f t="shared" si="19"/>
        <v>44208</v>
      </c>
      <c r="E105" s="550">
        <f t="shared" si="19"/>
        <v>811</v>
      </c>
      <c r="F105" s="550">
        <f t="shared" si="19"/>
        <v>2297</v>
      </c>
      <c r="G105" s="550">
        <f t="shared" si="19"/>
        <v>1268.8</v>
      </c>
      <c r="H105" s="550">
        <f t="shared" si="19"/>
        <v>-118169</v>
      </c>
      <c r="I105" s="550">
        <f t="shared" si="19"/>
        <v>-127264</v>
      </c>
      <c r="J105" s="550">
        <f t="shared" si="19"/>
        <v>-42939.2</v>
      </c>
    </row>
    <row r="106" spans="1:17" s="3" customFormat="1" ht="13.5" customHeight="1">
      <c r="A106" s="4" t="s">
        <v>19</v>
      </c>
      <c r="B106" s="12"/>
      <c r="C106" s="5"/>
      <c r="D106" s="11" t="s">
        <v>265</v>
      </c>
      <c r="E106" s="11"/>
      <c r="J106" s="6"/>
      <c r="Q106" s="2"/>
    </row>
  </sheetData>
  <sheetProtection/>
  <mergeCells count="20">
    <mergeCell ref="B4:D4"/>
    <mergeCell ref="E4:G4"/>
    <mergeCell ref="H88:J88"/>
    <mergeCell ref="A65:A66"/>
    <mergeCell ref="B65:D65"/>
    <mergeCell ref="E65:G65"/>
    <mergeCell ref="A88:A89"/>
    <mergeCell ref="B88:D88"/>
    <mergeCell ref="E88:G88"/>
    <mergeCell ref="H65:J65"/>
    <mergeCell ref="B87:J87"/>
    <mergeCell ref="B3:J3"/>
    <mergeCell ref="B33:J33"/>
    <mergeCell ref="B64:J64"/>
    <mergeCell ref="A34:A35"/>
    <mergeCell ref="B34:D34"/>
    <mergeCell ref="E34:G34"/>
    <mergeCell ref="H4:J4"/>
    <mergeCell ref="H34:J34"/>
    <mergeCell ref="A4:A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28125" style="177" customWidth="1"/>
    <col min="2" max="2" width="19.140625" style="177" bestFit="1" customWidth="1"/>
    <col min="3" max="3" width="10.57421875" style="177" bestFit="1" customWidth="1"/>
    <col min="4" max="4" width="7.57421875" style="177" bestFit="1" customWidth="1"/>
    <col min="5" max="5" width="9.57421875" style="177" bestFit="1" customWidth="1"/>
    <col min="6" max="6" width="5.7109375" style="177" bestFit="1" customWidth="1"/>
    <col min="7" max="7" width="5.421875" style="177" bestFit="1" customWidth="1"/>
    <col min="8" max="8" width="6.140625" style="177" bestFit="1" customWidth="1"/>
    <col min="9" max="9" width="5.00390625" style="177" bestFit="1" customWidth="1"/>
    <col min="10" max="10" width="9.8515625" style="177" customWidth="1"/>
    <col min="11" max="11" width="6.421875" style="177" bestFit="1" customWidth="1"/>
    <col min="12" max="12" width="6.57421875" style="177" bestFit="1" customWidth="1"/>
    <col min="13" max="13" width="5.421875" style="177" customWidth="1"/>
    <col min="14" max="16384" width="9.140625" style="177" customWidth="1"/>
  </cols>
  <sheetData>
    <row r="1" spans="1:19" s="2" customFormat="1" ht="19.5" customHeight="1">
      <c r="A1" s="588" t="s">
        <v>475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54"/>
      <c r="O1" s="154"/>
      <c r="P1" s="154"/>
      <c r="Q1" s="154"/>
      <c r="R1" s="154"/>
      <c r="S1" s="154"/>
    </row>
    <row r="2" s="2" customFormat="1" ht="6.75" customHeight="1"/>
    <row r="3" spans="1:19" s="2" customFormat="1" ht="19.5" customHeight="1">
      <c r="A3" s="16" t="s">
        <v>307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ht="6.75" customHeight="1" thickBot="1"/>
    <row r="5" spans="1:13" ht="77.25" thickBot="1">
      <c r="A5" s="18" t="s">
        <v>431</v>
      </c>
      <c r="B5" s="18" t="s">
        <v>169</v>
      </c>
      <c r="C5" s="315" t="s">
        <v>52</v>
      </c>
      <c r="D5" s="315" t="s">
        <v>60</v>
      </c>
      <c r="E5" s="315" t="s">
        <v>170</v>
      </c>
      <c r="F5" s="316" t="s">
        <v>171</v>
      </c>
      <c r="G5" s="316" t="s">
        <v>101</v>
      </c>
      <c r="H5" s="315" t="s">
        <v>172</v>
      </c>
      <c r="I5" s="315" t="s">
        <v>173</v>
      </c>
      <c r="J5" s="316" t="s">
        <v>174</v>
      </c>
      <c r="K5" s="316" t="s">
        <v>433</v>
      </c>
      <c r="L5" s="315" t="s">
        <v>34</v>
      </c>
      <c r="M5" s="315" t="s">
        <v>5</v>
      </c>
    </row>
    <row r="6" spans="1:13" ht="15.75" customHeight="1">
      <c r="A6" s="598">
        <v>1997</v>
      </c>
      <c r="B6" s="178" t="s">
        <v>382</v>
      </c>
      <c r="C6" s="353">
        <v>52.2</v>
      </c>
      <c r="D6" s="353">
        <v>8.5</v>
      </c>
      <c r="E6" s="353">
        <v>42.1</v>
      </c>
      <c r="F6" s="353">
        <v>21.2</v>
      </c>
      <c r="G6" s="353">
        <v>71.4</v>
      </c>
      <c r="H6" s="353">
        <v>51.1</v>
      </c>
      <c r="I6" s="353">
        <v>12.7</v>
      </c>
      <c r="J6" s="353">
        <v>2</v>
      </c>
      <c r="K6" s="353">
        <v>1.7</v>
      </c>
      <c r="L6" s="353">
        <v>3.1</v>
      </c>
      <c r="M6" s="354">
        <f>SUM(C6:L6)</f>
        <v>266.00000000000006</v>
      </c>
    </row>
    <row r="7" spans="1:13" ht="15.75" customHeight="1" thickBot="1">
      <c r="A7" s="599"/>
      <c r="B7" s="179" t="s">
        <v>383</v>
      </c>
      <c r="C7" s="181">
        <v>88.4</v>
      </c>
      <c r="D7" s="181">
        <v>50.3</v>
      </c>
      <c r="E7" s="181">
        <v>1462.7</v>
      </c>
      <c r="F7" s="181">
        <v>369.7</v>
      </c>
      <c r="G7" s="181">
        <v>1046.5</v>
      </c>
      <c r="H7" s="181">
        <v>93.9</v>
      </c>
      <c r="I7" s="181">
        <v>55.7</v>
      </c>
      <c r="J7" s="247"/>
      <c r="K7" s="247"/>
      <c r="L7" s="247"/>
      <c r="M7" s="355"/>
    </row>
    <row r="8" spans="1:13" ht="15.75" customHeight="1">
      <c r="A8" s="596">
        <v>1998</v>
      </c>
      <c r="B8" s="178" t="s">
        <v>382</v>
      </c>
      <c r="C8" s="353">
        <v>51.9</v>
      </c>
      <c r="D8" s="353">
        <v>9.7</v>
      </c>
      <c r="E8" s="353">
        <v>39</v>
      </c>
      <c r="F8" s="353">
        <v>21.6</v>
      </c>
      <c r="G8" s="353">
        <v>69.7</v>
      </c>
      <c r="H8" s="353">
        <v>50.5</v>
      </c>
      <c r="I8" s="353">
        <v>13.6</v>
      </c>
      <c r="J8" s="356"/>
      <c r="K8" s="356"/>
      <c r="L8" s="353">
        <v>3.5</v>
      </c>
      <c r="M8" s="354"/>
    </row>
    <row r="9" spans="1:13" ht="15.75" customHeight="1" thickBot="1">
      <c r="A9" s="597"/>
      <c r="B9" s="179" t="s">
        <v>383</v>
      </c>
      <c r="C9" s="181">
        <v>105.5</v>
      </c>
      <c r="D9" s="181">
        <v>60.2</v>
      </c>
      <c r="E9" s="181">
        <v>1235.3</v>
      </c>
      <c r="F9" s="181">
        <v>455</v>
      </c>
      <c r="G9" s="181">
        <v>933.1</v>
      </c>
      <c r="H9" s="181">
        <v>30.3</v>
      </c>
      <c r="I9" s="181">
        <v>51.6</v>
      </c>
      <c r="J9" s="247"/>
      <c r="K9" s="247"/>
      <c r="L9" s="247"/>
      <c r="M9" s="355"/>
    </row>
    <row r="10" spans="1:13" ht="15.75" customHeight="1">
      <c r="A10" s="596">
        <v>1999</v>
      </c>
      <c r="B10" s="178" t="s">
        <v>382</v>
      </c>
      <c r="C10" s="353">
        <v>52.2</v>
      </c>
      <c r="D10" s="353">
        <v>8.5</v>
      </c>
      <c r="E10" s="353">
        <v>42.1</v>
      </c>
      <c r="F10" s="353">
        <v>21.2</v>
      </c>
      <c r="G10" s="353">
        <v>71.4</v>
      </c>
      <c r="H10" s="353">
        <v>51.1</v>
      </c>
      <c r="I10" s="353">
        <v>13.4</v>
      </c>
      <c r="J10" s="356"/>
      <c r="K10" s="356"/>
      <c r="L10" s="353">
        <v>3.7</v>
      </c>
      <c r="M10" s="354"/>
    </row>
    <row r="11" spans="1:13" ht="15.75" customHeight="1" thickBot="1">
      <c r="A11" s="597"/>
      <c r="B11" s="179" t="s">
        <v>383</v>
      </c>
      <c r="C11" s="181">
        <v>93.7</v>
      </c>
      <c r="D11" s="181">
        <v>54.8</v>
      </c>
      <c r="E11" s="181">
        <v>1240</v>
      </c>
      <c r="F11" s="181">
        <v>382.5</v>
      </c>
      <c r="G11" s="181">
        <v>973.8</v>
      </c>
      <c r="H11" s="181">
        <v>66.4</v>
      </c>
      <c r="I11" s="181">
        <v>48.2</v>
      </c>
      <c r="J11" s="247"/>
      <c r="K11" s="247"/>
      <c r="L11" s="247"/>
      <c r="M11" s="355"/>
    </row>
    <row r="12" spans="1:13" ht="15.75" customHeight="1">
      <c r="A12" s="596">
        <v>2000</v>
      </c>
      <c r="B12" s="178" t="s">
        <v>382</v>
      </c>
      <c r="C12" s="353">
        <v>50.2</v>
      </c>
      <c r="D12" s="353">
        <v>7.7</v>
      </c>
      <c r="E12" s="353">
        <v>37.2</v>
      </c>
      <c r="F12" s="353">
        <v>17.1</v>
      </c>
      <c r="G12" s="353">
        <v>71.4</v>
      </c>
      <c r="H12" s="353">
        <v>55.6</v>
      </c>
      <c r="I12" s="356"/>
      <c r="J12" s="353">
        <v>1.9</v>
      </c>
      <c r="K12" s="353">
        <v>4.5</v>
      </c>
      <c r="L12" s="353">
        <v>14</v>
      </c>
      <c r="M12" s="354"/>
    </row>
    <row r="13" spans="1:13" ht="15.75" customHeight="1" thickBot="1">
      <c r="A13" s="597"/>
      <c r="B13" s="179" t="s">
        <v>383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55"/>
    </row>
    <row r="14" spans="1:13" ht="15.75" customHeight="1">
      <c r="A14" s="596">
        <v>2001</v>
      </c>
      <c r="B14" s="178" t="s">
        <v>382</v>
      </c>
      <c r="C14" s="353">
        <v>52</v>
      </c>
      <c r="D14" s="353">
        <v>6.6</v>
      </c>
      <c r="E14" s="353">
        <v>34.6</v>
      </c>
      <c r="F14" s="353">
        <v>10.9</v>
      </c>
      <c r="G14" s="353">
        <v>85.1</v>
      </c>
      <c r="H14" s="353">
        <v>56.8</v>
      </c>
      <c r="I14" s="356"/>
      <c r="J14" s="353">
        <v>1.9</v>
      </c>
      <c r="K14" s="353">
        <v>3.8</v>
      </c>
      <c r="L14" s="353">
        <v>14.1</v>
      </c>
      <c r="M14" s="354"/>
    </row>
    <row r="15" spans="1:13" ht="15.75" customHeight="1" thickBot="1">
      <c r="A15" s="597"/>
      <c r="B15" s="179" t="s">
        <v>383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355"/>
    </row>
    <row r="16" spans="1:13" ht="15.75" customHeight="1">
      <c r="A16" s="596">
        <v>2002</v>
      </c>
      <c r="B16" s="178" t="s">
        <v>382</v>
      </c>
      <c r="C16" s="353">
        <v>56</v>
      </c>
      <c r="D16" s="353">
        <v>9.8</v>
      </c>
      <c r="E16" s="353">
        <v>41.1</v>
      </c>
      <c r="F16" s="353">
        <v>10.4</v>
      </c>
      <c r="G16" s="353">
        <v>82.6</v>
      </c>
      <c r="H16" s="353">
        <v>57.6</v>
      </c>
      <c r="I16" s="356"/>
      <c r="J16" s="356"/>
      <c r="K16" s="356"/>
      <c r="L16" s="353">
        <v>3.5</v>
      </c>
      <c r="M16" s="354"/>
    </row>
    <row r="17" spans="1:13" ht="15.75" customHeight="1" thickBot="1">
      <c r="A17" s="597"/>
      <c r="B17" s="179" t="s">
        <v>383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355"/>
    </row>
    <row r="18" spans="1:13" ht="15.75" customHeight="1">
      <c r="A18" s="596">
        <v>2003</v>
      </c>
      <c r="B18" s="178" t="s">
        <v>382</v>
      </c>
      <c r="C18" s="353">
        <v>60.7</v>
      </c>
      <c r="D18" s="353">
        <v>8.1</v>
      </c>
      <c r="E18" s="353">
        <v>42.4</v>
      </c>
      <c r="F18" s="353">
        <v>9.7</v>
      </c>
      <c r="G18" s="353">
        <v>84.3</v>
      </c>
      <c r="H18" s="353">
        <v>57.6</v>
      </c>
      <c r="I18" s="356"/>
      <c r="J18" s="356"/>
      <c r="K18" s="356"/>
      <c r="L18" s="353">
        <v>4.9</v>
      </c>
      <c r="M18" s="354"/>
    </row>
    <row r="19" spans="1:13" ht="15.75" customHeight="1" thickBot="1">
      <c r="A19" s="597"/>
      <c r="B19" s="179" t="s">
        <v>383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355"/>
    </row>
    <row r="20" spans="1:13" ht="15.75" customHeight="1">
      <c r="A20" s="596">
        <v>2004</v>
      </c>
      <c r="B20" s="178" t="s">
        <v>382</v>
      </c>
      <c r="C20" s="353">
        <v>60</v>
      </c>
      <c r="D20" s="353">
        <v>7.5</v>
      </c>
      <c r="E20" s="353">
        <v>42.3</v>
      </c>
      <c r="F20" s="353">
        <v>11.1</v>
      </c>
      <c r="G20" s="353">
        <v>83.5</v>
      </c>
      <c r="H20" s="353">
        <v>58.5</v>
      </c>
      <c r="I20" s="356"/>
      <c r="J20" s="356"/>
      <c r="K20" s="356"/>
      <c r="L20" s="353">
        <v>5.4</v>
      </c>
      <c r="M20" s="354"/>
    </row>
    <row r="21" spans="1:13" ht="15.75" customHeight="1" thickBot="1">
      <c r="A21" s="597"/>
      <c r="B21" s="179" t="s">
        <v>383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355"/>
    </row>
    <row r="22" spans="1:13" ht="15.75" customHeight="1">
      <c r="A22" s="596">
        <v>2005</v>
      </c>
      <c r="B22" s="178" t="s">
        <v>382</v>
      </c>
      <c r="C22" s="353">
        <v>65.2</v>
      </c>
      <c r="D22" s="353">
        <v>7.1</v>
      </c>
      <c r="E22" s="353">
        <v>42.1</v>
      </c>
      <c r="F22" s="353">
        <v>10.8</v>
      </c>
      <c r="G22" s="353">
        <v>82.5</v>
      </c>
      <c r="H22" s="353">
        <v>58.8</v>
      </c>
      <c r="I22" s="356"/>
      <c r="J22" s="356"/>
      <c r="K22" s="356"/>
      <c r="L22" s="353">
        <v>6.5</v>
      </c>
      <c r="M22" s="354"/>
    </row>
    <row r="23" spans="1:13" ht="15.75" customHeight="1" thickBot="1">
      <c r="A23" s="597"/>
      <c r="B23" s="179" t="s">
        <v>383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355"/>
    </row>
    <row r="24" spans="1:13" ht="15.75" customHeight="1">
      <c r="A24" s="596">
        <v>2006</v>
      </c>
      <c r="B24" s="178" t="s">
        <v>382</v>
      </c>
      <c r="C24" s="353">
        <v>70</v>
      </c>
      <c r="D24" s="353">
        <v>7.2</v>
      </c>
      <c r="E24" s="353">
        <v>42.3</v>
      </c>
      <c r="F24" s="353">
        <v>9.9</v>
      </c>
      <c r="G24" s="353">
        <v>83.9</v>
      </c>
      <c r="H24" s="353">
        <v>59.1</v>
      </c>
      <c r="I24" s="356"/>
      <c r="J24" s="356"/>
      <c r="K24" s="356"/>
      <c r="L24" s="353">
        <v>6.6</v>
      </c>
      <c r="M24" s="354"/>
    </row>
    <row r="25" spans="1:13" ht="15.75" customHeight="1" thickBot="1">
      <c r="A25" s="597"/>
      <c r="B25" s="179" t="s">
        <v>383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355"/>
    </row>
    <row r="26" spans="1:13" ht="15.75" customHeight="1">
      <c r="A26" s="596">
        <v>2007</v>
      </c>
      <c r="B26" s="178" t="s">
        <v>382</v>
      </c>
      <c r="C26" s="353">
        <v>69.6</v>
      </c>
      <c r="D26" s="353">
        <v>7</v>
      </c>
      <c r="E26" s="353">
        <v>41.7</v>
      </c>
      <c r="F26" s="353">
        <v>9.6</v>
      </c>
      <c r="G26" s="353">
        <v>84.3</v>
      </c>
      <c r="H26" s="353">
        <v>58.6</v>
      </c>
      <c r="I26" s="356"/>
      <c r="J26" s="356"/>
      <c r="K26" s="356"/>
      <c r="L26" s="353">
        <v>6.3</v>
      </c>
      <c r="M26" s="354"/>
    </row>
    <row r="27" spans="1:13" ht="15.75" customHeight="1" thickBot="1">
      <c r="A27" s="597"/>
      <c r="B27" s="179" t="s">
        <v>383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355"/>
    </row>
    <row r="28" spans="1:39" s="3" customFormat="1" ht="13.5" customHeight="1">
      <c r="A28" s="4" t="s">
        <v>19</v>
      </c>
      <c r="B28" s="12"/>
      <c r="C28" s="5"/>
      <c r="J28" s="11" t="s">
        <v>265</v>
      </c>
      <c r="P28" s="6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3" customFormat="1" ht="13.5" customHeight="1">
      <c r="A29" s="326"/>
      <c r="B29" s="11" t="s">
        <v>436</v>
      </c>
      <c r="C29" s="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</sheetData>
  <sheetProtection/>
  <mergeCells count="12">
    <mergeCell ref="A1:M1"/>
    <mergeCell ref="A6:A7"/>
    <mergeCell ref="A8:A9"/>
    <mergeCell ref="A10:A11"/>
    <mergeCell ref="A24:A25"/>
    <mergeCell ref="A26:A27"/>
    <mergeCell ref="A12:A13"/>
    <mergeCell ref="A14:A15"/>
    <mergeCell ref="A16:A17"/>
    <mergeCell ref="A18:A19"/>
    <mergeCell ref="A20:A21"/>
    <mergeCell ref="A22:A2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77" customWidth="1"/>
    <col min="2" max="2" width="13.57421875" style="177" bestFit="1" customWidth="1"/>
    <col min="3" max="3" width="10.57421875" style="177" bestFit="1" customWidth="1"/>
    <col min="4" max="4" width="7.57421875" style="177" bestFit="1" customWidth="1"/>
    <col min="5" max="5" width="9.57421875" style="177" bestFit="1" customWidth="1"/>
    <col min="6" max="6" width="8.7109375" style="177" bestFit="1" customWidth="1"/>
    <col min="7" max="7" width="9.421875" style="177" bestFit="1" customWidth="1"/>
    <col min="8" max="8" width="7.28125" style="177" customWidth="1"/>
    <col min="9" max="9" width="9.140625" style="177" customWidth="1"/>
    <col min="10" max="10" width="10.28125" style="177" customWidth="1"/>
    <col min="11" max="11" width="9.00390625" style="177" customWidth="1"/>
    <col min="12" max="16384" width="9.140625" style="177" customWidth="1"/>
  </cols>
  <sheetData>
    <row r="1" spans="1:19" ht="19.5" customHeight="1">
      <c r="A1" s="16" t="s">
        <v>384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1" ht="26.25" thickBot="1">
      <c r="A3" s="19" t="s">
        <v>431</v>
      </c>
      <c r="B3" s="19" t="s">
        <v>169</v>
      </c>
      <c r="C3" s="316" t="s">
        <v>52</v>
      </c>
      <c r="D3" s="316" t="s">
        <v>60</v>
      </c>
      <c r="E3" s="316" t="s">
        <v>170</v>
      </c>
      <c r="F3" s="316" t="s">
        <v>171</v>
      </c>
      <c r="G3" s="316" t="s">
        <v>101</v>
      </c>
      <c r="H3" s="316" t="s">
        <v>172</v>
      </c>
      <c r="I3" s="316" t="s">
        <v>267</v>
      </c>
      <c r="J3" s="316" t="s">
        <v>268</v>
      </c>
      <c r="K3" s="316" t="s">
        <v>5</v>
      </c>
    </row>
    <row r="4" spans="1:11" ht="30" customHeight="1">
      <c r="A4" s="596">
        <v>2006</v>
      </c>
      <c r="B4" s="160" t="s">
        <v>377</v>
      </c>
      <c r="C4" s="125">
        <v>33.6</v>
      </c>
      <c r="D4" s="125">
        <v>4.2</v>
      </c>
      <c r="E4" s="125">
        <v>37.2</v>
      </c>
      <c r="F4" s="125">
        <v>3.5</v>
      </c>
      <c r="G4" s="125">
        <v>54.5</v>
      </c>
      <c r="H4" s="125">
        <v>3.5</v>
      </c>
      <c r="I4" s="125">
        <v>0.8</v>
      </c>
      <c r="J4" s="125">
        <v>4.9</v>
      </c>
      <c r="K4" s="164">
        <f>SUM(C4:J4)</f>
        <v>142.20000000000002</v>
      </c>
    </row>
    <row r="5" spans="1:11" ht="30" customHeight="1">
      <c r="A5" s="600"/>
      <c r="B5" s="161" t="s">
        <v>1</v>
      </c>
      <c r="C5" s="70">
        <f aca="true" t="shared" si="0" ref="C5:K5">C4*100/C10</f>
        <v>48</v>
      </c>
      <c r="D5" s="70">
        <f t="shared" si="0"/>
        <v>58.33333333333333</v>
      </c>
      <c r="E5" s="70">
        <f t="shared" si="0"/>
        <v>87.94326241134753</v>
      </c>
      <c r="F5" s="70">
        <f t="shared" si="0"/>
        <v>35.35353535353535</v>
      </c>
      <c r="G5" s="70">
        <f t="shared" si="0"/>
        <v>70.96354166666667</v>
      </c>
      <c r="H5" s="70">
        <f t="shared" si="0"/>
        <v>5.922165820642978</v>
      </c>
      <c r="I5" s="70">
        <f t="shared" si="0"/>
        <v>11.267605633802818</v>
      </c>
      <c r="J5" s="70">
        <f t="shared" si="0"/>
        <v>74.24242424242425</v>
      </c>
      <c r="K5" s="165">
        <f t="shared" si="0"/>
        <v>50.967741935483865</v>
      </c>
    </row>
    <row r="6" spans="1:11" ht="30" customHeight="1">
      <c r="A6" s="600"/>
      <c r="B6" s="161" t="s">
        <v>378</v>
      </c>
      <c r="C6" s="70">
        <v>36.4</v>
      </c>
      <c r="D6" s="70">
        <v>2.8</v>
      </c>
      <c r="E6" s="70">
        <v>1.3</v>
      </c>
      <c r="F6" s="70">
        <v>6.4</v>
      </c>
      <c r="G6" s="70">
        <v>22.3</v>
      </c>
      <c r="H6" s="70">
        <v>55.6</v>
      </c>
      <c r="I6" s="70">
        <v>6.3</v>
      </c>
      <c r="J6" s="70">
        <v>1.1</v>
      </c>
      <c r="K6" s="165">
        <f>SUM(C6:J6)</f>
        <v>132.2</v>
      </c>
    </row>
    <row r="7" spans="1:11" ht="30" customHeight="1">
      <c r="A7" s="600"/>
      <c r="B7" s="161" t="s">
        <v>1</v>
      </c>
      <c r="C7" s="70">
        <f aca="true" t="shared" si="1" ref="C7:K7">C6*100/C10</f>
        <v>52</v>
      </c>
      <c r="D7" s="70">
        <f t="shared" si="1"/>
        <v>38.888888888888886</v>
      </c>
      <c r="E7" s="70">
        <f t="shared" si="1"/>
        <v>3.0732860520094563</v>
      </c>
      <c r="F7" s="70">
        <f t="shared" si="1"/>
        <v>64.64646464646465</v>
      </c>
      <c r="G7" s="70">
        <f t="shared" si="1"/>
        <v>29.036458333333336</v>
      </c>
      <c r="H7" s="70">
        <f t="shared" si="1"/>
        <v>94.07783417935703</v>
      </c>
      <c r="I7" s="70">
        <f t="shared" si="1"/>
        <v>88.73239436619718</v>
      </c>
      <c r="J7" s="70">
        <f t="shared" si="1"/>
        <v>16.66666666666667</v>
      </c>
      <c r="K7" s="70">
        <f t="shared" si="1"/>
        <v>47.38351254480285</v>
      </c>
    </row>
    <row r="8" spans="1:11" ht="30" customHeight="1">
      <c r="A8" s="600"/>
      <c r="B8" s="161" t="s">
        <v>379</v>
      </c>
      <c r="C8" s="70">
        <v>0</v>
      </c>
      <c r="D8" s="70">
        <v>0.2</v>
      </c>
      <c r="E8" s="70">
        <v>3.8</v>
      </c>
      <c r="F8" s="70">
        <v>0</v>
      </c>
      <c r="G8" s="70">
        <v>0</v>
      </c>
      <c r="H8" s="70">
        <v>0</v>
      </c>
      <c r="I8" s="70">
        <v>0</v>
      </c>
      <c r="J8" s="70">
        <v>0.6</v>
      </c>
      <c r="K8" s="165">
        <f>SUM(C8:J8)</f>
        <v>4.6</v>
      </c>
    </row>
    <row r="9" spans="1:11" ht="30" customHeight="1">
      <c r="A9" s="600"/>
      <c r="B9" s="161" t="s">
        <v>1</v>
      </c>
      <c r="C9" s="70">
        <f aca="true" t="shared" si="2" ref="C9:K9">C8*100/C10</f>
        <v>0</v>
      </c>
      <c r="D9" s="70">
        <f t="shared" si="2"/>
        <v>2.7777777777777777</v>
      </c>
      <c r="E9" s="70">
        <f t="shared" si="2"/>
        <v>8.983451536643027</v>
      </c>
      <c r="F9" s="70">
        <f t="shared" si="2"/>
        <v>0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9.090909090909092</v>
      </c>
      <c r="K9" s="70">
        <f t="shared" si="2"/>
        <v>1.648745519713261</v>
      </c>
    </row>
    <row r="10" spans="1:11" ht="30" customHeight="1" thickBot="1">
      <c r="A10" s="601"/>
      <c r="B10" s="117" t="s">
        <v>380</v>
      </c>
      <c r="C10" s="126">
        <f aca="true" t="shared" si="3" ref="C10:J10">C4+C6+C8</f>
        <v>70</v>
      </c>
      <c r="D10" s="126">
        <f t="shared" si="3"/>
        <v>7.2</v>
      </c>
      <c r="E10" s="126">
        <f t="shared" si="3"/>
        <v>42.3</v>
      </c>
      <c r="F10" s="126">
        <f t="shared" si="3"/>
        <v>9.9</v>
      </c>
      <c r="G10" s="126">
        <f t="shared" si="3"/>
        <v>76.8</v>
      </c>
      <c r="H10" s="126">
        <f t="shared" si="3"/>
        <v>59.1</v>
      </c>
      <c r="I10" s="126">
        <f t="shared" si="3"/>
        <v>7.1</v>
      </c>
      <c r="J10" s="126">
        <f t="shared" si="3"/>
        <v>6.6</v>
      </c>
      <c r="K10" s="166">
        <f>SUM(C10:J10)</f>
        <v>279.00000000000006</v>
      </c>
    </row>
    <row r="11" spans="1:11" ht="30" customHeight="1">
      <c r="A11" s="596">
        <v>2007</v>
      </c>
      <c r="B11" s="160" t="s">
        <v>377</v>
      </c>
      <c r="C11" s="125">
        <v>31.3</v>
      </c>
      <c r="D11" s="125">
        <v>4.1</v>
      </c>
      <c r="E11" s="125">
        <v>36.3</v>
      </c>
      <c r="F11" s="125">
        <v>3.3</v>
      </c>
      <c r="G11" s="125">
        <v>53.1</v>
      </c>
      <c r="H11" s="125">
        <v>3.5</v>
      </c>
      <c r="I11" s="125">
        <v>1</v>
      </c>
      <c r="J11" s="125">
        <v>4.5</v>
      </c>
      <c r="K11" s="164">
        <f>SUM(C11:J11)</f>
        <v>137.1</v>
      </c>
    </row>
    <row r="12" spans="1:11" ht="30" customHeight="1">
      <c r="A12" s="600"/>
      <c r="B12" s="161" t="s">
        <v>1</v>
      </c>
      <c r="C12" s="70">
        <f aca="true" t="shared" si="4" ref="C12:K12">C11*100/C17</f>
        <v>44.9712643678161</v>
      </c>
      <c r="D12" s="70">
        <f t="shared" si="4"/>
        <v>58.57142857142857</v>
      </c>
      <c r="E12" s="70">
        <f t="shared" si="4"/>
        <v>87.0503597122302</v>
      </c>
      <c r="F12" s="70">
        <f t="shared" si="4"/>
        <v>34.375</v>
      </c>
      <c r="G12" s="70">
        <f t="shared" si="4"/>
        <v>68.96103896103897</v>
      </c>
      <c r="H12" s="70">
        <f t="shared" si="4"/>
        <v>5.972696245733788</v>
      </c>
      <c r="I12" s="70">
        <f t="shared" si="4"/>
        <v>13.698630136986301</v>
      </c>
      <c r="J12" s="70">
        <f t="shared" si="4"/>
        <v>71.42857142857143</v>
      </c>
      <c r="K12" s="165">
        <f t="shared" si="4"/>
        <v>49.47672320461927</v>
      </c>
    </row>
    <row r="13" spans="1:11" ht="30" customHeight="1">
      <c r="A13" s="600"/>
      <c r="B13" s="161" t="s">
        <v>378</v>
      </c>
      <c r="C13" s="70">
        <v>38.3</v>
      </c>
      <c r="D13" s="70">
        <v>2.8</v>
      </c>
      <c r="E13" s="70">
        <v>1.2</v>
      </c>
      <c r="F13" s="70">
        <v>6.3</v>
      </c>
      <c r="G13" s="70">
        <v>23.9</v>
      </c>
      <c r="H13" s="70">
        <v>55.1</v>
      </c>
      <c r="I13" s="70">
        <v>6.3</v>
      </c>
      <c r="J13" s="70">
        <v>1.2</v>
      </c>
      <c r="K13" s="165">
        <f>SUM(C13:J13)</f>
        <v>135.1</v>
      </c>
    </row>
    <row r="14" spans="1:11" ht="30" customHeight="1">
      <c r="A14" s="600"/>
      <c r="B14" s="161" t="s">
        <v>1</v>
      </c>
      <c r="C14" s="70">
        <f aca="true" t="shared" si="5" ref="C14:K14">C13*100/C17</f>
        <v>55.0287356321839</v>
      </c>
      <c r="D14" s="70">
        <f t="shared" si="5"/>
        <v>40.00000000000001</v>
      </c>
      <c r="E14" s="70">
        <f t="shared" si="5"/>
        <v>2.8776978417266186</v>
      </c>
      <c r="F14" s="70">
        <f t="shared" si="5"/>
        <v>65.625</v>
      </c>
      <c r="G14" s="70">
        <f t="shared" si="5"/>
        <v>31.038961038961038</v>
      </c>
      <c r="H14" s="70">
        <f t="shared" si="5"/>
        <v>94.02730375426621</v>
      </c>
      <c r="I14" s="70">
        <f t="shared" si="5"/>
        <v>86.3013698630137</v>
      </c>
      <c r="J14" s="70">
        <f t="shared" si="5"/>
        <v>19.047619047619047</v>
      </c>
      <c r="K14" s="70">
        <f t="shared" si="5"/>
        <v>48.7549621075424</v>
      </c>
    </row>
    <row r="15" spans="1:11" ht="30" customHeight="1">
      <c r="A15" s="600"/>
      <c r="B15" s="161" t="s">
        <v>379</v>
      </c>
      <c r="C15" s="70">
        <v>0</v>
      </c>
      <c r="D15" s="70">
        <v>0.1</v>
      </c>
      <c r="E15" s="70">
        <v>4.2</v>
      </c>
      <c r="F15" s="70">
        <v>0</v>
      </c>
      <c r="G15" s="70">
        <v>0</v>
      </c>
      <c r="H15" s="70">
        <v>0</v>
      </c>
      <c r="I15" s="70">
        <v>0</v>
      </c>
      <c r="J15" s="70">
        <v>0.6</v>
      </c>
      <c r="K15" s="165">
        <f>SUM(C15:J15)</f>
        <v>4.8999999999999995</v>
      </c>
    </row>
    <row r="16" spans="1:11" ht="30" customHeight="1">
      <c r="A16" s="600"/>
      <c r="B16" s="161" t="s">
        <v>1</v>
      </c>
      <c r="C16" s="70">
        <f aca="true" t="shared" si="6" ref="C16:K16">C15*100/C17</f>
        <v>0</v>
      </c>
      <c r="D16" s="70">
        <f t="shared" si="6"/>
        <v>1.4285714285714288</v>
      </c>
      <c r="E16" s="70">
        <f t="shared" si="6"/>
        <v>10.071942446043165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9.523809523809524</v>
      </c>
      <c r="K16" s="70">
        <f t="shared" si="6"/>
        <v>1.7683146878383251</v>
      </c>
    </row>
    <row r="17" spans="1:11" ht="30" customHeight="1" thickBot="1">
      <c r="A17" s="601"/>
      <c r="B17" s="117" t="s">
        <v>380</v>
      </c>
      <c r="C17" s="126">
        <f aca="true" t="shared" si="7" ref="C17:J17">C11+C13+C15</f>
        <v>69.6</v>
      </c>
      <c r="D17" s="126">
        <f t="shared" si="7"/>
        <v>6.999999999999999</v>
      </c>
      <c r="E17" s="126">
        <f t="shared" si="7"/>
        <v>41.7</v>
      </c>
      <c r="F17" s="126">
        <f t="shared" si="7"/>
        <v>9.6</v>
      </c>
      <c r="G17" s="126">
        <f t="shared" si="7"/>
        <v>77</v>
      </c>
      <c r="H17" s="126">
        <f t="shared" si="7"/>
        <v>58.6</v>
      </c>
      <c r="I17" s="126">
        <f t="shared" si="7"/>
        <v>7.3</v>
      </c>
      <c r="J17" s="126">
        <f t="shared" si="7"/>
        <v>6.3</v>
      </c>
      <c r="K17" s="166">
        <f>SUM(C17:J17)</f>
        <v>277.1</v>
      </c>
    </row>
    <row r="18" spans="1:19" ht="13.5" customHeight="1">
      <c r="A18" s="4" t="s">
        <v>19</v>
      </c>
      <c r="B18" s="12"/>
      <c r="C18" s="5"/>
      <c r="D18" s="3"/>
      <c r="E18" s="3"/>
      <c r="F18" s="3"/>
      <c r="G18" s="3"/>
      <c r="H18" s="11" t="s">
        <v>265</v>
      </c>
      <c r="I18" s="3"/>
      <c r="J18" s="3"/>
      <c r="K18" s="3"/>
      <c r="L18" s="3"/>
      <c r="M18" s="3"/>
      <c r="N18" s="3"/>
      <c r="O18" s="3"/>
      <c r="P18" s="6"/>
      <c r="Q18" s="3"/>
      <c r="R18" s="3"/>
      <c r="S18" s="3"/>
    </row>
    <row r="19" spans="2:19" ht="13.5" customHeight="1">
      <c r="B19" s="8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</sheetData>
  <sheetProtection/>
  <mergeCells count="2">
    <mergeCell ref="A4:A10"/>
    <mergeCell ref="A11:A1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77" customWidth="1"/>
    <col min="2" max="2" width="13.28125" style="177" bestFit="1" customWidth="1"/>
    <col min="3" max="3" width="8.00390625" style="177" bestFit="1" customWidth="1"/>
    <col min="4" max="4" width="10.7109375" style="177" bestFit="1" customWidth="1"/>
    <col min="5" max="5" width="7.7109375" style="177" bestFit="1" customWidth="1"/>
    <col min="6" max="6" width="9.7109375" style="177" bestFit="1" customWidth="1"/>
    <col min="7" max="7" width="8.8515625" style="177" bestFit="1" customWidth="1"/>
    <col min="8" max="8" width="7.28125" style="177" bestFit="1" customWidth="1"/>
    <col min="9" max="9" width="7.00390625" style="177" customWidth="1"/>
    <col min="10" max="10" width="6.28125" style="177" bestFit="1" customWidth="1"/>
    <col min="11" max="11" width="7.7109375" style="177" bestFit="1" customWidth="1"/>
    <col min="12" max="12" width="7.7109375" style="177" customWidth="1"/>
    <col min="13" max="16384" width="9.140625" style="177" customWidth="1"/>
  </cols>
  <sheetData>
    <row r="1" spans="1:19" s="2" customFormat="1" ht="19.5" customHeight="1">
      <c r="A1" s="16" t="s">
        <v>385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2" ht="26.25" thickBot="1">
      <c r="A3" s="19" t="s">
        <v>431</v>
      </c>
      <c r="B3" s="19" t="s">
        <v>208</v>
      </c>
      <c r="C3" s="19" t="s">
        <v>169</v>
      </c>
      <c r="D3" s="316" t="s">
        <v>52</v>
      </c>
      <c r="E3" s="316" t="s">
        <v>60</v>
      </c>
      <c r="F3" s="316" t="s">
        <v>170</v>
      </c>
      <c r="G3" s="316" t="s">
        <v>171</v>
      </c>
      <c r="H3" s="316" t="s">
        <v>101</v>
      </c>
      <c r="I3" s="316" t="s">
        <v>172</v>
      </c>
      <c r="J3" s="316" t="s">
        <v>267</v>
      </c>
      <c r="K3" s="316" t="s">
        <v>268</v>
      </c>
      <c r="L3" s="316" t="s">
        <v>5</v>
      </c>
    </row>
    <row r="4" spans="1:12" ht="15.75" customHeight="1">
      <c r="A4" s="596">
        <v>2006</v>
      </c>
      <c r="B4" s="586" t="s">
        <v>269</v>
      </c>
      <c r="C4" s="160" t="s">
        <v>272</v>
      </c>
      <c r="D4" s="142"/>
      <c r="E4" s="109">
        <v>430</v>
      </c>
      <c r="F4" s="109">
        <v>3387</v>
      </c>
      <c r="G4" s="142"/>
      <c r="H4" s="109">
        <v>13830</v>
      </c>
      <c r="I4" s="109">
        <v>10047</v>
      </c>
      <c r="J4" s="109">
        <v>5236</v>
      </c>
      <c r="K4" s="109">
        <v>265</v>
      </c>
      <c r="L4" s="210"/>
    </row>
    <row r="5" spans="1:12" ht="15.75" customHeight="1">
      <c r="A5" s="600"/>
      <c r="B5" s="602"/>
      <c r="C5" s="161" t="s">
        <v>1</v>
      </c>
      <c r="D5" s="141"/>
      <c r="E5" s="75">
        <f aca="true" t="shared" si="0" ref="E5:K5">E4*100/E14</f>
        <v>6.003909522479754</v>
      </c>
      <c r="F5" s="75">
        <f t="shared" si="0"/>
        <v>8.00122841416456</v>
      </c>
      <c r="G5" s="141"/>
      <c r="H5" s="75">
        <f t="shared" si="0"/>
        <v>17.999609552938114</v>
      </c>
      <c r="I5" s="75">
        <f t="shared" si="0"/>
        <v>17</v>
      </c>
      <c r="J5" s="141"/>
      <c r="K5" s="75">
        <f t="shared" si="0"/>
        <v>3.9939713639788996</v>
      </c>
      <c r="L5" s="141"/>
    </row>
    <row r="6" spans="1:12" ht="15.75" customHeight="1">
      <c r="A6" s="600"/>
      <c r="B6" s="602" t="s">
        <v>270</v>
      </c>
      <c r="C6" s="161" t="s">
        <v>272</v>
      </c>
      <c r="D6" s="75">
        <v>15415</v>
      </c>
      <c r="E6" s="75">
        <v>1576</v>
      </c>
      <c r="F6" s="75">
        <v>13546</v>
      </c>
      <c r="G6" s="75">
        <v>1878</v>
      </c>
      <c r="H6" s="75">
        <v>20745</v>
      </c>
      <c r="I6" s="75">
        <v>24231</v>
      </c>
      <c r="J6" s="75">
        <v>354</v>
      </c>
      <c r="K6" s="75">
        <v>465</v>
      </c>
      <c r="L6" s="34">
        <f>SUM(D6:K6)</f>
        <v>78210</v>
      </c>
    </row>
    <row r="7" spans="1:12" ht="15.75" customHeight="1">
      <c r="A7" s="600"/>
      <c r="B7" s="602"/>
      <c r="C7" s="161" t="s">
        <v>1</v>
      </c>
      <c r="D7" s="141"/>
      <c r="E7" s="75">
        <f aca="true" t="shared" si="1" ref="E7:K7">E6*100/E14</f>
        <v>22.00502652890254</v>
      </c>
      <c r="F7" s="75">
        <f t="shared" si="1"/>
        <v>32.00018898679455</v>
      </c>
      <c r="G7" s="141"/>
      <c r="H7" s="75">
        <f t="shared" si="1"/>
        <v>26.99941432940717</v>
      </c>
      <c r="I7" s="75">
        <f t="shared" si="1"/>
        <v>41</v>
      </c>
      <c r="J7" s="141"/>
      <c r="K7" s="75">
        <f t="shared" si="1"/>
        <v>7.008289374529013</v>
      </c>
      <c r="L7" s="141"/>
    </row>
    <row r="8" spans="1:12" ht="15.75" customHeight="1">
      <c r="A8" s="600"/>
      <c r="B8" s="602" t="s">
        <v>4</v>
      </c>
      <c r="C8" s="161" t="s">
        <v>272</v>
      </c>
      <c r="D8" s="75">
        <v>42041</v>
      </c>
      <c r="E8" s="75">
        <v>4011</v>
      </c>
      <c r="F8" s="75">
        <v>23705</v>
      </c>
      <c r="G8" s="75">
        <v>2274</v>
      </c>
      <c r="H8" s="75">
        <v>27661</v>
      </c>
      <c r="I8" s="75">
        <v>2364</v>
      </c>
      <c r="J8" s="75">
        <v>778</v>
      </c>
      <c r="K8" s="75">
        <v>5242</v>
      </c>
      <c r="L8" s="34">
        <f>SUM(D8:K8)</f>
        <v>108076</v>
      </c>
    </row>
    <row r="9" spans="1:12" ht="15.75" customHeight="1">
      <c r="A9" s="600"/>
      <c r="B9" s="602"/>
      <c r="C9" s="161" t="s">
        <v>1</v>
      </c>
      <c r="D9" s="141"/>
      <c r="E9" s="75">
        <f aca="true" t="shared" si="2" ref="E9:K9">E8*100/E14</f>
        <v>56.00390952247975</v>
      </c>
      <c r="F9" s="75">
        <f t="shared" si="2"/>
        <v>55.99914955942454</v>
      </c>
      <c r="G9" s="141"/>
      <c r="H9" s="75">
        <f t="shared" si="2"/>
        <v>36.00052059608252</v>
      </c>
      <c r="I9" s="75">
        <f t="shared" si="2"/>
        <v>4</v>
      </c>
      <c r="J9" s="141"/>
      <c r="K9" s="75">
        <f t="shared" si="2"/>
        <v>79.00527505651846</v>
      </c>
      <c r="L9" s="141"/>
    </row>
    <row r="10" spans="1:12" ht="15.75" customHeight="1">
      <c r="A10" s="607"/>
      <c r="B10" s="602" t="s">
        <v>271</v>
      </c>
      <c r="C10" s="161" t="s">
        <v>272</v>
      </c>
      <c r="D10" s="75">
        <v>3503</v>
      </c>
      <c r="E10" s="75">
        <v>286</v>
      </c>
      <c r="F10" s="75">
        <v>1270</v>
      </c>
      <c r="G10" s="75">
        <v>1977</v>
      </c>
      <c r="H10" s="75">
        <v>13062</v>
      </c>
      <c r="I10" s="75">
        <v>10047</v>
      </c>
      <c r="J10" s="75">
        <v>707</v>
      </c>
      <c r="K10" s="75">
        <v>265</v>
      </c>
      <c r="L10" s="34">
        <f>SUM(D10:K10)</f>
        <v>31117</v>
      </c>
    </row>
    <row r="11" spans="1:12" ht="15.75" customHeight="1">
      <c r="A11" s="608"/>
      <c r="B11" s="606"/>
      <c r="C11" s="161" t="s">
        <v>1</v>
      </c>
      <c r="D11" s="141"/>
      <c r="E11" s="75">
        <f aca="true" t="shared" si="3" ref="E11:K11">E10*100/E14</f>
        <v>3.9932979614632784</v>
      </c>
      <c r="F11" s="75">
        <f t="shared" si="3"/>
        <v>3.0001653634452294</v>
      </c>
      <c r="G11" s="141"/>
      <c r="H11" s="75">
        <f t="shared" si="3"/>
        <v>17.000065074510314</v>
      </c>
      <c r="I11" s="75">
        <f t="shared" si="3"/>
        <v>17</v>
      </c>
      <c r="J11" s="141"/>
      <c r="K11" s="75">
        <f t="shared" si="3"/>
        <v>3.9939713639788996</v>
      </c>
      <c r="L11" s="141"/>
    </row>
    <row r="12" spans="1:12" ht="15.75" customHeight="1">
      <c r="A12" s="608"/>
      <c r="B12" s="602" t="s">
        <v>3</v>
      </c>
      <c r="C12" s="161" t="s">
        <v>272</v>
      </c>
      <c r="D12" s="75">
        <v>9109</v>
      </c>
      <c r="E12" s="75">
        <v>859</v>
      </c>
      <c r="F12" s="75">
        <v>423</v>
      </c>
      <c r="G12" s="75">
        <v>3756</v>
      </c>
      <c r="H12" s="75">
        <v>1537</v>
      </c>
      <c r="I12" s="75">
        <v>12411</v>
      </c>
      <c r="J12" s="141"/>
      <c r="K12" s="75">
        <v>398</v>
      </c>
      <c r="L12" s="34">
        <f>SUM(D12:K12)</f>
        <v>28493</v>
      </c>
    </row>
    <row r="13" spans="1:12" ht="15.75" customHeight="1" thickBot="1">
      <c r="A13" s="608"/>
      <c r="B13" s="603"/>
      <c r="C13" s="257" t="s">
        <v>1</v>
      </c>
      <c r="D13" s="331"/>
      <c r="E13" s="77">
        <f aca="true" t="shared" si="4" ref="E13:L13">E12*100/E14</f>
        <v>11.993856464674671</v>
      </c>
      <c r="F13" s="77">
        <f t="shared" si="4"/>
        <v>0.9992676761711276</v>
      </c>
      <c r="G13" s="331"/>
      <c r="H13" s="77">
        <f t="shared" si="4"/>
        <v>2.000390447061886</v>
      </c>
      <c r="I13" s="77">
        <f t="shared" si="4"/>
        <v>21</v>
      </c>
      <c r="J13" s="331"/>
      <c r="K13" s="77">
        <f t="shared" si="4"/>
        <v>5.998492840994725</v>
      </c>
      <c r="L13" s="77">
        <f t="shared" si="4"/>
        <v>14.835236354737768</v>
      </c>
    </row>
    <row r="14" spans="1:12" ht="15.75" customHeight="1" thickBot="1">
      <c r="A14" s="609"/>
      <c r="B14" s="604" t="s">
        <v>5</v>
      </c>
      <c r="C14" s="605"/>
      <c r="D14" s="330"/>
      <c r="E14" s="215">
        <f aca="true" t="shared" si="5" ref="E14:K14">E4+E6+E8+E10+E12</f>
        <v>7162</v>
      </c>
      <c r="F14" s="215">
        <f t="shared" si="5"/>
        <v>42331</v>
      </c>
      <c r="G14" s="330"/>
      <c r="H14" s="215">
        <f t="shared" si="5"/>
        <v>76835</v>
      </c>
      <c r="I14" s="215">
        <f t="shared" si="5"/>
        <v>59100</v>
      </c>
      <c r="J14" s="330"/>
      <c r="K14" s="215">
        <f t="shared" si="5"/>
        <v>6635</v>
      </c>
      <c r="L14" s="215">
        <f>SUM(D14:K14)</f>
        <v>192063</v>
      </c>
    </row>
    <row r="15" spans="1:12" ht="15.75" customHeight="1">
      <c r="A15" s="610">
        <v>2007</v>
      </c>
      <c r="B15" s="611" t="s">
        <v>269</v>
      </c>
      <c r="C15" s="163" t="s">
        <v>272</v>
      </c>
      <c r="D15" s="225"/>
      <c r="E15" s="76">
        <v>423</v>
      </c>
      <c r="F15" s="76">
        <v>2918</v>
      </c>
      <c r="G15" s="76">
        <v>97</v>
      </c>
      <c r="H15" s="76">
        <v>14640</v>
      </c>
      <c r="I15" s="76">
        <v>9962</v>
      </c>
      <c r="J15" s="76">
        <v>5335</v>
      </c>
      <c r="K15" s="76">
        <v>250</v>
      </c>
      <c r="L15" s="211"/>
    </row>
    <row r="16" spans="1:12" ht="15.75" customHeight="1">
      <c r="A16" s="600"/>
      <c r="B16" s="602"/>
      <c r="C16" s="161" t="s">
        <v>1</v>
      </c>
      <c r="D16" s="141"/>
      <c r="E16" s="75">
        <f aca="true" t="shared" si="6" ref="E16:K16">E15*100/E25</f>
        <v>6</v>
      </c>
      <c r="F16" s="75">
        <f t="shared" si="6"/>
        <v>6.9989446416578724</v>
      </c>
      <c r="G16" s="75">
        <f t="shared" si="6"/>
        <v>1.0043487264443984</v>
      </c>
      <c r="H16" s="75">
        <f t="shared" si="6"/>
        <v>19.00064892926671</v>
      </c>
      <c r="I16" s="75">
        <f t="shared" si="6"/>
        <v>17</v>
      </c>
      <c r="J16" s="141"/>
      <c r="K16" s="75">
        <f t="shared" si="6"/>
        <v>3.9840637450199203</v>
      </c>
      <c r="L16" s="141"/>
    </row>
    <row r="17" spans="1:12" ht="15.75" customHeight="1">
      <c r="A17" s="600"/>
      <c r="B17" s="602" t="s">
        <v>270</v>
      </c>
      <c r="C17" s="161" t="s">
        <v>272</v>
      </c>
      <c r="D17" s="75">
        <v>16016</v>
      </c>
      <c r="E17" s="75">
        <v>1692</v>
      </c>
      <c r="F17" s="75">
        <v>13758</v>
      </c>
      <c r="G17" s="75">
        <v>1932</v>
      </c>
      <c r="H17" s="75">
        <v>21574</v>
      </c>
      <c r="I17" s="75">
        <v>24612</v>
      </c>
      <c r="J17" s="75">
        <v>433</v>
      </c>
      <c r="K17" s="75">
        <v>502</v>
      </c>
      <c r="L17" s="34">
        <f>SUM(D17:K17)</f>
        <v>80519</v>
      </c>
    </row>
    <row r="18" spans="1:12" ht="15.75" customHeight="1">
      <c r="A18" s="600"/>
      <c r="B18" s="602"/>
      <c r="C18" s="161" t="s">
        <v>1</v>
      </c>
      <c r="D18" s="141"/>
      <c r="E18" s="75">
        <f aca="true" t="shared" si="7" ref="E18:K18">E17*100/E25</f>
        <v>24</v>
      </c>
      <c r="F18" s="75">
        <f t="shared" si="7"/>
        <v>32.99913652499281</v>
      </c>
      <c r="G18" s="75">
        <f t="shared" si="7"/>
        <v>20.00414164423276</v>
      </c>
      <c r="H18" s="75">
        <f t="shared" si="7"/>
        <v>28</v>
      </c>
      <c r="I18" s="75">
        <f t="shared" si="7"/>
        <v>42</v>
      </c>
      <c r="J18" s="141"/>
      <c r="K18" s="75">
        <f t="shared" si="7"/>
        <v>8</v>
      </c>
      <c r="L18" s="141"/>
    </row>
    <row r="19" spans="1:12" ht="15.75" customHeight="1">
      <c r="A19" s="600"/>
      <c r="B19" s="602" t="s">
        <v>4</v>
      </c>
      <c r="C19" s="161" t="s">
        <v>272</v>
      </c>
      <c r="D19" s="75">
        <v>43173</v>
      </c>
      <c r="E19" s="75">
        <v>3736</v>
      </c>
      <c r="F19" s="75">
        <v>24182</v>
      </c>
      <c r="G19" s="75">
        <v>2414</v>
      </c>
      <c r="H19" s="75">
        <v>26197</v>
      </c>
      <c r="I19" s="75">
        <v>2344</v>
      </c>
      <c r="J19" s="75">
        <v>793</v>
      </c>
      <c r="K19" s="75">
        <v>4895</v>
      </c>
      <c r="L19" s="34">
        <f>SUM(D19:K19)</f>
        <v>107734</v>
      </c>
    </row>
    <row r="20" spans="1:12" ht="15.75" customHeight="1">
      <c r="A20" s="600"/>
      <c r="B20" s="602"/>
      <c r="C20" s="161" t="s">
        <v>1</v>
      </c>
      <c r="D20" s="141"/>
      <c r="E20" s="75">
        <f aca="true" t="shared" si="8" ref="E20:K20">E19*100/E25</f>
        <v>52.99290780141844</v>
      </c>
      <c r="F20" s="75">
        <f t="shared" si="8"/>
        <v>58.00153506667946</v>
      </c>
      <c r="G20" s="75">
        <f t="shared" si="8"/>
        <v>24.99482294470905</v>
      </c>
      <c r="H20" s="75">
        <f t="shared" si="8"/>
        <v>34</v>
      </c>
      <c r="I20" s="75">
        <f t="shared" si="8"/>
        <v>4</v>
      </c>
      <c r="J20" s="141"/>
      <c r="K20" s="75">
        <f t="shared" si="8"/>
        <v>78.00796812749005</v>
      </c>
      <c r="L20" s="141"/>
    </row>
    <row r="21" spans="1:12" ht="15.75" customHeight="1">
      <c r="A21" s="607"/>
      <c r="B21" s="602" t="s">
        <v>271</v>
      </c>
      <c r="C21" s="161" t="s">
        <v>272</v>
      </c>
      <c r="D21" s="75">
        <v>4178</v>
      </c>
      <c r="E21" s="75">
        <v>212</v>
      </c>
      <c r="F21" s="75">
        <v>417</v>
      </c>
      <c r="G21" s="75">
        <v>1642</v>
      </c>
      <c r="H21" s="75">
        <v>13098</v>
      </c>
      <c r="I21" s="75">
        <v>9962</v>
      </c>
      <c r="J21" s="75">
        <v>649</v>
      </c>
      <c r="K21" s="75">
        <v>314</v>
      </c>
      <c r="L21" s="34">
        <f>SUM(D21:K21)</f>
        <v>30472</v>
      </c>
    </row>
    <row r="22" spans="1:12" ht="15.75" customHeight="1">
      <c r="A22" s="608"/>
      <c r="B22" s="606"/>
      <c r="C22" s="161" t="s">
        <v>1</v>
      </c>
      <c r="D22" s="141"/>
      <c r="E22" s="75">
        <f aca="true" t="shared" si="9" ref="E22:K22">E21*100/E25</f>
        <v>3.00709219858156</v>
      </c>
      <c r="F22" s="75">
        <f t="shared" si="9"/>
        <v>1.0001918833349324</v>
      </c>
      <c r="G22" s="75">
        <f t="shared" si="9"/>
        <v>17.001449575481466</v>
      </c>
      <c r="H22" s="75">
        <f t="shared" si="9"/>
        <v>16.99935107073329</v>
      </c>
      <c r="I22" s="75">
        <f t="shared" si="9"/>
        <v>17</v>
      </c>
      <c r="J22" s="141"/>
      <c r="K22" s="75">
        <f t="shared" si="9"/>
        <v>5.00398406374502</v>
      </c>
      <c r="L22" s="141"/>
    </row>
    <row r="23" spans="1:12" ht="15.75" customHeight="1">
      <c r="A23" s="608"/>
      <c r="B23" s="602" t="s">
        <v>3</v>
      </c>
      <c r="C23" s="161" t="s">
        <v>272</v>
      </c>
      <c r="D23" s="75">
        <v>6267</v>
      </c>
      <c r="E23" s="75">
        <v>987</v>
      </c>
      <c r="F23" s="75">
        <v>417</v>
      </c>
      <c r="G23" s="75">
        <v>3573</v>
      </c>
      <c r="H23" s="75">
        <v>1541</v>
      </c>
      <c r="I23" s="75">
        <v>11720</v>
      </c>
      <c r="J23" s="75"/>
      <c r="K23" s="75">
        <v>314</v>
      </c>
      <c r="L23" s="34">
        <f>SUM(D23:K23)</f>
        <v>24819</v>
      </c>
    </row>
    <row r="24" spans="1:12" ht="15.75" customHeight="1" thickBot="1">
      <c r="A24" s="608"/>
      <c r="B24" s="603"/>
      <c r="C24" s="257" t="s">
        <v>1</v>
      </c>
      <c r="D24" s="331"/>
      <c r="E24" s="77">
        <f aca="true" t="shared" si="10" ref="E24:K24">E23*100/E25</f>
        <v>14</v>
      </c>
      <c r="F24" s="77">
        <f t="shared" si="10"/>
        <v>1.0001918833349324</v>
      </c>
      <c r="G24" s="77">
        <f t="shared" si="10"/>
        <v>36.995237109132326</v>
      </c>
      <c r="H24" s="77">
        <f t="shared" si="10"/>
        <v>2</v>
      </c>
      <c r="I24" s="77">
        <f t="shared" si="10"/>
        <v>20</v>
      </c>
      <c r="J24" s="331"/>
      <c r="K24" s="77">
        <f t="shared" si="10"/>
        <v>5.00398406374502</v>
      </c>
      <c r="L24" s="331"/>
    </row>
    <row r="25" spans="1:12" ht="15.75" customHeight="1" thickBot="1">
      <c r="A25" s="609"/>
      <c r="B25" s="604" t="s">
        <v>5</v>
      </c>
      <c r="C25" s="605"/>
      <c r="D25" s="330"/>
      <c r="E25" s="215">
        <f aca="true" t="shared" si="11" ref="E25:K25">E15+E17+E19+E21+E23</f>
        <v>7050</v>
      </c>
      <c r="F25" s="215">
        <f t="shared" si="11"/>
        <v>41692</v>
      </c>
      <c r="G25" s="215">
        <f t="shared" si="11"/>
        <v>9658</v>
      </c>
      <c r="H25" s="215">
        <f t="shared" si="11"/>
        <v>77050</v>
      </c>
      <c r="I25" s="215">
        <f t="shared" si="11"/>
        <v>58600</v>
      </c>
      <c r="J25" s="330"/>
      <c r="K25" s="215">
        <f t="shared" si="11"/>
        <v>6275</v>
      </c>
      <c r="L25" s="215">
        <f>SUM(D25:K25)</f>
        <v>200325</v>
      </c>
    </row>
    <row r="26" spans="1:39" s="3" customFormat="1" ht="13.5" customHeight="1">
      <c r="A26" s="4" t="s">
        <v>19</v>
      </c>
      <c r="B26" s="12"/>
      <c r="C26" s="5"/>
      <c r="I26" s="11" t="s">
        <v>265</v>
      </c>
      <c r="P26" s="6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3" customFormat="1" ht="13.5" customHeight="1">
      <c r="A27" s="326"/>
      <c r="B27" s="11" t="s">
        <v>436</v>
      </c>
      <c r="C27" s="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</sheetData>
  <sheetProtection/>
  <mergeCells count="14">
    <mergeCell ref="A4:A14"/>
    <mergeCell ref="A15:A25"/>
    <mergeCell ref="B15:B16"/>
    <mergeCell ref="B17:B18"/>
    <mergeCell ref="B19:B20"/>
    <mergeCell ref="B21:B22"/>
    <mergeCell ref="B23:B24"/>
    <mergeCell ref="B25:C25"/>
    <mergeCell ref="B4:B5"/>
    <mergeCell ref="B6:B7"/>
    <mergeCell ref="B8:B9"/>
    <mergeCell ref="B10:B11"/>
    <mergeCell ref="B12:B13"/>
    <mergeCell ref="B14:C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177" customWidth="1"/>
    <col min="2" max="2" width="17.140625" style="177" customWidth="1"/>
    <col min="3" max="3" width="12.7109375" style="177" bestFit="1" customWidth="1"/>
    <col min="4" max="4" width="13.7109375" style="177" bestFit="1" customWidth="1"/>
    <col min="5" max="5" width="16.8515625" style="177" customWidth="1"/>
    <col min="6" max="6" width="12.7109375" style="177" bestFit="1" customWidth="1"/>
    <col min="7" max="7" width="13.7109375" style="177" bestFit="1" customWidth="1"/>
    <col min="8" max="16384" width="9.140625" style="177" customWidth="1"/>
  </cols>
  <sheetData>
    <row r="1" spans="1:19" ht="19.5" customHeight="1">
      <c r="A1" s="16" t="s">
        <v>386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7" ht="13.5" customHeight="1" thickBot="1">
      <c r="A3" s="15"/>
      <c r="B3" s="612">
        <v>2006</v>
      </c>
      <c r="C3" s="613"/>
      <c r="D3" s="613"/>
      <c r="E3" s="612">
        <v>2007</v>
      </c>
      <c r="F3" s="613"/>
      <c r="G3" s="613"/>
    </row>
    <row r="4" spans="1:7" ht="15.75" customHeight="1" thickBot="1">
      <c r="A4" s="19" t="s">
        <v>208</v>
      </c>
      <c r="B4" s="317" t="s">
        <v>434</v>
      </c>
      <c r="C4" s="317" t="s">
        <v>387</v>
      </c>
      <c r="D4" s="317" t="s">
        <v>388</v>
      </c>
      <c r="E4" s="317" t="s">
        <v>434</v>
      </c>
      <c r="F4" s="317" t="s">
        <v>387</v>
      </c>
      <c r="G4" s="317" t="s">
        <v>388</v>
      </c>
    </row>
    <row r="5" spans="1:7" ht="15.75" customHeight="1">
      <c r="A5" s="168" t="s">
        <v>269</v>
      </c>
      <c r="B5" s="106">
        <v>33195</v>
      </c>
      <c r="C5" s="128">
        <v>11.893970067110727</v>
      </c>
      <c r="D5" s="128">
        <v>48</v>
      </c>
      <c r="E5" s="106">
        <v>33625</v>
      </c>
      <c r="F5" s="128">
        <v>12.131587587356451</v>
      </c>
      <c r="G5" s="128">
        <v>49</v>
      </c>
    </row>
    <row r="6" spans="1:7" ht="15.75" customHeight="1">
      <c r="A6" s="169" t="s">
        <v>270</v>
      </c>
      <c r="B6" s="92">
        <v>78210</v>
      </c>
      <c r="C6" s="129">
        <v>28.023117907779184</v>
      </c>
      <c r="D6" s="129">
        <v>45</v>
      </c>
      <c r="E6" s="92">
        <v>80519</v>
      </c>
      <c r="F6" s="129">
        <v>29.050507091341384</v>
      </c>
      <c r="G6" s="129">
        <v>45</v>
      </c>
    </row>
    <row r="7" spans="1:7" ht="15.75" customHeight="1">
      <c r="A7" s="169" t="s">
        <v>4</v>
      </c>
      <c r="B7" s="92">
        <v>108076</v>
      </c>
      <c r="C7" s="129">
        <v>38.72428706049281</v>
      </c>
      <c r="D7" s="129">
        <v>68</v>
      </c>
      <c r="E7" s="92">
        <v>107734</v>
      </c>
      <c r="F7" s="129">
        <v>38.86942623453561</v>
      </c>
      <c r="G7" s="129">
        <v>66</v>
      </c>
    </row>
    <row r="8" spans="1:7" ht="15.75" customHeight="1">
      <c r="A8" s="169" t="s">
        <v>271</v>
      </c>
      <c r="B8" s="92">
        <v>31117</v>
      </c>
      <c r="C8" s="129">
        <v>11.1494100490521</v>
      </c>
      <c r="D8" s="129">
        <v>44</v>
      </c>
      <c r="E8" s="92">
        <v>30472</v>
      </c>
      <c r="F8" s="129">
        <v>10.994014482139056</v>
      </c>
      <c r="G8" s="129">
        <v>42</v>
      </c>
    </row>
    <row r="9" spans="1:7" ht="15.75" customHeight="1" thickBot="1">
      <c r="A9" s="170" t="s">
        <v>3</v>
      </c>
      <c r="B9" s="115">
        <v>28493</v>
      </c>
      <c r="C9" s="130">
        <v>10.209214915565173</v>
      </c>
      <c r="D9" s="130">
        <v>3</v>
      </c>
      <c r="E9" s="115">
        <v>24819</v>
      </c>
      <c r="F9" s="130">
        <v>8.954464604627502</v>
      </c>
      <c r="G9" s="130">
        <v>2</v>
      </c>
    </row>
    <row r="10" spans="1:7" ht="15.75" customHeight="1" thickBot="1">
      <c r="A10" s="131" t="s">
        <v>5</v>
      </c>
      <c r="B10" s="132">
        <f>SUM(B5:B9)</f>
        <v>279091</v>
      </c>
      <c r="C10" s="133">
        <f>SUM(C5:C9)</f>
        <v>99.99999999999999</v>
      </c>
      <c r="D10" s="133">
        <v>51</v>
      </c>
      <c r="E10" s="132">
        <f>SUM(E5:E9)</f>
        <v>277169</v>
      </c>
      <c r="F10" s="133">
        <f>SUM(F5:F9)</f>
        <v>100</v>
      </c>
      <c r="G10" s="133">
        <v>49</v>
      </c>
    </row>
    <row r="11" spans="1:19" ht="13.5" customHeight="1">
      <c r="A11" s="4" t="s">
        <v>19</v>
      </c>
      <c r="B11" s="12"/>
      <c r="C11" s="5"/>
      <c r="D11" s="3"/>
      <c r="E11" s="11" t="s">
        <v>265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6"/>
      <c r="Q11" s="3"/>
      <c r="R11" s="3"/>
      <c r="S11" s="3"/>
    </row>
    <row r="12" spans="2:19" ht="13.5" customHeight="1">
      <c r="B12" s="8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</sheetData>
  <sheetProtection/>
  <mergeCells count="2">
    <mergeCell ref="B3:D3"/>
    <mergeCell ref="E3:G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10.421875" style="172" bestFit="1" customWidth="1"/>
    <col min="3" max="3" width="10.57421875" style="1" bestFit="1" customWidth="1"/>
    <col min="4" max="4" width="7.57421875" style="1" bestFit="1" customWidth="1"/>
    <col min="5" max="5" width="9.57421875" style="1" bestFit="1" customWidth="1"/>
    <col min="6" max="6" width="6.57421875" style="1" customWidth="1"/>
    <col min="7" max="7" width="6.7109375" style="1" customWidth="1"/>
    <col min="8" max="8" width="7.140625" style="1" customWidth="1"/>
    <col min="9" max="9" width="7.00390625" style="1" customWidth="1"/>
    <col min="10" max="10" width="10.140625" style="1" customWidth="1"/>
    <col min="11" max="12" width="8.00390625" style="1" customWidth="1"/>
    <col min="13" max="16384" width="9.140625" style="1" customWidth="1"/>
  </cols>
  <sheetData>
    <row r="1" spans="1:18" ht="19.5" customHeight="1">
      <c r="A1" s="112" t="s">
        <v>389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ht="6.75" customHeight="1" thickBot="1"/>
    <row r="3" spans="1:12" ht="77.25" thickBot="1">
      <c r="A3" s="325" t="s">
        <v>431</v>
      </c>
      <c r="B3" s="325" t="s">
        <v>169</v>
      </c>
      <c r="C3" s="318" t="s">
        <v>52</v>
      </c>
      <c r="D3" s="318" t="s">
        <v>60</v>
      </c>
      <c r="E3" s="318" t="s">
        <v>170</v>
      </c>
      <c r="F3" s="319" t="s">
        <v>171</v>
      </c>
      <c r="G3" s="319" t="s">
        <v>101</v>
      </c>
      <c r="H3" s="319" t="s">
        <v>172</v>
      </c>
      <c r="I3" s="318" t="s">
        <v>173</v>
      </c>
      <c r="J3" s="319" t="s">
        <v>174</v>
      </c>
      <c r="K3" s="319" t="s">
        <v>433</v>
      </c>
      <c r="L3" s="319" t="s">
        <v>268</v>
      </c>
    </row>
    <row r="4" spans="1:14" ht="15.75" customHeight="1">
      <c r="A4" s="614">
        <v>1997</v>
      </c>
      <c r="B4" s="143" t="s">
        <v>164</v>
      </c>
      <c r="C4" s="150">
        <v>34.1</v>
      </c>
      <c r="D4" s="150">
        <v>42.6</v>
      </c>
      <c r="E4" s="150">
        <v>504.4</v>
      </c>
      <c r="F4" s="150">
        <v>154.7</v>
      </c>
      <c r="G4" s="150">
        <v>580.9</v>
      </c>
      <c r="H4" s="150">
        <v>140.9</v>
      </c>
      <c r="I4" s="280"/>
      <c r="J4" s="280"/>
      <c r="K4" s="150">
        <v>67.4</v>
      </c>
      <c r="L4" s="150">
        <v>55.7</v>
      </c>
      <c r="N4" s="305"/>
    </row>
    <row r="5" spans="1:12" ht="15.75" customHeight="1" thickBot="1">
      <c r="A5" s="615"/>
      <c r="B5" s="144" t="s">
        <v>1</v>
      </c>
      <c r="C5" s="151">
        <v>2</v>
      </c>
      <c r="D5" s="151">
        <v>3</v>
      </c>
      <c r="E5" s="151">
        <v>32</v>
      </c>
      <c r="F5" s="151">
        <v>10</v>
      </c>
      <c r="G5" s="151">
        <v>37</v>
      </c>
      <c r="H5" s="151">
        <v>9</v>
      </c>
      <c r="I5" s="281"/>
      <c r="J5" s="281"/>
      <c r="K5" s="151">
        <v>4</v>
      </c>
      <c r="L5" s="151">
        <v>3</v>
      </c>
    </row>
    <row r="6" spans="1:12" ht="15.75" customHeight="1">
      <c r="A6" s="614">
        <v>1998</v>
      </c>
      <c r="B6" s="143" t="s">
        <v>164</v>
      </c>
      <c r="C6" s="150">
        <v>40.2</v>
      </c>
      <c r="D6" s="150">
        <v>43.5</v>
      </c>
      <c r="E6" s="150">
        <v>425.2</v>
      </c>
      <c r="F6" s="150">
        <v>153.8</v>
      </c>
      <c r="G6" s="150">
        <v>552.7</v>
      </c>
      <c r="H6" s="150">
        <v>46.7</v>
      </c>
      <c r="I6" s="280"/>
      <c r="J6" s="280"/>
      <c r="K6" s="150">
        <v>58</v>
      </c>
      <c r="L6" s="150">
        <v>47.2</v>
      </c>
    </row>
    <row r="7" spans="1:12" ht="15.75" customHeight="1" thickBot="1">
      <c r="A7" s="615"/>
      <c r="B7" s="144" t="s">
        <v>1</v>
      </c>
      <c r="C7" s="151">
        <v>3</v>
      </c>
      <c r="D7" s="151">
        <v>4</v>
      </c>
      <c r="E7" s="151">
        <v>31</v>
      </c>
      <c r="F7" s="151">
        <v>11</v>
      </c>
      <c r="G7" s="151">
        <v>40</v>
      </c>
      <c r="H7" s="151">
        <v>3</v>
      </c>
      <c r="I7" s="281"/>
      <c r="J7" s="281"/>
      <c r="K7" s="151">
        <v>4</v>
      </c>
      <c r="L7" s="151">
        <v>4</v>
      </c>
    </row>
    <row r="8" spans="1:12" ht="15.75" customHeight="1">
      <c r="A8" s="614">
        <v>1999</v>
      </c>
      <c r="B8" s="143" t="s">
        <v>164</v>
      </c>
      <c r="C8" s="150">
        <v>36.6</v>
      </c>
      <c r="D8" s="150">
        <v>38.5</v>
      </c>
      <c r="E8" s="150">
        <v>388.2</v>
      </c>
      <c r="F8" s="150">
        <v>148.3</v>
      </c>
      <c r="G8" s="150">
        <v>537.6</v>
      </c>
      <c r="H8" s="150">
        <v>101</v>
      </c>
      <c r="I8" s="150">
        <v>41.8</v>
      </c>
      <c r="J8" s="150">
        <v>7.2</v>
      </c>
      <c r="K8" s="280"/>
      <c r="L8" s="150">
        <v>48.3</v>
      </c>
    </row>
    <row r="9" spans="1:12" ht="15.75" customHeight="1" thickBot="1">
      <c r="A9" s="615"/>
      <c r="B9" s="144" t="s">
        <v>1</v>
      </c>
      <c r="C9" s="151">
        <v>3</v>
      </c>
      <c r="D9" s="151">
        <v>3</v>
      </c>
      <c r="E9" s="151">
        <v>29</v>
      </c>
      <c r="F9" s="151">
        <v>11</v>
      </c>
      <c r="G9" s="151">
        <v>39</v>
      </c>
      <c r="H9" s="151">
        <v>7</v>
      </c>
      <c r="I9" s="151">
        <v>3</v>
      </c>
      <c r="J9" s="151">
        <v>1</v>
      </c>
      <c r="K9" s="281"/>
      <c r="L9" s="151">
        <v>4</v>
      </c>
    </row>
    <row r="10" spans="1:12" ht="15.75" customHeight="1">
      <c r="A10" s="614">
        <v>2000</v>
      </c>
      <c r="B10" s="143" t="s">
        <v>164</v>
      </c>
      <c r="C10" s="150">
        <v>56.9</v>
      </c>
      <c r="D10" s="150">
        <v>47.9</v>
      </c>
      <c r="E10" s="150">
        <v>362.7</v>
      </c>
      <c r="F10" s="150">
        <v>142.9</v>
      </c>
      <c r="G10" s="150">
        <v>456.4</v>
      </c>
      <c r="H10" s="150">
        <v>265.7</v>
      </c>
      <c r="I10" s="150">
        <v>38</v>
      </c>
      <c r="J10" s="150">
        <v>6.6</v>
      </c>
      <c r="K10" s="280"/>
      <c r="L10" s="150">
        <v>28.4</v>
      </c>
    </row>
    <row r="11" spans="1:12" ht="15.75" customHeight="1" thickBot="1">
      <c r="A11" s="615"/>
      <c r="B11" s="144" t="s">
        <v>1</v>
      </c>
      <c r="C11" s="151">
        <v>4</v>
      </c>
      <c r="D11" s="151">
        <v>3</v>
      </c>
      <c r="E11" s="151">
        <v>26</v>
      </c>
      <c r="F11" s="151">
        <v>10</v>
      </c>
      <c r="G11" s="151">
        <v>32</v>
      </c>
      <c r="H11" s="151">
        <v>19</v>
      </c>
      <c r="I11" s="151">
        <v>3</v>
      </c>
      <c r="J11" s="151">
        <v>1</v>
      </c>
      <c r="K11" s="281"/>
      <c r="L11" s="151">
        <v>2</v>
      </c>
    </row>
    <row r="12" spans="1:12" ht="15.75" customHeight="1">
      <c r="A12" s="614">
        <v>2001</v>
      </c>
      <c r="B12" s="143" t="s">
        <v>164</v>
      </c>
      <c r="C12" s="150">
        <v>68.4</v>
      </c>
      <c r="D12" s="150">
        <v>43.5</v>
      </c>
      <c r="E12" s="150">
        <v>376.3</v>
      </c>
      <c r="F12" s="150">
        <v>124.8</v>
      </c>
      <c r="G12" s="150">
        <v>476.7</v>
      </c>
      <c r="H12" s="150">
        <v>118.8</v>
      </c>
      <c r="I12" s="150">
        <v>40</v>
      </c>
      <c r="J12" s="150">
        <v>6.3</v>
      </c>
      <c r="K12" s="280"/>
      <c r="L12" s="150">
        <v>30.3</v>
      </c>
    </row>
    <row r="13" spans="1:12" ht="15.75" customHeight="1" thickBot="1">
      <c r="A13" s="615"/>
      <c r="B13" s="144" t="s">
        <v>1</v>
      </c>
      <c r="C13" s="151">
        <v>6</v>
      </c>
      <c r="D13" s="151">
        <v>3</v>
      </c>
      <c r="E13" s="151">
        <v>29</v>
      </c>
      <c r="F13" s="151">
        <v>10</v>
      </c>
      <c r="G13" s="151">
        <v>37</v>
      </c>
      <c r="H13" s="151">
        <v>9</v>
      </c>
      <c r="I13" s="151">
        <v>3</v>
      </c>
      <c r="J13" s="151">
        <v>1</v>
      </c>
      <c r="K13" s="281"/>
      <c r="L13" s="151">
        <v>2</v>
      </c>
    </row>
    <row r="14" spans="1:12" ht="15.75" customHeight="1">
      <c r="A14" s="614">
        <v>2002</v>
      </c>
      <c r="B14" s="143" t="s">
        <v>164</v>
      </c>
      <c r="C14" s="150">
        <v>66.3</v>
      </c>
      <c r="D14" s="150">
        <v>35.1</v>
      </c>
      <c r="E14" s="150">
        <v>339.7</v>
      </c>
      <c r="F14" s="150">
        <v>96.7</v>
      </c>
      <c r="G14" s="150">
        <v>569.6</v>
      </c>
      <c r="H14" s="150">
        <v>265.2</v>
      </c>
      <c r="I14" s="280"/>
      <c r="J14" s="280"/>
      <c r="K14" s="280"/>
      <c r="L14" s="150">
        <v>35.4</v>
      </c>
    </row>
    <row r="15" spans="1:12" ht="15.75" customHeight="1" thickBot="1">
      <c r="A15" s="615"/>
      <c r="B15" s="144" t="s">
        <v>1</v>
      </c>
      <c r="C15" s="151">
        <v>5</v>
      </c>
      <c r="D15" s="151">
        <v>2</v>
      </c>
      <c r="E15" s="151">
        <v>24</v>
      </c>
      <c r="F15" s="151">
        <v>7</v>
      </c>
      <c r="G15" s="151">
        <v>41</v>
      </c>
      <c r="H15" s="151">
        <v>19</v>
      </c>
      <c r="I15" s="281"/>
      <c r="J15" s="281"/>
      <c r="K15" s="281"/>
      <c r="L15" s="151">
        <v>2</v>
      </c>
    </row>
    <row r="16" spans="1:12" ht="15.75" customHeight="1">
      <c r="A16" s="614">
        <v>2003</v>
      </c>
      <c r="B16" s="143" t="s">
        <v>164</v>
      </c>
      <c r="C16" s="150">
        <v>65.1</v>
      </c>
      <c r="D16" s="150">
        <v>28.9</v>
      </c>
      <c r="E16" s="150">
        <v>372.7</v>
      </c>
      <c r="F16" s="150">
        <v>100.8</v>
      </c>
      <c r="G16" s="150">
        <v>646.5</v>
      </c>
      <c r="H16" s="150">
        <v>110.3</v>
      </c>
      <c r="I16" s="280"/>
      <c r="J16" s="280"/>
      <c r="K16" s="280"/>
      <c r="L16" s="150">
        <v>41.9</v>
      </c>
    </row>
    <row r="17" spans="1:12" ht="15.75" customHeight="1" thickBot="1">
      <c r="A17" s="615"/>
      <c r="B17" s="144" t="s">
        <v>1</v>
      </c>
      <c r="C17" s="151">
        <v>5</v>
      </c>
      <c r="D17" s="151">
        <v>2</v>
      </c>
      <c r="E17" s="151">
        <v>27</v>
      </c>
      <c r="F17" s="151">
        <v>7</v>
      </c>
      <c r="G17" s="151">
        <v>48</v>
      </c>
      <c r="H17" s="151">
        <v>8</v>
      </c>
      <c r="I17" s="281"/>
      <c r="J17" s="281"/>
      <c r="K17" s="281"/>
      <c r="L17" s="151">
        <v>3</v>
      </c>
    </row>
    <row r="18" spans="1:12" ht="15.75" customHeight="1">
      <c r="A18" s="614">
        <v>2004</v>
      </c>
      <c r="B18" s="143" t="s">
        <v>164</v>
      </c>
      <c r="C18" s="150">
        <v>89.9</v>
      </c>
      <c r="D18" s="150">
        <v>26.9</v>
      </c>
      <c r="E18" s="150">
        <v>402.5</v>
      </c>
      <c r="F18" s="150">
        <v>116.8</v>
      </c>
      <c r="G18" s="150">
        <v>644.2</v>
      </c>
      <c r="H18" s="150">
        <v>212.3</v>
      </c>
      <c r="I18" s="280"/>
      <c r="J18" s="280"/>
      <c r="K18" s="280"/>
      <c r="L18" s="150">
        <v>51.5</v>
      </c>
    </row>
    <row r="19" spans="1:12" ht="15.75" customHeight="1" thickBot="1">
      <c r="A19" s="615"/>
      <c r="B19" s="144" t="s">
        <v>1</v>
      </c>
      <c r="C19" s="151">
        <v>6</v>
      </c>
      <c r="D19" s="151">
        <v>2</v>
      </c>
      <c r="E19" s="151">
        <v>26</v>
      </c>
      <c r="F19" s="151">
        <v>7</v>
      </c>
      <c r="G19" s="151">
        <v>42</v>
      </c>
      <c r="H19" s="151">
        <v>14</v>
      </c>
      <c r="I19" s="281"/>
      <c r="J19" s="281"/>
      <c r="K19" s="281"/>
      <c r="L19" s="151">
        <v>3</v>
      </c>
    </row>
    <row r="20" spans="1:12" ht="15.75" customHeight="1">
      <c r="A20" s="614">
        <v>2005</v>
      </c>
      <c r="B20" s="143" t="s">
        <v>164</v>
      </c>
      <c r="C20" s="150">
        <v>93</v>
      </c>
      <c r="D20" s="150">
        <v>22.4</v>
      </c>
      <c r="E20" s="150">
        <v>422</v>
      </c>
      <c r="F20" s="150">
        <v>103.3</v>
      </c>
      <c r="G20" s="150">
        <v>630.7</v>
      </c>
      <c r="H20" s="150">
        <v>113.2</v>
      </c>
      <c r="I20" s="280"/>
      <c r="J20" s="280"/>
      <c r="K20" s="280"/>
      <c r="L20" s="150">
        <v>56.5</v>
      </c>
    </row>
    <row r="21" spans="1:12" ht="15.75" customHeight="1" thickBot="1">
      <c r="A21" s="615"/>
      <c r="B21" s="144" t="s">
        <v>1</v>
      </c>
      <c r="C21" s="151">
        <v>6</v>
      </c>
      <c r="D21" s="151">
        <v>2</v>
      </c>
      <c r="E21" s="151">
        <v>29</v>
      </c>
      <c r="F21" s="151">
        <v>7</v>
      </c>
      <c r="G21" s="151">
        <v>44</v>
      </c>
      <c r="H21" s="151">
        <v>8</v>
      </c>
      <c r="I21" s="281"/>
      <c r="J21" s="281"/>
      <c r="K21" s="281"/>
      <c r="L21" s="151">
        <v>4</v>
      </c>
    </row>
    <row r="22" spans="1:12" ht="15.75" customHeight="1">
      <c r="A22" s="614">
        <v>2006</v>
      </c>
      <c r="B22" s="143" t="s">
        <v>164</v>
      </c>
      <c r="C22" s="150">
        <v>116.5</v>
      </c>
      <c r="D22" s="150">
        <v>27.4</v>
      </c>
      <c r="E22" s="150">
        <v>592</v>
      </c>
      <c r="F22" s="150">
        <v>102.7</v>
      </c>
      <c r="G22" s="150">
        <v>759.3</v>
      </c>
      <c r="H22" s="150">
        <v>283.7</v>
      </c>
      <c r="I22" s="280"/>
      <c r="J22" s="280"/>
      <c r="K22" s="280"/>
      <c r="L22" s="150">
        <v>61.3</v>
      </c>
    </row>
    <row r="23" spans="1:12" ht="15.75" customHeight="1" thickBot="1">
      <c r="A23" s="615"/>
      <c r="B23" s="144" t="s">
        <v>1</v>
      </c>
      <c r="C23" s="151">
        <v>5.996191260486901</v>
      </c>
      <c r="D23" s="151">
        <v>1.4102630089042152</v>
      </c>
      <c r="E23" s="151">
        <v>30.469916104791803</v>
      </c>
      <c r="F23" s="151">
        <v>5.285912810746821</v>
      </c>
      <c r="G23" s="151">
        <v>39.080755571568275</v>
      </c>
      <c r="H23" s="151">
        <v>14.601883781975397</v>
      </c>
      <c r="I23" s="281"/>
      <c r="J23" s="281"/>
      <c r="K23" s="281"/>
      <c r="L23" s="151">
        <v>3.155077461526584</v>
      </c>
    </row>
    <row r="24" spans="1:12" ht="15.75" customHeight="1">
      <c r="A24" s="614">
        <v>2007</v>
      </c>
      <c r="B24" s="143" t="s">
        <v>164</v>
      </c>
      <c r="C24" s="150">
        <v>104</v>
      </c>
      <c r="D24" s="150">
        <v>38.3</v>
      </c>
      <c r="E24" s="150">
        <v>770.7</v>
      </c>
      <c r="F24" s="150">
        <v>112.6</v>
      </c>
      <c r="G24" s="150">
        <v>918.8</v>
      </c>
      <c r="H24" s="150">
        <v>144.7</v>
      </c>
      <c r="I24" s="280"/>
      <c r="J24" s="280"/>
      <c r="K24" s="280"/>
      <c r="L24" s="150">
        <v>65.9</v>
      </c>
    </row>
    <row r="25" spans="1:12" ht="15.75" customHeight="1" thickBot="1">
      <c r="A25" s="615"/>
      <c r="B25" s="144" t="s">
        <v>1</v>
      </c>
      <c r="C25" s="151">
        <v>4.825986078886311</v>
      </c>
      <c r="D25" s="151">
        <v>1.7772621809744777</v>
      </c>
      <c r="E25" s="151">
        <v>35.76334106728538</v>
      </c>
      <c r="F25" s="151">
        <v>5.225058004640371</v>
      </c>
      <c r="G25" s="151">
        <v>42.635730858468676</v>
      </c>
      <c r="H25" s="151">
        <v>6.7146171693735495</v>
      </c>
      <c r="I25" s="281"/>
      <c r="J25" s="281"/>
      <c r="K25" s="281"/>
      <c r="L25" s="151">
        <v>3.05800464037123</v>
      </c>
    </row>
    <row r="26" spans="1:18" ht="13.5" customHeight="1">
      <c r="A26" s="4" t="s">
        <v>19</v>
      </c>
      <c r="B26" s="171"/>
      <c r="C26" s="5"/>
      <c r="D26" s="3"/>
      <c r="E26" s="3"/>
      <c r="F26" s="3"/>
      <c r="G26" s="11" t="s">
        <v>265</v>
      </c>
      <c r="I26" s="3"/>
      <c r="J26" s="3"/>
      <c r="K26" s="3"/>
      <c r="L26" s="3"/>
      <c r="M26" s="3"/>
      <c r="N26" s="3"/>
      <c r="O26" s="6"/>
      <c r="P26" s="3"/>
      <c r="Q26" s="3"/>
      <c r="R26" s="3"/>
    </row>
    <row r="27" spans="1:18" ht="13.5" customHeight="1">
      <c r="A27" s="326"/>
      <c r="B27" s="11" t="s">
        <v>436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sheetProtection/>
  <mergeCells count="11">
    <mergeCell ref="A14:A15"/>
    <mergeCell ref="A24:A25"/>
    <mergeCell ref="A22:A23"/>
    <mergeCell ref="A20:A21"/>
    <mergeCell ref="A18:A19"/>
    <mergeCell ref="A4:A5"/>
    <mergeCell ref="A6:A7"/>
    <mergeCell ref="A8:A9"/>
    <mergeCell ref="A10:A11"/>
    <mergeCell ref="A12:A13"/>
    <mergeCell ref="A16:A1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2012-10-08T07:57:23Z</cp:lastPrinted>
  <dcterms:created xsi:type="dcterms:W3CDTF">2006-02-24T09:38:25Z</dcterms:created>
  <dcterms:modified xsi:type="dcterms:W3CDTF">2012-10-08T07:58:22Z</dcterms:modified>
  <cp:category/>
  <cp:version/>
  <cp:contentType/>
  <cp:contentStatus/>
</cp:coreProperties>
</file>