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4260" tabRatio="601" activeTab="0"/>
  </bookViews>
  <sheets>
    <sheet name="10." sheetId="1" r:id="rId1"/>
    <sheet name="10.1" sheetId="2" r:id="rId2"/>
    <sheet name="10.2" sheetId="3" r:id="rId3"/>
    <sheet name="10.3" sheetId="4" r:id="rId4"/>
    <sheet name="10.4" sheetId="5" r:id="rId5"/>
    <sheet name="10.5" sheetId="6" r:id="rId6"/>
    <sheet name="10.6" sheetId="7" r:id="rId7"/>
    <sheet name="10.7" sheetId="8" r:id="rId8"/>
    <sheet name="10.8-9" sheetId="9" r:id="rId9"/>
    <sheet name="10.10" sheetId="10" r:id="rId10"/>
  </sheets>
  <definedNames/>
  <calcPr fullCalcOnLoad="1"/>
</workbook>
</file>

<file path=xl/sharedStrings.xml><?xml version="1.0" encoding="utf-8"?>
<sst xmlns="http://schemas.openxmlformats.org/spreadsheetml/2006/main" count="942" uniqueCount="322">
  <si>
    <t>Table 10.1 - Arrivals by nationality</t>
  </si>
  <si>
    <t>Nationality</t>
  </si>
  <si>
    <t>Jan.</t>
  </si>
  <si>
    <t>Feb.</t>
  </si>
  <si>
    <t>March</t>
  </si>
  <si>
    <t>April</t>
  </si>
  <si>
    <t>May</t>
  </si>
  <si>
    <t>June</t>
  </si>
  <si>
    <t>July</t>
  </si>
  <si>
    <t>Aug.</t>
  </si>
  <si>
    <t>Sep.</t>
  </si>
  <si>
    <t>Oct.</t>
  </si>
  <si>
    <t>Nov.</t>
  </si>
  <si>
    <t>Dec.</t>
  </si>
  <si>
    <t>Total 2012</t>
  </si>
  <si>
    <t>Table 10.2 - Outgoings by nationality</t>
  </si>
  <si>
    <t>Incomings</t>
  </si>
  <si>
    <t>Outgoings</t>
  </si>
  <si>
    <t>Grand total</t>
  </si>
  <si>
    <t>All Arabs</t>
  </si>
  <si>
    <t>Arabs</t>
  </si>
  <si>
    <t>Lebanon</t>
  </si>
  <si>
    <t>Syria</t>
  </si>
  <si>
    <t>Egypt</t>
  </si>
  <si>
    <t>Irak</t>
  </si>
  <si>
    <t>Jordan</t>
  </si>
  <si>
    <t>Saudi Arabia</t>
  </si>
  <si>
    <t>Yemen</t>
  </si>
  <si>
    <t>Djibouti</t>
  </si>
  <si>
    <t>Somalia</t>
  </si>
  <si>
    <t>Eritria</t>
  </si>
  <si>
    <t>Sudan</t>
  </si>
  <si>
    <t>Bahrain</t>
  </si>
  <si>
    <t>Kuwait</t>
  </si>
  <si>
    <t>Oman</t>
  </si>
  <si>
    <t>Qatar</t>
  </si>
  <si>
    <t>United Arab Emirates</t>
  </si>
  <si>
    <t>Algeria</t>
  </si>
  <si>
    <t>Lybia</t>
  </si>
  <si>
    <t>Mauritania</t>
  </si>
  <si>
    <t>Morocco</t>
  </si>
  <si>
    <t>Tunisia</t>
  </si>
  <si>
    <t>Special categories</t>
  </si>
  <si>
    <t>Palestinian refugee in Lebanon</t>
  </si>
  <si>
    <t>Foreign Palestinian</t>
  </si>
  <si>
    <t>Under study</t>
  </si>
  <si>
    <t>Africa</t>
  </si>
  <si>
    <t>Central Africa</t>
  </si>
  <si>
    <t>Angola</t>
  </si>
  <si>
    <t>Cameroun</t>
  </si>
  <si>
    <t>Tchad</t>
  </si>
  <si>
    <t>Congo</t>
  </si>
  <si>
    <t>Euqtorial Guinee</t>
  </si>
  <si>
    <t>Gabon</t>
  </si>
  <si>
    <t>Saw Tomey &amp; Priceps</t>
  </si>
  <si>
    <t>Zaire</t>
  </si>
  <si>
    <t>East Africa</t>
  </si>
  <si>
    <t>Burundi</t>
  </si>
  <si>
    <t>Comoros</t>
  </si>
  <si>
    <t>Ethiopia</t>
  </si>
  <si>
    <t>Kenya</t>
  </si>
  <si>
    <t>Madagascar</t>
  </si>
  <si>
    <t>Malawi</t>
  </si>
  <si>
    <t>Muaritiaus</t>
  </si>
  <si>
    <t>Rwanda</t>
  </si>
  <si>
    <t>Seyschells</t>
  </si>
  <si>
    <t>Tanzania</t>
  </si>
  <si>
    <t>Uganda</t>
  </si>
  <si>
    <t>Zambia</t>
  </si>
  <si>
    <t>South Africa</t>
  </si>
  <si>
    <t>Botswana</t>
  </si>
  <si>
    <t>Lesotho</t>
  </si>
  <si>
    <t>Mozambique</t>
  </si>
  <si>
    <t>Namibia</t>
  </si>
  <si>
    <t>Swaziland</t>
  </si>
  <si>
    <t>Zimbabwe</t>
  </si>
  <si>
    <t>Benin</t>
  </si>
  <si>
    <t>Burkina Faso</t>
  </si>
  <si>
    <t>Cap Verde</t>
  </si>
  <si>
    <t>Gambia</t>
  </si>
  <si>
    <t>Ghana</t>
  </si>
  <si>
    <t>Guinea</t>
  </si>
  <si>
    <t>Guinee Bissaw</t>
  </si>
  <si>
    <t>Ivory Caost</t>
  </si>
  <si>
    <t>Liberia</t>
  </si>
  <si>
    <t>Mali</t>
  </si>
  <si>
    <t>Niger</t>
  </si>
  <si>
    <t>Nigeria</t>
  </si>
  <si>
    <t>Senegal</t>
  </si>
  <si>
    <t>Sierra Leone</t>
  </si>
  <si>
    <t>Togo</t>
  </si>
  <si>
    <t>America</t>
  </si>
  <si>
    <t>Caribbeans</t>
  </si>
  <si>
    <t>Antegua and Bermuda</t>
  </si>
  <si>
    <t>Bahamas</t>
  </si>
  <si>
    <t>Barbedos</t>
  </si>
  <si>
    <t>Cuba</t>
  </si>
  <si>
    <t>Dominca</t>
  </si>
  <si>
    <t>Dominica Republic</t>
  </si>
  <si>
    <t>Granada</t>
  </si>
  <si>
    <t>Haiti</t>
  </si>
  <si>
    <t>Jamaica</t>
  </si>
  <si>
    <t>Puerto-Rico</t>
  </si>
  <si>
    <t>Saint Kits&amp; Nefts</t>
  </si>
  <si>
    <t>Santa Luccia</t>
  </si>
  <si>
    <t>Saint-Vincent Grenadine</t>
  </si>
  <si>
    <t>Central America</t>
  </si>
  <si>
    <t>Belize</t>
  </si>
  <si>
    <t>Costarica</t>
  </si>
  <si>
    <t>Salvadore</t>
  </si>
  <si>
    <t>Guatemala</t>
  </si>
  <si>
    <t>Honduras</t>
  </si>
  <si>
    <t>Nicaragua</t>
  </si>
  <si>
    <t>Panama</t>
  </si>
  <si>
    <t>North America</t>
  </si>
  <si>
    <t>Canada</t>
  </si>
  <si>
    <t>Mexico</t>
  </si>
  <si>
    <t>United States</t>
  </si>
  <si>
    <t>South America</t>
  </si>
  <si>
    <t>Argentina</t>
  </si>
  <si>
    <t>Bolivia</t>
  </si>
  <si>
    <t>Brazil</t>
  </si>
  <si>
    <t>Chile</t>
  </si>
  <si>
    <t>Colombia</t>
  </si>
  <si>
    <t>Peru</t>
  </si>
  <si>
    <t>Surinam</t>
  </si>
  <si>
    <t>Trinidad and Tobago</t>
  </si>
  <si>
    <t>Urugway</t>
  </si>
  <si>
    <t>Venezuela</t>
  </si>
  <si>
    <t>Equador</t>
  </si>
  <si>
    <t>Paraguay</t>
  </si>
  <si>
    <t>Asia excluding Arab countries</t>
  </si>
  <si>
    <t>Far East</t>
  </si>
  <si>
    <t>China</t>
  </si>
  <si>
    <t>Hong Kong</t>
  </si>
  <si>
    <t>Japan</t>
  </si>
  <si>
    <t>Macaw</t>
  </si>
  <si>
    <t>Mangolia</t>
  </si>
  <si>
    <t>North Korea</t>
  </si>
  <si>
    <t>South Korea</t>
  </si>
  <si>
    <t>Taiwan</t>
  </si>
  <si>
    <t>South Asia</t>
  </si>
  <si>
    <t>Afghanistan</t>
  </si>
  <si>
    <t>Bangladesh</t>
  </si>
  <si>
    <t>Bhutan</t>
  </si>
  <si>
    <t>India</t>
  </si>
  <si>
    <t>Iran</t>
  </si>
  <si>
    <t>Kazakhistan</t>
  </si>
  <si>
    <t>Kirjizistan</t>
  </si>
  <si>
    <t>Maldive Islands</t>
  </si>
  <si>
    <t>Nepal</t>
  </si>
  <si>
    <t>Pakistan</t>
  </si>
  <si>
    <t>Sri Lanka</t>
  </si>
  <si>
    <t>Tadjikistan</t>
  </si>
  <si>
    <t>Turkmenistan</t>
  </si>
  <si>
    <t>Uzbekistan</t>
  </si>
  <si>
    <t>South East Asia</t>
  </si>
  <si>
    <t>Brunei</t>
  </si>
  <si>
    <t>Myanmar</t>
  </si>
  <si>
    <t>Cambodia</t>
  </si>
  <si>
    <t>Indonesia</t>
  </si>
  <si>
    <t>Malaysia</t>
  </si>
  <si>
    <t>Vietnam</t>
  </si>
  <si>
    <t>Singapur</t>
  </si>
  <si>
    <t>Thailand</t>
  </si>
  <si>
    <t>Philippines</t>
  </si>
  <si>
    <t>Europe</t>
  </si>
  <si>
    <t>Caucasia</t>
  </si>
  <si>
    <t>Armenia</t>
  </si>
  <si>
    <t>Azarbeijan</t>
  </si>
  <si>
    <t>Georgia</t>
  </si>
  <si>
    <t>East Europe</t>
  </si>
  <si>
    <t>Albania</t>
  </si>
  <si>
    <t>Biellorussia</t>
  </si>
  <si>
    <t>Bosnia</t>
  </si>
  <si>
    <t>Bulgaria</t>
  </si>
  <si>
    <t>Croatia</t>
  </si>
  <si>
    <t>Czech Republic</t>
  </si>
  <si>
    <t>Hungary</t>
  </si>
  <si>
    <t>Macedonia</t>
  </si>
  <si>
    <t>Moldova</t>
  </si>
  <si>
    <t>Poland</t>
  </si>
  <si>
    <t>Romania</t>
  </si>
  <si>
    <t>Russia</t>
  </si>
  <si>
    <t>Slovakia</t>
  </si>
  <si>
    <t>Slovenia</t>
  </si>
  <si>
    <t>Ukraine</t>
  </si>
  <si>
    <t>Yougoslavia</t>
  </si>
  <si>
    <t>Middle Eastern Europe</t>
  </si>
  <si>
    <t>Cyprus</t>
  </si>
  <si>
    <t>Greece</t>
  </si>
  <si>
    <t>Turkey</t>
  </si>
  <si>
    <t>North Europe</t>
  </si>
  <si>
    <t>Denmark</t>
  </si>
  <si>
    <t>Estonia</t>
  </si>
  <si>
    <t>Finland</t>
  </si>
  <si>
    <t>Iceland</t>
  </si>
  <si>
    <t>Latvia</t>
  </si>
  <si>
    <t>Sweden</t>
  </si>
  <si>
    <t>Lithuania</t>
  </si>
  <si>
    <t>Norway</t>
  </si>
  <si>
    <t>West Europe</t>
  </si>
  <si>
    <t>Andorra</t>
  </si>
  <si>
    <t>Austria</t>
  </si>
  <si>
    <t>Belgium</t>
  </si>
  <si>
    <t>France</t>
  </si>
  <si>
    <t>Germany</t>
  </si>
  <si>
    <t>Ireland</t>
  </si>
  <si>
    <t>Italy</t>
  </si>
  <si>
    <t>Lichenshtein</t>
  </si>
  <si>
    <t>Luxembourg</t>
  </si>
  <si>
    <t>Malta</t>
  </si>
  <si>
    <t>Monaco</t>
  </si>
  <si>
    <t>Netherlands</t>
  </si>
  <si>
    <t>Portugal</t>
  </si>
  <si>
    <t>San Marino</t>
  </si>
  <si>
    <t>Spain</t>
  </si>
  <si>
    <t>Switzerland</t>
  </si>
  <si>
    <t>Great-Britain</t>
  </si>
  <si>
    <t>Vatican</t>
  </si>
  <si>
    <t>Serbia</t>
  </si>
  <si>
    <t>Austerlasia</t>
  </si>
  <si>
    <t>Australia</t>
  </si>
  <si>
    <t>New Zealand</t>
  </si>
  <si>
    <t>Milanasia</t>
  </si>
  <si>
    <t>Fidgi</t>
  </si>
  <si>
    <t>Vawato</t>
  </si>
  <si>
    <t>Micronesia</t>
  </si>
  <si>
    <t>Polynesia</t>
  </si>
  <si>
    <t>Kiribati</t>
  </si>
  <si>
    <t>Tonga</t>
  </si>
  <si>
    <t>Toffalo</t>
  </si>
  <si>
    <t>North Samoa Islands</t>
  </si>
  <si>
    <t>Extra States</t>
  </si>
  <si>
    <t>Other Nationalities</t>
  </si>
  <si>
    <t>Non-defined</t>
  </si>
  <si>
    <t>Other Lebanese</t>
  </si>
  <si>
    <t>Other Kuwait</t>
  </si>
  <si>
    <t>Geographic group</t>
  </si>
  <si>
    <t>Arab countries</t>
  </si>
  <si>
    <t>African countries</t>
  </si>
  <si>
    <t>American countries</t>
  </si>
  <si>
    <t>Asiatic countries</t>
  </si>
  <si>
    <t>European countries</t>
  </si>
  <si>
    <t>Oceania</t>
  </si>
  <si>
    <t>10. TOURISM</t>
  </si>
  <si>
    <t>Table made by CAS</t>
  </si>
  <si>
    <t>Grand Total</t>
  </si>
  <si>
    <t>Palestine</t>
  </si>
  <si>
    <t>Asia</t>
  </si>
  <si>
    <t>Singapore</t>
  </si>
  <si>
    <t>Adult</t>
  </si>
  <si>
    <t>Child</t>
  </si>
  <si>
    <t>Jeita Grotto</t>
  </si>
  <si>
    <t>National Museum</t>
  </si>
  <si>
    <t>Tyr Ruins</t>
  </si>
  <si>
    <t>Faqra Grotto</t>
  </si>
  <si>
    <t>Niha Grotto</t>
  </si>
  <si>
    <t>Beiteddine Palace</t>
  </si>
  <si>
    <t>Foreigner's tariff</t>
  </si>
  <si>
    <t>Lebanese's tariff</t>
  </si>
  <si>
    <t>Student's tariff</t>
  </si>
  <si>
    <t>Entry tariff. LBP</t>
  </si>
  <si>
    <t>Baalbeck Citadelle</t>
  </si>
  <si>
    <t>Byblos Citadelle</t>
  </si>
  <si>
    <t>Saida Citadelle</t>
  </si>
  <si>
    <t>Tripoli Citadelle</t>
  </si>
  <si>
    <t>Aanjar</t>
  </si>
  <si>
    <t>Majdal Aanjar</t>
  </si>
  <si>
    <t>Tebnine</t>
  </si>
  <si>
    <t>Source: Ministry of Tourism</t>
  </si>
  <si>
    <t>Category</t>
  </si>
  <si>
    <t>Region</t>
  </si>
  <si>
    <t>International</t>
  </si>
  <si>
    <t>Beirut</t>
  </si>
  <si>
    <t>North Metn</t>
  </si>
  <si>
    <t>Bekaa</t>
  </si>
  <si>
    <t>Kessrouan</t>
  </si>
  <si>
    <t>4 Stars A</t>
  </si>
  <si>
    <t>North Lebanon</t>
  </si>
  <si>
    <t>4 Stars B</t>
  </si>
  <si>
    <t>South Metn</t>
  </si>
  <si>
    <t>South Lebanon</t>
  </si>
  <si>
    <t>3 Stars A</t>
  </si>
  <si>
    <t>Jbeil</t>
  </si>
  <si>
    <t>3 Stars B</t>
  </si>
  <si>
    <t>2 Stars A</t>
  </si>
  <si>
    <t>2 Stars B</t>
  </si>
  <si>
    <t>Source : Ministry of Tourism</t>
  </si>
  <si>
    <t>Average 2012</t>
  </si>
  <si>
    <t>Class 1</t>
  </si>
  <si>
    <t>Class 2</t>
  </si>
  <si>
    <t>Customers and nights</t>
  </si>
  <si>
    <t>Country</t>
  </si>
  <si>
    <t>Total number of clients</t>
  </si>
  <si>
    <t>Total number of nights</t>
  </si>
  <si>
    <t>Average nights per client</t>
  </si>
  <si>
    <t>Cameroon</t>
  </si>
  <si>
    <t>Côte d'Ivoire</t>
  </si>
  <si>
    <t>Dominica</t>
  </si>
  <si>
    <t>Al Salvador</t>
  </si>
  <si>
    <t>Kirjisistan</t>
  </si>
  <si>
    <t>Belarusia</t>
  </si>
  <si>
    <t>Lituania</t>
  </si>
  <si>
    <t>Source: General Directorate of General Security</t>
  </si>
  <si>
    <t>Arabs' tariff</t>
  </si>
  <si>
    <t>Moussa Palace</t>
  </si>
  <si>
    <t>Rachaya Citadelle</t>
  </si>
  <si>
    <t>Kfarhim Grotto</t>
  </si>
  <si>
    <t>Ain and Zein Grotto</t>
  </si>
  <si>
    <t>Qadisha Grotto</t>
  </si>
  <si>
    <t>Tokelau</t>
  </si>
  <si>
    <t>Antartica</t>
  </si>
  <si>
    <t>Conducted survey for a period of one year on establishments classified 5 stars, 4 stars A and B, 3 stars A and B and 2 stars A</t>
  </si>
  <si>
    <t>Total amount spent in the hotel sector in this survey was about USD 322,278,000 in 2012</t>
  </si>
  <si>
    <t>Table 10.4 - Visitors of Jeita by category</t>
  </si>
  <si>
    <t>Table 10.5 - Tourist sites tariffs</t>
  </si>
  <si>
    <t>Table 10.6 - Hotels room occupancy. Per cent</t>
  </si>
  <si>
    <t>Table 10.7 - Hotels bed occupancy. Per cent</t>
  </si>
  <si>
    <t>Table 10.8 - Furnished apartments room occupancy. Per cent</t>
  </si>
  <si>
    <t>Table 10.9 - Furnished apartments bed occupancy. Per cent</t>
  </si>
  <si>
    <t>Table 10.10 - Nights and length of stay in accommodations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</si>
</sst>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ل.ل.&quot;\ #,##0_-;&quot;ل.ل.&quot;\ #,##0\-"/>
    <numFmt numFmtId="165" formatCode="&quot;ل.ل.&quot;\ #,##0_-;[Red]&quot;ل.ل.&quot;\ #,##0\-"/>
    <numFmt numFmtId="166" formatCode="&quot;ل.ل.&quot;\ #,##0.00_-;&quot;ل.ل.&quot;\ #,##0.00\-"/>
    <numFmt numFmtId="167" formatCode="&quot;ل.ل.&quot;\ #,##0.00_-;[Red]&quot;ل.ل.&quot;\ #,##0.00\-"/>
    <numFmt numFmtId="168" formatCode="_-&quot;ل.ل.&quot;\ * #,##0_-;_-&quot;ل.ل.&quot;\ * #,##0\-;_-&quot;ل.ل.&quot;\ * &quot;-&quot;_-;_-@_-"/>
    <numFmt numFmtId="169" formatCode="_-* #,##0_-;_-* #,##0\-;_-* &quot;-&quot;_-;_-@_-"/>
    <numFmt numFmtId="170" formatCode="_-&quot;ل.ل.&quot;\ * #,##0.00_-;_-&quot;ل.ل.&quot;\ * #,##0.00\-;_-&quot;ل.ل.&quot;\ * &quot;-&quot;??_-;_-@_-"/>
    <numFmt numFmtId="171" formatCode="_-* #,##0.00_-;_-* #,##0.00\-;_-* &quot;-&quot;??_-;_-@_-"/>
    <numFmt numFmtId="172" formatCode="0.0"/>
    <numFmt numFmtId="173" formatCode="###\ ###\ ###"/>
    <numFmt numFmtId="174" formatCode="_-&quot;ر.س.&quot;\ * #,##0.00_-;_-&quot;ر.س.&quot;\ * #,##0.00\-;_-&quot;ر.س.&quot;\ * &quot;-&quot;??_-;_-@_-"/>
    <numFmt numFmtId="175" formatCode="_-&quot;ر.س.&quot;\ * #,##0_-;_-&quot;ر.س.&quot;\ * #,##0\-;_-&quot;ر.س.&quot;\ * &quot;-&quot;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0"/>
    <numFmt numFmtId="181" formatCode="0.000"/>
    <numFmt numFmtId="182" formatCode="0.0000000"/>
    <numFmt numFmtId="183" formatCode="0.000000"/>
    <numFmt numFmtId="184" formatCode="0.00000"/>
    <numFmt numFmtId="185" formatCode="0.0%"/>
    <numFmt numFmtId="186" formatCode="0.000%"/>
    <numFmt numFmtId="187" formatCode="0.0;[Red]0.0"/>
    <numFmt numFmtId="188" formatCode="###\ ###\ ###.#"/>
    <numFmt numFmtId="189" formatCode="###\ ###\ ##0.0"/>
    <numFmt numFmtId="190" formatCode="_(* #,##0.0_);_(* \(#,##0.0\);_(* &quot;-&quot;??_);_(@_)"/>
    <numFmt numFmtId="191" formatCode="_(* #,##0_);_(* \(#,##0\);_(* &quot;-&quot;??_);_(@_)"/>
    <numFmt numFmtId="192" formatCode="_-* #,##0_-;_-* #,##0\-;_-* &quot;-&quot;??_-;_-@_-"/>
    <numFmt numFmtId="193" formatCode="_(* #,##0.000_);_(* \(#,##0.000\);_(* &quot;-&quot;??_);_(@_)"/>
    <numFmt numFmtId="194" formatCode="_(* #,##0.0000_);_(* \(#,##0.0000\);_(* &quot;-&quot;??_);_(@_)"/>
    <numFmt numFmtId="195" formatCode="_-* #,##0.0_-;_-* #,##0.0\-;_-* &quot;-&quot;?_-;_-@_-"/>
    <numFmt numFmtId="196" formatCode="0.00000000"/>
    <numFmt numFmtId="197" formatCode="#,##0.0"/>
    <numFmt numFmtId="198" formatCode="_-* #,##0.0_-;_-* #,##0.0\-;_-* &quot;-&quot;??_-;_-@_-"/>
    <numFmt numFmtId="199" formatCode="_-* #,##0.000_-;_-* #,##0.000\-;_-* &quot;-&quot;??_-;_-@_-"/>
    <numFmt numFmtId="200" formatCode="_-* #,##0.0000_-;_-* #,##0.0000\-;_-* &quot;-&quot;??_-;_-@_-"/>
    <numFmt numFmtId="201" formatCode="_-* #,##0.00000_-;_-* #,##0.00000\-;_-* &quot;-&quot;??_-;_-@_-"/>
    <numFmt numFmtId="202" formatCode="#,##0.000"/>
    <numFmt numFmtId="203" formatCode="#,##0.0000"/>
    <numFmt numFmtId="204" formatCode="0.00_ ;\-0.00\ "/>
    <numFmt numFmtId="205" formatCode="B1mmm\-yy"/>
    <numFmt numFmtId="206" formatCode="_(* #,##0.00000_);_(* \(#,##0.00000\);_(* &quot;-&quot;??_);_(@_)"/>
    <numFmt numFmtId="207" formatCode="_(* #,##0.000000_);_(* \(#,##0.000000\);_(* &quot;-&quot;??_);_(@_)"/>
    <numFmt numFmtId="208" formatCode="_(* #,##0.0000000_);_(* \(#,##0.0000000\);_(* &quot;-&quot;??_);_(@_)"/>
    <numFmt numFmtId="209" formatCode="_(* #,##0.00000000_);_(* \(#,##0.00000000\);_(* &quot;-&quot;??_);_(@_)"/>
    <numFmt numFmtId="210" formatCode="_(* #,##0.000000000_);_(* \(#,##0.000000000\);_(* &quot;-&quot;??_);_(@_)"/>
    <numFmt numFmtId="211" formatCode="#,##0_ ;\-#,##0\ "/>
  </numFmts>
  <fonts count="60">
    <font>
      <sz val="10"/>
      <name val="Arial"/>
      <family val="0"/>
    </font>
    <font>
      <sz val="8"/>
      <name val="Arial"/>
      <family val="2"/>
    </font>
    <font>
      <sz val="10"/>
      <name val="MS Sans Serif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b/>
      <sz val="20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8"/>
      <color theme="1"/>
      <name val="Times New Roman"/>
      <family val="1"/>
    </font>
    <font>
      <b/>
      <sz val="7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7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/>
      <top style="medium"/>
      <bottom style="hair"/>
    </border>
    <border>
      <left style="medium"/>
      <right/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2" fillId="0" borderId="0" applyNumberFormat="0">
      <alignment horizontal="right"/>
      <protection/>
    </xf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01">
    <xf numFmtId="0" fontId="0" fillId="0" borderId="0" xfId="0" applyAlignment="1">
      <alignment/>
    </xf>
    <xf numFmtId="0" fontId="5" fillId="0" borderId="0" xfId="0" applyFont="1" applyFill="1" applyAlignment="1">
      <alignment vertical="center" readingOrder="1"/>
    </xf>
    <xf numFmtId="0" fontId="7" fillId="0" borderId="0" xfId="0" applyFont="1" applyFill="1" applyAlignment="1">
      <alignment vertical="center" readingOrder="1"/>
    </xf>
    <xf numFmtId="0" fontId="8" fillId="0" borderId="0" xfId="0" applyFont="1" applyFill="1" applyAlignment="1">
      <alignment vertical="center" readingOrder="1"/>
    </xf>
    <xf numFmtId="0" fontId="6" fillId="0" borderId="0" xfId="0" applyFont="1" applyFill="1" applyBorder="1" applyAlignment="1">
      <alignment horizontal="right" vertical="center" readingOrder="1"/>
    </xf>
    <xf numFmtId="0" fontId="6" fillId="0" borderId="0" xfId="0" applyFont="1" applyFill="1" applyAlignment="1">
      <alignment vertical="center" readingOrder="1"/>
    </xf>
    <xf numFmtId="172" fontId="5" fillId="0" borderId="0" xfId="0" applyNumberFormat="1" applyFont="1" applyFill="1" applyAlignment="1">
      <alignment vertical="center" readingOrder="1"/>
    </xf>
    <xf numFmtId="0" fontId="11" fillId="0" borderId="10" xfId="0" applyFont="1" applyFill="1" applyBorder="1" applyAlignment="1">
      <alignment horizontal="center" vertical="center" readingOrder="1"/>
    </xf>
    <xf numFmtId="3" fontId="12" fillId="0" borderId="10" xfId="0" applyNumberFormat="1" applyFont="1" applyFill="1" applyBorder="1" applyAlignment="1">
      <alignment horizontal="right" vertical="center" wrapText="1" readingOrder="1"/>
    </xf>
    <xf numFmtId="3" fontId="12" fillId="0" borderId="10" xfId="0" applyNumberFormat="1" applyFont="1" applyFill="1" applyBorder="1" applyAlignment="1">
      <alignment vertical="center" readingOrder="1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3" fontId="9" fillId="0" borderId="0" xfId="0" applyNumberFormat="1" applyFont="1" applyFill="1" applyAlignment="1">
      <alignment vertical="center"/>
    </xf>
    <xf numFmtId="3" fontId="12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11" xfId="0" applyFont="1" applyFill="1" applyBorder="1" applyAlignment="1">
      <alignment vertical="center" readingOrder="1"/>
    </xf>
    <xf numFmtId="3" fontId="12" fillId="0" borderId="11" xfId="0" applyNumberFormat="1" applyFont="1" applyFill="1" applyBorder="1" applyAlignment="1">
      <alignment vertical="center" readingOrder="1"/>
    </xf>
    <xf numFmtId="3" fontId="9" fillId="0" borderId="12" xfId="42" applyNumberFormat="1" applyFont="1" applyFill="1" applyBorder="1" applyAlignment="1">
      <alignment vertical="center"/>
    </xf>
    <xf numFmtId="0" fontId="9" fillId="0" borderId="12" xfId="0" applyFont="1" applyFill="1" applyBorder="1" applyAlignment="1">
      <alignment vertical="center" readingOrder="1"/>
    </xf>
    <xf numFmtId="3" fontId="12" fillId="0" borderId="12" xfId="0" applyNumberFormat="1" applyFont="1" applyFill="1" applyBorder="1" applyAlignment="1">
      <alignment vertical="center" readingOrder="1"/>
    </xf>
    <xf numFmtId="3" fontId="9" fillId="0" borderId="12" xfId="0" applyNumberFormat="1" applyFont="1" applyFill="1" applyBorder="1" applyAlignment="1">
      <alignment vertical="center" readingOrder="1"/>
    </xf>
    <xf numFmtId="3" fontId="9" fillId="0" borderId="13" xfId="0" applyNumberFormat="1" applyFont="1" applyFill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0" fontId="11" fillId="0" borderId="10" xfId="0" applyFont="1" applyFill="1" applyBorder="1" applyAlignment="1">
      <alignment vertical="center" wrapText="1"/>
    </xf>
    <xf numFmtId="3" fontId="12" fillId="0" borderId="10" xfId="0" applyNumberFormat="1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 vertical="center" wrapText="1"/>
    </xf>
    <xf numFmtId="3" fontId="9" fillId="0" borderId="11" xfId="0" applyNumberFormat="1" applyFont="1" applyFill="1" applyBorder="1" applyAlignment="1">
      <alignment vertical="center"/>
    </xf>
    <xf numFmtId="3" fontId="12" fillId="0" borderId="11" xfId="0" applyNumberFormat="1" applyFont="1" applyFill="1" applyBorder="1" applyAlignment="1">
      <alignment vertical="center"/>
    </xf>
    <xf numFmtId="3" fontId="9" fillId="0" borderId="12" xfId="0" applyNumberFormat="1" applyFont="1" applyFill="1" applyBorder="1" applyAlignment="1">
      <alignment vertical="center"/>
    </xf>
    <xf numFmtId="3" fontId="12" fillId="0" borderId="12" xfId="0" applyNumberFormat="1" applyFont="1" applyFill="1" applyBorder="1" applyAlignment="1">
      <alignment vertical="center"/>
    </xf>
    <xf numFmtId="3" fontId="12" fillId="0" borderId="13" xfId="0" applyNumberFormat="1" applyFont="1" applyFill="1" applyBorder="1" applyAlignment="1">
      <alignment vertical="center"/>
    </xf>
    <xf numFmtId="3" fontId="5" fillId="0" borderId="0" xfId="0" applyNumberFormat="1" applyFont="1" applyFill="1" applyAlignment="1">
      <alignment vertical="center" readingOrder="1"/>
    </xf>
    <xf numFmtId="0" fontId="5" fillId="0" borderId="0" xfId="0" applyFont="1" applyFill="1" applyAlignment="1">
      <alignment/>
    </xf>
    <xf numFmtId="0" fontId="11" fillId="0" borderId="14" xfId="0" applyFont="1" applyFill="1" applyBorder="1" applyAlignment="1">
      <alignment horizontal="center" vertical="center" readingOrder="1"/>
    </xf>
    <xf numFmtId="0" fontId="9" fillId="0" borderId="12" xfId="0" applyFont="1" applyFill="1" applyBorder="1" applyAlignment="1">
      <alignment/>
    </xf>
    <xf numFmtId="0" fontId="6" fillId="0" borderId="11" xfId="0" applyFont="1" applyFill="1" applyBorder="1" applyAlignment="1">
      <alignment vertical="center" readingOrder="1"/>
    </xf>
    <xf numFmtId="0" fontId="6" fillId="0" borderId="12" xfId="0" applyFont="1" applyFill="1" applyBorder="1" applyAlignment="1">
      <alignment vertical="center" readingOrder="1"/>
    </xf>
    <xf numFmtId="0" fontId="6" fillId="0" borderId="12" xfId="0" applyFont="1" applyFill="1" applyBorder="1" applyAlignment="1">
      <alignment vertical="center" wrapText="1" readingOrder="1"/>
    </xf>
    <xf numFmtId="0" fontId="6" fillId="0" borderId="12" xfId="0" applyFont="1" applyFill="1" applyBorder="1" applyAlignment="1">
      <alignment horizontal="left" vertical="center" readingOrder="1"/>
    </xf>
    <xf numFmtId="0" fontId="6" fillId="0" borderId="11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left" vertical="center" wrapText="1"/>
    </xf>
    <xf numFmtId="3" fontId="5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11" fillId="0" borderId="10" xfId="0" applyFont="1" applyFill="1" applyBorder="1" applyAlignment="1">
      <alignment horizontal="center" vertical="center" wrapText="1" readingOrder="1"/>
    </xf>
    <xf numFmtId="0" fontId="9" fillId="0" borderId="12" xfId="0" applyFont="1" applyFill="1" applyBorder="1" applyAlignment="1">
      <alignment vertical="center"/>
    </xf>
    <xf numFmtId="191" fontId="9" fillId="0" borderId="11" xfId="42" applyNumberFormat="1" applyFont="1" applyFill="1" applyBorder="1" applyAlignment="1">
      <alignment vertical="center"/>
    </xf>
    <xf numFmtId="191" fontId="9" fillId="0" borderId="12" xfId="42" applyNumberFormat="1" applyFont="1" applyFill="1" applyBorder="1" applyAlignment="1">
      <alignment vertical="center"/>
    </xf>
    <xf numFmtId="191" fontId="9" fillId="0" borderId="13" xfId="42" applyNumberFormat="1" applyFont="1" applyFill="1" applyBorder="1" applyAlignment="1">
      <alignment vertical="center"/>
    </xf>
    <xf numFmtId="191" fontId="12" fillId="0" borderId="10" xfId="42" applyNumberFormat="1" applyFont="1" applyFill="1" applyBorder="1" applyAlignment="1">
      <alignment vertical="center"/>
    </xf>
    <xf numFmtId="3" fontId="9" fillId="0" borderId="14" xfId="0" applyNumberFormat="1" applyFont="1" applyFill="1" applyBorder="1" applyAlignment="1">
      <alignment vertical="center"/>
    </xf>
    <xf numFmtId="0" fontId="11" fillId="33" borderId="10" xfId="0" applyFont="1" applyFill="1" applyBorder="1" applyAlignment="1">
      <alignment horizontal="center" vertical="center" readingOrder="1"/>
    </xf>
    <xf numFmtId="3" fontId="12" fillId="33" borderId="10" xfId="0" applyNumberFormat="1" applyFont="1" applyFill="1" applyBorder="1" applyAlignment="1">
      <alignment horizontal="right" vertical="center" readingOrder="1"/>
    </xf>
    <xf numFmtId="3" fontId="12" fillId="33" borderId="10" xfId="0" applyNumberFormat="1" applyFont="1" applyFill="1" applyBorder="1" applyAlignment="1">
      <alignment vertical="center" readingOrder="1"/>
    </xf>
    <xf numFmtId="0" fontId="5" fillId="33" borderId="0" xfId="0" applyFont="1" applyFill="1" applyAlignment="1">
      <alignment vertical="center" readingOrder="1"/>
    </xf>
    <xf numFmtId="0" fontId="11" fillId="33" borderId="10" xfId="0" applyFont="1" applyFill="1" applyBorder="1" applyAlignment="1">
      <alignment horizontal="center" vertical="center"/>
    </xf>
    <xf numFmtId="3" fontId="12" fillId="33" borderId="10" xfId="0" applyNumberFormat="1" applyFont="1" applyFill="1" applyBorder="1" applyAlignment="1">
      <alignment vertical="center"/>
    </xf>
    <xf numFmtId="0" fontId="5" fillId="33" borderId="0" xfId="0" applyFont="1" applyFill="1" applyAlignment="1">
      <alignment vertical="center"/>
    </xf>
    <xf numFmtId="0" fontId="11" fillId="33" borderId="10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/>
    </xf>
    <xf numFmtId="0" fontId="8" fillId="0" borderId="15" xfId="0" applyFont="1" applyFill="1" applyBorder="1" applyAlignment="1">
      <alignment vertical="center" readingOrder="1"/>
    </xf>
    <xf numFmtId="0" fontId="11" fillId="0" borderId="10" xfId="0" applyFont="1" applyFill="1" applyBorder="1" applyAlignment="1">
      <alignment horizontal="right" vertical="center" wrapText="1" readingOrder="1"/>
    </xf>
    <xf numFmtId="0" fontId="8" fillId="0" borderId="0" xfId="0" applyFont="1" applyFill="1" applyBorder="1" applyAlignment="1">
      <alignment vertical="center" readingOrder="1"/>
    </xf>
    <xf numFmtId="0" fontId="6" fillId="0" borderId="13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3" fontId="12" fillId="0" borderId="13" xfId="0" applyNumberFormat="1" applyFont="1" applyFill="1" applyBorder="1" applyAlignment="1">
      <alignment horizontal="right" vertical="center" wrapText="1" readingOrder="1"/>
    </xf>
    <xf numFmtId="0" fontId="7" fillId="0" borderId="0" xfId="0" applyFont="1" applyFill="1" applyAlignment="1">
      <alignment horizontal="left" vertical="center" readingOrder="1"/>
    </xf>
    <xf numFmtId="0" fontId="6" fillId="0" borderId="16" xfId="0" applyFont="1" applyFill="1" applyBorder="1" applyAlignment="1">
      <alignment/>
    </xf>
    <xf numFmtId="3" fontId="9" fillId="0" borderId="16" xfId="0" applyNumberFormat="1" applyFont="1" applyFill="1" applyBorder="1" applyAlignment="1">
      <alignment/>
    </xf>
    <xf numFmtId="191" fontId="9" fillId="0" borderId="16" xfId="42" applyNumberFormat="1" applyFont="1" applyFill="1" applyBorder="1" applyAlignment="1">
      <alignment/>
    </xf>
    <xf numFmtId="3" fontId="12" fillId="0" borderId="0" xfId="0" applyNumberFormat="1" applyFont="1" applyFill="1" applyBorder="1" applyAlignment="1">
      <alignment horizontal="right" vertical="center" wrapText="1" readingOrder="1"/>
    </xf>
    <xf numFmtId="0" fontId="6" fillId="0" borderId="13" xfId="0" applyFont="1" applyFill="1" applyBorder="1" applyAlignment="1">
      <alignment/>
    </xf>
    <xf numFmtId="3" fontId="9" fillId="0" borderId="13" xfId="0" applyNumberFormat="1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6" fillId="0" borderId="0" xfId="0" applyFont="1" applyFill="1" applyBorder="1" applyAlignment="1">
      <alignment horizontal="right" vertical="center" textRotation="90" readingOrder="1"/>
    </xf>
    <xf numFmtId="0" fontId="11" fillId="0" borderId="0" xfId="0" applyFont="1" applyFill="1" applyAlignment="1">
      <alignment vertical="center" readingOrder="1"/>
    </xf>
    <xf numFmtId="0" fontId="5" fillId="0" borderId="0" xfId="0" applyFont="1" applyFill="1" applyAlignment="1">
      <alignment horizontal="right" vertical="center" readingOrder="1"/>
    </xf>
    <xf numFmtId="0" fontId="0" fillId="0" borderId="0" xfId="0" applyFill="1" applyAlignment="1">
      <alignment/>
    </xf>
    <xf numFmtId="0" fontId="6" fillId="0" borderId="14" xfId="0" applyFont="1" applyFill="1" applyBorder="1" applyAlignment="1">
      <alignment horizontal="right" vertical="center" textRotation="90" readingOrder="1"/>
    </xf>
    <xf numFmtId="0" fontId="11" fillId="0" borderId="14" xfId="0" applyFont="1" applyFill="1" applyBorder="1" applyAlignment="1">
      <alignment vertical="center" readingOrder="1"/>
    </xf>
    <xf numFmtId="0" fontId="6" fillId="0" borderId="10" xfId="0" applyFont="1" applyFill="1" applyBorder="1" applyAlignment="1">
      <alignment horizontal="right" vertical="center" textRotation="90" readingOrder="1"/>
    </xf>
    <xf numFmtId="0" fontId="11" fillId="0" borderId="10" xfId="0" applyFont="1" applyFill="1" applyBorder="1" applyAlignment="1">
      <alignment vertical="center" readingOrder="1"/>
    </xf>
    <xf numFmtId="0" fontId="6" fillId="0" borderId="16" xfId="58" applyNumberFormat="1" applyFont="1" applyFill="1" applyBorder="1" applyAlignment="1">
      <alignment horizontal="left" vertical="center" wrapText="1" readingOrder="1"/>
      <protection/>
    </xf>
    <xf numFmtId="0" fontId="6" fillId="0" borderId="12" xfId="58" applyNumberFormat="1" applyFont="1" applyFill="1" applyBorder="1" applyAlignment="1">
      <alignment horizontal="left" vertical="center" wrapText="1" readingOrder="1"/>
      <protection/>
    </xf>
    <xf numFmtId="0" fontId="6" fillId="0" borderId="12" xfId="58" applyFont="1" applyFill="1" applyBorder="1" applyAlignment="1">
      <alignment horizontal="left" vertical="center" readingOrder="1"/>
      <protection/>
    </xf>
    <xf numFmtId="0" fontId="6" fillId="0" borderId="13" xfId="58" applyFont="1" applyFill="1" applyBorder="1" applyAlignment="1">
      <alignment horizontal="left" vertical="center" readingOrder="1"/>
      <protection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vertical="center" wrapText="1"/>
    </xf>
    <xf numFmtId="0" fontId="11" fillId="0" borderId="16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49" fontId="11" fillId="0" borderId="11" xfId="0" applyNumberFormat="1" applyFont="1" applyFill="1" applyBorder="1" applyAlignment="1">
      <alignment vertical="center" wrapText="1"/>
    </xf>
    <xf numFmtId="49" fontId="11" fillId="0" borderId="12" xfId="0" applyNumberFormat="1" applyFont="1" applyFill="1" applyBorder="1" applyAlignment="1">
      <alignment vertical="center" wrapText="1"/>
    </xf>
    <xf numFmtId="0" fontId="11" fillId="0" borderId="12" xfId="0" applyFont="1" applyFill="1" applyBorder="1" applyAlignment="1">
      <alignment vertical="center" wrapText="1"/>
    </xf>
    <xf numFmtId="0" fontId="11" fillId="0" borderId="13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horizontal="left" vertical="center" wrapText="1"/>
    </xf>
    <xf numFmtId="49" fontId="11" fillId="0" borderId="16" xfId="0" applyNumberFormat="1" applyFont="1" applyFill="1" applyBorder="1" applyAlignment="1">
      <alignment vertical="center" wrapText="1"/>
    </xf>
    <xf numFmtId="0" fontId="11" fillId="0" borderId="11" xfId="0" applyFont="1" applyFill="1" applyBorder="1" applyAlignment="1">
      <alignment vertical="center" wrapText="1"/>
    </xf>
    <xf numFmtId="43" fontId="12" fillId="0" borderId="0" xfId="42" applyNumberFormat="1" applyFont="1" applyFill="1" applyAlignment="1">
      <alignment vertical="center"/>
    </xf>
    <xf numFmtId="43" fontId="9" fillId="0" borderId="0" xfId="42" applyNumberFormat="1" applyFont="1" applyFill="1" applyAlignment="1">
      <alignment vertical="center"/>
    </xf>
    <xf numFmtId="0" fontId="7" fillId="0" borderId="0" xfId="0" applyFont="1" applyFill="1" applyAlignment="1">
      <alignment vertical="center" wrapText="1" readingOrder="1"/>
    </xf>
    <xf numFmtId="0" fontId="8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vertical="center"/>
    </xf>
    <xf numFmtId="0" fontId="8" fillId="0" borderId="13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readingOrder="1"/>
    </xf>
    <xf numFmtId="0" fontId="54" fillId="0" borderId="0" xfId="0" applyFont="1" applyFill="1" applyAlignment="1">
      <alignment vertical="center"/>
    </xf>
    <xf numFmtId="0" fontId="12" fillId="0" borderId="10" xfId="42" applyNumberFormat="1" applyFont="1" applyFill="1" applyBorder="1" applyAlignment="1">
      <alignment horizontal="right" vertical="center"/>
    </xf>
    <xf numFmtId="0" fontId="12" fillId="0" borderId="10" xfId="0" applyFont="1" applyFill="1" applyBorder="1" applyAlignment="1">
      <alignment horizontal="right" vertical="center"/>
    </xf>
    <xf numFmtId="0" fontId="55" fillId="0" borderId="14" xfId="0" applyFont="1" applyFill="1" applyBorder="1" applyAlignment="1">
      <alignment horizontal="center" vertical="center" readingOrder="1"/>
    </xf>
    <xf numFmtId="3" fontId="56" fillId="0" borderId="14" xfId="0" applyNumberFormat="1" applyFont="1" applyFill="1" applyBorder="1" applyAlignment="1">
      <alignment horizontal="right" vertical="center" wrapText="1" readingOrder="1"/>
    </xf>
    <xf numFmtId="0" fontId="57" fillId="0" borderId="0" xfId="0" applyFont="1" applyFill="1" applyAlignment="1">
      <alignment vertical="center" readingOrder="1"/>
    </xf>
    <xf numFmtId="3" fontId="56" fillId="0" borderId="14" xfId="0" applyNumberFormat="1" applyFont="1" applyFill="1" applyBorder="1" applyAlignment="1">
      <alignment vertical="center" readingOrder="1"/>
    </xf>
    <xf numFmtId="0" fontId="58" fillId="0" borderId="12" xfId="0" applyFont="1" applyFill="1" applyBorder="1" applyAlignment="1">
      <alignment vertical="center" wrapText="1" readingOrder="1"/>
    </xf>
    <xf numFmtId="3" fontId="59" fillId="0" borderId="12" xfId="0" applyNumberFormat="1" applyFont="1" applyFill="1" applyBorder="1" applyAlignment="1">
      <alignment vertical="center" readingOrder="1"/>
    </xf>
    <xf numFmtId="0" fontId="58" fillId="0" borderId="12" xfId="0" applyFont="1" applyFill="1" applyBorder="1" applyAlignment="1">
      <alignment vertical="center" readingOrder="1"/>
    </xf>
    <xf numFmtId="3" fontId="59" fillId="0" borderId="12" xfId="42" applyNumberFormat="1" applyFont="1" applyFill="1" applyBorder="1" applyAlignment="1">
      <alignment vertical="center"/>
    </xf>
    <xf numFmtId="3" fontId="59" fillId="0" borderId="12" xfId="0" applyNumberFormat="1" applyFont="1" applyFill="1" applyBorder="1" applyAlignment="1">
      <alignment vertical="center"/>
    </xf>
    <xf numFmtId="0" fontId="58" fillId="0" borderId="12" xfId="0" applyFont="1" applyFill="1" applyBorder="1" applyAlignment="1">
      <alignment horizontal="left" vertical="center" readingOrder="1"/>
    </xf>
    <xf numFmtId="0" fontId="58" fillId="0" borderId="12" xfId="0" applyFont="1" applyFill="1" applyBorder="1" applyAlignment="1">
      <alignment vertical="center"/>
    </xf>
    <xf numFmtId="0" fontId="58" fillId="0" borderId="13" xfId="0" applyFont="1" applyFill="1" applyBorder="1" applyAlignment="1">
      <alignment vertical="center" readingOrder="1"/>
    </xf>
    <xf numFmtId="0" fontId="55" fillId="0" borderId="10" xfId="0" applyFont="1" applyFill="1" applyBorder="1" applyAlignment="1">
      <alignment horizontal="center" vertical="center"/>
    </xf>
    <xf numFmtId="3" fontId="56" fillId="0" borderId="10" xfId="0" applyNumberFormat="1" applyFont="1" applyFill="1" applyBorder="1" applyAlignment="1">
      <alignment vertical="center"/>
    </xf>
    <xf numFmtId="0" fontId="57" fillId="0" borderId="0" xfId="0" applyFont="1" applyFill="1" applyAlignment="1">
      <alignment vertical="center"/>
    </xf>
    <xf numFmtId="0" fontId="58" fillId="0" borderId="12" xfId="0" applyFont="1" applyFill="1" applyBorder="1" applyAlignment="1">
      <alignment vertical="center" wrapText="1"/>
    </xf>
    <xf numFmtId="0" fontId="58" fillId="0" borderId="13" xfId="0" applyFont="1" applyFill="1" applyBorder="1" applyAlignment="1">
      <alignment vertical="center" wrapText="1"/>
    </xf>
    <xf numFmtId="3" fontId="59" fillId="0" borderId="13" xfId="0" applyNumberFormat="1" applyFont="1" applyFill="1" applyBorder="1" applyAlignment="1">
      <alignment vertical="center"/>
    </xf>
    <xf numFmtId="0" fontId="55" fillId="0" borderId="10" xfId="0" applyFont="1" applyFill="1" applyBorder="1" applyAlignment="1">
      <alignment horizontal="center" vertical="center" wrapText="1"/>
    </xf>
    <xf numFmtId="0" fontId="58" fillId="0" borderId="13" xfId="0" applyFont="1" applyFill="1" applyBorder="1" applyAlignment="1">
      <alignment vertical="center"/>
    </xf>
    <xf numFmtId="0" fontId="55" fillId="0" borderId="14" xfId="0" applyFont="1" applyFill="1" applyBorder="1" applyAlignment="1">
      <alignment horizontal="center" vertical="center"/>
    </xf>
    <xf numFmtId="0" fontId="58" fillId="0" borderId="11" xfId="0" applyFont="1" applyFill="1" applyBorder="1" applyAlignment="1">
      <alignment vertical="center" wrapText="1"/>
    </xf>
    <xf numFmtId="3" fontId="59" fillId="0" borderId="11" xfId="0" applyNumberFormat="1" applyFont="1" applyFill="1" applyBorder="1" applyAlignment="1">
      <alignment vertical="center"/>
    </xf>
    <xf numFmtId="0" fontId="55" fillId="0" borderId="14" xfId="0" applyFont="1" applyFill="1" applyBorder="1" applyAlignment="1">
      <alignment horizontal="center" vertical="center" wrapText="1"/>
    </xf>
    <xf numFmtId="0" fontId="58" fillId="0" borderId="12" xfId="0" applyFont="1" applyFill="1" applyBorder="1" applyAlignment="1">
      <alignment horizontal="left" vertical="center" wrapText="1"/>
    </xf>
    <xf numFmtId="0" fontId="58" fillId="0" borderId="0" xfId="0" applyFont="1" applyFill="1" applyAlignment="1">
      <alignment vertical="center"/>
    </xf>
    <xf numFmtId="3" fontId="59" fillId="0" borderId="0" xfId="0" applyNumberFormat="1" applyFont="1" applyFill="1" applyAlignment="1">
      <alignment vertical="center"/>
    </xf>
    <xf numFmtId="3" fontId="54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left" vertical="center" readingOrder="1"/>
    </xf>
    <xf numFmtId="37" fontId="9" fillId="0" borderId="16" xfId="42" applyNumberFormat="1" applyFont="1" applyFill="1" applyBorder="1" applyAlignment="1">
      <alignment vertical="center" readingOrder="1"/>
    </xf>
    <xf numFmtId="37" fontId="9" fillId="0" borderId="12" xfId="42" applyNumberFormat="1" applyFont="1" applyFill="1" applyBorder="1" applyAlignment="1">
      <alignment vertical="center" wrapText="1" readingOrder="1"/>
    </xf>
    <xf numFmtId="37" fontId="9" fillId="0" borderId="12" xfId="42" applyNumberFormat="1" applyFont="1" applyFill="1" applyBorder="1" applyAlignment="1">
      <alignment horizontal="right" vertical="center" readingOrder="1"/>
    </xf>
    <xf numFmtId="37" fontId="9" fillId="0" borderId="12" xfId="42" applyNumberFormat="1" applyFont="1" applyFill="1" applyBorder="1" applyAlignment="1">
      <alignment vertical="center" readingOrder="1"/>
    </xf>
    <xf numFmtId="37" fontId="9" fillId="0" borderId="13" xfId="42" applyNumberFormat="1" applyFont="1" applyFill="1" applyBorder="1" applyAlignment="1">
      <alignment vertical="center" readingOrder="1"/>
    </xf>
    <xf numFmtId="37" fontId="9" fillId="0" borderId="13" xfId="42" applyNumberFormat="1" applyFont="1" applyFill="1" applyBorder="1" applyAlignment="1">
      <alignment horizontal="right" vertical="center" readingOrder="1"/>
    </xf>
    <xf numFmtId="190" fontId="12" fillId="0" borderId="16" xfId="42" applyNumberFormat="1" applyFont="1" applyFill="1" applyBorder="1" applyAlignment="1">
      <alignment vertical="center"/>
    </xf>
    <xf numFmtId="190" fontId="12" fillId="0" borderId="12" xfId="42" applyNumberFormat="1" applyFont="1" applyFill="1" applyBorder="1" applyAlignment="1">
      <alignment vertical="center"/>
    </xf>
    <xf numFmtId="190" fontId="12" fillId="0" borderId="13" xfId="42" applyNumberFormat="1" applyFont="1" applyFill="1" applyBorder="1" applyAlignment="1">
      <alignment vertical="center"/>
    </xf>
    <xf numFmtId="190" fontId="12" fillId="0" borderId="11" xfId="42" applyNumberFormat="1" applyFont="1" applyFill="1" applyBorder="1" applyAlignment="1">
      <alignment vertical="center"/>
    </xf>
    <xf numFmtId="190" fontId="12" fillId="0" borderId="17" xfId="42" applyNumberFormat="1" applyFont="1" applyFill="1" applyBorder="1" applyAlignment="1">
      <alignment vertical="center"/>
    </xf>
    <xf numFmtId="172" fontId="9" fillId="0" borderId="11" xfId="0" applyNumberFormat="1" applyFont="1" applyFill="1" applyBorder="1" applyAlignment="1">
      <alignment vertical="center"/>
    </xf>
    <xf numFmtId="190" fontId="9" fillId="0" borderId="16" xfId="42" applyNumberFormat="1" applyFont="1" applyFill="1" applyBorder="1" applyAlignment="1">
      <alignment vertical="center"/>
    </xf>
    <xf numFmtId="190" fontId="9" fillId="0" borderId="12" xfId="42" applyNumberFormat="1" applyFont="1" applyFill="1" applyBorder="1" applyAlignment="1">
      <alignment vertical="center"/>
    </xf>
    <xf numFmtId="190" fontId="9" fillId="0" borderId="13" xfId="42" applyNumberFormat="1" applyFont="1" applyFill="1" applyBorder="1" applyAlignment="1">
      <alignment vertical="center"/>
    </xf>
    <xf numFmtId="190" fontId="9" fillId="0" borderId="11" xfId="42" applyNumberFormat="1" applyFont="1" applyFill="1" applyBorder="1" applyAlignment="1">
      <alignment vertical="center"/>
    </xf>
    <xf numFmtId="190" fontId="9" fillId="0" borderId="17" xfId="42" applyNumberFormat="1" applyFont="1" applyFill="1" applyBorder="1" applyAlignment="1">
      <alignment vertical="center"/>
    </xf>
    <xf numFmtId="172" fontId="9" fillId="0" borderId="12" xfId="0" applyNumberFormat="1" applyFont="1" applyFill="1" applyBorder="1" applyAlignment="1">
      <alignment vertical="center"/>
    </xf>
    <xf numFmtId="172" fontId="9" fillId="0" borderId="13" xfId="0" applyNumberFormat="1" applyFont="1" applyFill="1" applyBorder="1" applyAlignment="1">
      <alignment vertical="center"/>
    </xf>
    <xf numFmtId="0" fontId="58" fillId="0" borderId="18" xfId="0" applyFont="1" applyFill="1" applyBorder="1" applyAlignment="1">
      <alignment vertical="center" wrapText="1"/>
    </xf>
    <xf numFmtId="0" fontId="58" fillId="0" borderId="19" xfId="0" applyFont="1" applyFill="1" applyBorder="1" applyAlignment="1">
      <alignment vertical="center" wrapText="1"/>
    </xf>
    <xf numFmtId="0" fontId="58" fillId="0" borderId="20" xfId="0" applyFont="1" applyFill="1" applyBorder="1" applyAlignment="1">
      <alignment vertical="center" wrapText="1"/>
    </xf>
    <xf numFmtId="0" fontId="58" fillId="0" borderId="11" xfId="0" applyFont="1" applyFill="1" applyBorder="1" applyAlignment="1">
      <alignment vertical="center"/>
    </xf>
    <xf numFmtId="3" fontId="59" fillId="0" borderId="13" xfId="0" applyNumberFormat="1" applyFont="1" applyFill="1" applyBorder="1" applyAlignment="1">
      <alignment vertical="center" readingOrder="1"/>
    </xf>
    <xf numFmtId="0" fontId="58" fillId="0" borderId="13" xfId="0" applyFont="1" applyFill="1" applyBorder="1" applyAlignment="1">
      <alignment horizontal="left" vertical="center" wrapText="1" readingOrder="1"/>
    </xf>
    <xf numFmtId="3" fontId="9" fillId="0" borderId="11" xfId="42" applyNumberFormat="1" applyFont="1" applyFill="1" applyBorder="1" applyAlignment="1">
      <alignment vertical="center"/>
    </xf>
    <xf numFmtId="0" fontId="10" fillId="0" borderId="21" xfId="0" applyFont="1" applyBorder="1" applyAlignment="1">
      <alignment horizontal="center" vertical="center" readingOrder="1"/>
    </xf>
    <xf numFmtId="0" fontId="10" fillId="0" borderId="14" xfId="0" applyFont="1" applyBorder="1" applyAlignment="1">
      <alignment horizontal="center" vertical="center" readingOrder="1"/>
    </xf>
    <xf numFmtId="0" fontId="10" fillId="0" borderId="22" xfId="0" applyFont="1" applyBorder="1" applyAlignment="1">
      <alignment horizontal="center" vertical="center" readingOrder="1"/>
    </xf>
    <xf numFmtId="0" fontId="8" fillId="0" borderId="10" xfId="0" applyFont="1" applyFill="1" applyBorder="1" applyAlignment="1">
      <alignment horizontal="center" vertical="center" readingOrder="1"/>
    </xf>
    <xf numFmtId="0" fontId="8" fillId="0" borderId="23" xfId="0" applyFont="1" applyFill="1" applyBorder="1" applyAlignment="1">
      <alignment horizontal="center" vertical="center" textRotation="90" readingOrder="1"/>
    </xf>
    <xf numFmtId="0" fontId="8" fillId="0" borderId="24" xfId="0" applyFont="1" applyFill="1" applyBorder="1" applyAlignment="1">
      <alignment horizontal="center" vertical="center" textRotation="90" readingOrder="1"/>
    </xf>
    <xf numFmtId="0" fontId="8" fillId="0" borderId="25" xfId="0" applyFont="1" applyFill="1" applyBorder="1" applyAlignment="1">
      <alignment horizontal="center" vertical="center" textRotation="90" readingOrder="1"/>
    </xf>
    <xf numFmtId="0" fontId="8" fillId="0" borderId="23" xfId="0" applyFont="1" applyFill="1" applyBorder="1" applyAlignment="1">
      <alignment horizontal="center" vertical="center" textRotation="90"/>
    </xf>
    <xf numFmtId="0" fontId="8" fillId="0" borderId="24" xfId="0" applyFont="1" applyFill="1" applyBorder="1" applyAlignment="1">
      <alignment horizontal="center" vertical="center" textRotation="90"/>
    </xf>
    <xf numFmtId="0" fontId="8" fillId="0" borderId="25" xfId="0" applyFont="1" applyFill="1" applyBorder="1" applyAlignment="1">
      <alignment horizontal="center" vertical="center" textRotation="90"/>
    </xf>
    <xf numFmtId="0" fontId="7" fillId="0" borderId="0" xfId="0" applyFont="1" applyFill="1" applyAlignment="1">
      <alignment horizontal="left" vertical="center" wrapText="1" readingOrder="1"/>
    </xf>
    <xf numFmtId="0" fontId="8" fillId="0" borderId="14" xfId="0" applyFont="1" applyFill="1" applyBorder="1" applyAlignment="1">
      <alignment horizontal="center" vertical="center" readingOrder="1"/>
    </xf>
    <xf numFmtId="0" fontId="8" fillId="0" borderId="26" xfId="0" applyFont="1" applyFill="1" applyBorder="1" applyAlignment="1">
      <alignment horizontal="center" vertical="center" textRotation="90" wrapText="1" readingOrder="1"/>
    </xf>
    <xf numFmtId="0" fontId="8" fillId="0" borderId="27" xfId="0" applyFont="1" applyFill="1" applyBorder="1" applyAlignment="1">
      <alignment horizontal="center" vertical="center" textRotation="90" wrapText="1" readingOrder="1"/>
    </xf>
    <xf numFmtId="0" fontId="8" fillId="0" borderId="28" xfId="0" applyFont="1" applyFill="1" applyBorder="1" applyAlignment="1">
      <alignment horizontal="center" vertical="center" textRotation="90" wrapText="1" readingOrder="1"/>
    </xf>
    <xf numFmtId="0" fontId="8" fillId="0" borderId="29" xfId="0" applyFont="1" applyFill="1" applyBorder="1" applyAlignment="1">
      <alignment horizontal="center" vertical="center" textRotation="90" wrapText="1" readingOrder="1"/>
    </xf>
    <xf numFmtId="0" fontId="8" fillId="0" borderId="10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 textRotation="90" readingOrder="1"/>
    </xf>
    <xf numFmtId="0" fontId="5" fillId="0" borderId="24" xfId="0" applyFont="1" applyFill="1" applyBorder="1" applyAlignment="1">
      <alignment horizontal="center" vertical="center" textRotation="90" readingOrder="1"/>
    </xf>
    <xf numFmtId="0" fontId="5" fillId="0" borderId="25" xfId="0" applyFont="1" applyFill="1" applyBorder="1" applyAlignment="1">
      <alignment horizontal="center" vertical="center" textRotation="90" readingOrder="1"/>
    </xf>
    <xf numFmtId="0" fontId="57" fillId="0" borderId="0" xfId="0" applyFont="1" applyFill="1" applyAlignment="1">
      <alignment horizontal="left" vertical="center" wrapText="1"/>
    </xf>
    <xf numFmtId="197" fontId="56" fillId="0" borderId="14" xfId="0" applyNumberFormat="1" applyFont="1" applyFill="1" applyBorder="1" applyAlignment="1">
      <alignment horizontal="right" vertical="center" wrapText="1" readingOrder="1"/>
    </xf>
    <xf numFmtId="197" fontId="56" fillId="0" borderId="14" xfId="0" applyNumberFormat="1" applyFont="1" applyFill="1" applyBorder="1" applyAlignment="1">
      <alignment vertical="center" readingOrder="1"/>
    </xf>
    <xf numFmtId="197" fontId="59" fillId="0" borderId="11" xfId="0" applyNumberFormat="1" applyFont="1" applyFill="1" applyBorder="1" applyAlignment="1">
      <alignment vertical="center" readingOrder="1"/>
    </xf>
    <xf numFmtId="197" fontId="59" fillId="0" borderId="12" xfId="0" applyNumberFormat="1" applyFont="1" applyFill="1" applyBorder="1" applyAlignment="1">
      <alignment vertical="center" readingOrder="1"/>
    </xf>
    <xf numFmtId="197" fontId="59" fillId="0" borderId="13" xfId="0" applyNumberFormat="1" applyFont="1" applyFill="1" applyBorder="1" applyAlignment="1">
      <alignment vertical="center" readingOrder="1"/>
    </xf>
    <xf numFmtId="197" fontId="56" fillId="0" borderId="10" xfId="0" applyNumberFormat="1" applyFont="1" applyFill="1" applyBorder="1" applyAlignment="1">
      <alignment vertical="center"/>
    </xf>
    <xf numFmtId="197" fontId="59" fillId="0" borderId="10" xfId="0" applyNumberFormat="1" applyFont="1" applyFill="1" applyBorder="1" applyAlignment="1">
      <alignment vertical="center" readingOrder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S_Arabic" xfId="56"/>
    <cellStyle name="Neutral" xfId="57"/>
    <cellStyle name="Normal_page_8_9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K1"/>
  <sheetViews>
    <sheetView tabSelected="1" zoomScalePageLayoutView="0" workbookViewId="0" topLeftCell="A1">
      <selection activeCell="A1" sqref="A1:K1"/>
    </sheetView>
  </sheetViews>
  <sheetFormatPr defaultColWidth="9.140625" defaultRowHeight="12.75"/>
  <sheetData>
    <row r="1" spans="1:11" ht="25.5">
      <c r="A1" s="173" t="s">
        <v>245</v>
      </c>
      <c r="B1" s="174"/>
      <c r="C1" s="174"/>
      <c r="D1" s="174"/>
      <c r="E1" s="174"/>
      <c r="F1" s="174"/>
      <c r="G1" s="174"/>
      <c r="H1" s="174"/>
      <c r="I1" s="174"/>
      <c r="J1" s="174"/>
      <c r="K1" s="175"/>
    </row>
  </sheetData>
  <sheetProtection/>
  <mergeCells count="1">
    <mergeCell ref="A1:K1"/>
  </mergeCells>
  <printOptions horizontalCentered="1" verticalCentered="1"/>
  <pageMargins left="0" right="0" top="0.3937007874015748" bottom="0.3937007874015748" header="0.3937007874015748" footer="0.3937007874015748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J248"/>
  <sheetViews>
    <sheetView zoomScale="150" zoomScaleNormal="150" zoomScalePageLayoutView="0" workbookViewId="0" topLeftCell="A1">
      <selection activeCell="A1" sqref="A1"/>
    </sheetView>
  </sheetViews>
  <sheetFormatPr defaultColWidth="9.140625" defaultRowHeight="12.75"/>
  <cols>
    <col min="1" max="1" width="3.57421875" style="10" customWidth="1"/>
    <col min="2" max="2" width="20.7109375" style="11" customWidth="1"/>
    <col min="3" max="5" width="20.7109375" style="115" customWidth="1"/>
    <col min="6" max="16384" width="9.140625" style="115" customWidth="1"/>
  </cols>
  <sheetData>
    <row r="1" spans="1:5" ht="19.5" customHeight="1">
      <c r="A1" s="2" t="s">
        <v>321</v>
      </c>
      <c r="B1" s="2"/>
      <c r="C1" s="2"/>
      <c r="D1" s="2"/>
      <c r="E1" s="2"/>
    </row>
    <row r="2" spans="1:2" ht="15.75" thickBot="1">
      <c r="A2" s="4"/>
      <c r="B2" s="5"/>
    </row>
    <row r="3" spans="3:5" s="1" customFormat="1" ht="13.5" thickBot="1">
      <c r="C3" s="176">
        <v>2012</v>
      </c>
      <c r="D3" s="176"/>
      <c r="E3" s="176"/>
    </row>
    <row r="4" spans="1:5" ht="15.75" thickBot="1">
      <c r="A4" s="190" t="s">
        <v>292</v>
      </c>
      <c r="B4" s="7" t="s">
        <v>293</v>
      </c>
      <c r="C4" s="116" t="s">
        <v>294</v>
      </c>
      <c r="D4" s="116" t="s">
        <v>295</v>
      </c>
      <c r="E4" s="117" t="s">
        <v>296</v>
      </c>
    </row>
    <row r="5" spans="1:5" s="120" customFormat="1" ht="13.5" thickBot="1">
      <c r="A5" s="191"/>
      <c r="B5" s="118" t="s">
        <v>18</v>
      </c>
      <c r="C5" s="119">
        <f>C6+C30+C61+C90+C122+C175</f>
        <v>572911</v>
      </c>
      <c r="D5" s="119">
        <f>D6+D30+D61+D90+D122+D175</f>
        <v>1611450</v>
      </c>
      <c r="E5" s="194">
        <f aca="true" t="shared" si="0" ref="E5:E36">D5/C5</f>
        <v>2.812740547833782</v>
      </c>
    </row>
    <row r="6" spans="1:5" s="120" customFormat="1" ht="13.5" thickBot="1">
      <c r="A6" s="191"/>
      <c r="B6" s="118" t="s">
        <v>20</v>
      </c>
      <c r="C6" s="121">
        <f>SUM(C7:C29)</f>
        <v>380648</v>
      </c>
      <c r="D6" s="121">
        <f>SUM(D7:D29)</f>
        <v>1036711</v>
      </c>
      <c r="E6" s="195">
        <f t="shared" si="0"/>
        <v>2.723542485445871</v>
      </c>
    </row>
    <row r="7" spans="1:5" s="120" customFormat="1" ht="12.75">
      <c r="A7" s="191"/>
      <c r="B7" s="169" t="s">
        <v>58</v>
      </c>
      <c r="C7" s="140">
        <v>2</v>
      </c>
      <c r="D7" s="140">
        <v>15</v>
      </c>
      <c r="E7" s="196">
        <f t="shared" si="0"/>
        <v>7.5</v>
      </c>
    </row>
    <row r="8" spans="1:5" s="120" customFormat="1" ht="12.75">
      <c r="A8" s="191"/>
      <c r="B8" s="122" t="s">
        <v>40</v>
      </c>
      <c r="C8" s="123">
        <v>2752</v>
      </c>
      <c r="D8" s="123">
        <v>17919</v>
      </c>
      <c r="E8" s="197">
        <f t="shared" si="0"/>
        <v>6.511264534883721</v>
      </c>
    </row>
    <row r="9" spans="1:5" s="120" customFormat="1" ht="12.75">
      <c r="A9" s="191"/>
      <c r="B9" s="122" t="s">
        <v>29</v>
      </c>
      <c r="C9" s="123">
        <v>23</v>
      </c>
      <c r="D9" s="123">
        <v>120</v>
      </c>
      <c r="E9" s="197">
        <f t="shared" si="0"/>
        <v>5.217391304347826</v>
      </c>
    </row>
    <row r="10" spans="1:5" s="120" customFormat="1" ht="12.75">
      <c r="A10" s="191"/>
      <c r="B10" s="122" t="s">
        <v>34</v>
      </c>
      <c r="C10" s="123">
        <v>1570</v>
      </c>
      <c r="D10" s="123">
        <v>7522</v>
      </c>
      <c r="E10" s="197">
        <f t="shared" si="0"/>
        <v>4.791082802547771</v>
      </c>
    </row>
    <row r="11" spans="1:5" s="120" customFormat="1" ht="12.75">
      <c r="A11" s="191"/>
      <c r="B11" s="124" t="s">
        <v>248</v>
      </c>
      <c r="C11" s="126">
        <v>874</v>
      </c>
      <c r="D11" s="126">
        <v>3987</v>
      </c>
      <c r="E11" s="197">
        <f t="shared" si="0"/>
        <v>4.561784897025172</v>
      </c>
    </row>
    <row r="12" spans="1:5" s="120" customFormat="1" ht="12.75">
      <c r="A12" s="191"/>
      <c r="B12" s="122" t="s">
        <v>38</v>
      </c>
      <c r="C12" s="125">
        <v>2092</v>
      </c>
      <c r="D12" s="125">
        <v>8227</v>
      </c>
      <c r="E12" s="197">
        <f t="shared" si="0"/>
        <v>3.932600382409178</v>
      </c>
    </row>
    <row r="13" spans="1:5" s="120" customFormat="1" ht="12.75">
      <c r="A13" s="191"/>
      <c r="B13" s="122" t="s">
        <v>39</v>
      </c>
      <c r="C13" s="123">
        <v>232</v>
      </c>
      <c r="D13" s="123">
        <v>816</v>
      </c>
      <c r="E13" s="197">
        <f t="shared" si="0"/>
        <v>3.5172413793103448</v>
      </c>
    </row>
    <row r="14" spans="1:5" s="120" customFormat="1" ht="12.75">
      <c r="A14" s="191"/>
      <c r="B14" s="124" t="s">
        <v>22</v>
      </c>
      <c r="C14" s="125">
        <v>38631</v>
      </c>
      <c r="D14" s="125">
        <v>135711</v>
      </c>
      <c r="E14" s="197">
        <f t="shared" si="0"/>
        <v>3.5130076881261165</v>
      </c>
    </row>
    <row r="15" spans="1:5" s="120" customFormat="1" ht="12.75">
      <c r="A15" s="191"/>
      <c r="B15" s="124" t="s">
        <v>28</v>
      </c>
      <c r="C15" s="125">
        <v>2</v>
      </c>
      <c r="D15" s="125">
        <v>7</v>
      </c>
      <c r="E15" s="197">
        <f t="shared" si="0"/>
        <v>3.5</v>
      </c>
    </row>
    <row r="16" spans="1:5" s="120" customFormat="1" ht="12.75">
      <c r="A16" s="191"/>
      <c r="B16" s="124" t="s">
        <v>31</v>
      </c>
      <c r="C16" s="123">
        <v>1626</v>
      </c>
      <c r="D16" s="123">
        <v>5175</v>
      </c>
      <c r="E16" s="197">
        <f t="shared" si="0"/>
        <v>3.1826568265682655</v>
      </c>
    </row>
    <row r="17" spans="1:5" s="120" customFormat="1" ht="12.75">
      <c r="A17" s="191"/>
      <c r="B17" s="124" t="s">
        <v>27</v>
      </c>
      <c r="C17" s="125">
        <v>2991</v>
      </c>
      <c r="D17" s="125">
        <v>9100</v>
      </c>
      <c r="E17" s="197">
        <f t="shared" si="0"/>
        <v>3.0424607154797725</v>
      </c>
    </row>
    <row r="18" spans="1:5" s="120" customFormat="1" ht="12.75">
      <c r="A18" s="191"/>
      <c r="B18" s="127" t="s">
        <v>37</v>
      </c>
      <c r="C18" s="125">
        <v>2505</v>
      </c>
      <c r="D18" s="125">
        <v>7440</v>
      </c>
      <c r="E18" s="197">
        <f t="shared" si="0"/>
        <v>2.970059880239521</v>
      </c>
    </row>
    <row r="19" spans="1:5" s="120" customFormat="1" ht="12.75">
      <c r="A19" s="191"/>
      <c r="B19" s="122" t="s">
        <v>41</v>
      </c>
      <c r="C19" s="126">
        <v>4883</v>
      </c>
      <c r="D19" s="126">
        <v>13637</v>
      </c>
      <c r="E19" s="197">
        <f t="shared" si="0"/>
        <v>2.792750358386238</v>
      </c>
    </row>
    <row r="20" spans="1:5" s="120" customFormat="1" ht="12.75">
      <c r="A20" s="191"/>
      <c r="B20" s="124" t="s">
        <v>21</v>
      </c>
      <c r="C20" s="123">
        <v>97615</v>
      </c>
      <c r="D20" s="123">
        <v>266388</v>
      </c>
      <c r="E20" s="197">
        <f t="shared" si="0"/>
        <v>2.728965835168775</v>
      </c>
    </row>
    <row r="21" spans="1:5" s="120" customFormat="1" ht="12.75">
      <c r="A21" s="191"/>
      <c r="B21" s="124" t="s">
        <v>35</v>
      </c>
      <c r="C21" s="123">
        <v>9122</v>
      </c>
      <c r="D21" s="123">
        <v>24675</v>
      </c>
      <c r="E21" s="197">
        <f t="shared" si="0"/>
        <v>2.704998903749178</v>
      </c>
    </row>
    <row r="22" spans="1:5" s="120" customFormat="1" ht="12.75">
      <c r="A22" s="191"/>
      <c r="B22" s="124" t="s">
        <v>23</v>
      </c>
      <c r="C22" s="125">
        <v>24315</v>
      </c>
      <c r="D22" s="125">
        <v>65297</v>
      </c>
      <c r="E22" s="197">
        <f t="shared" si="0"/>
        <v>2.685461649187744</v>
      </c>
    </row>
    <row r="23" spans="1:5" s="120" customFormat="1" ht="12.75">
      <c r="A23" s="191"/>
      <c r="B23" s="124" t="s">
        <v>25</v>
      </c>
      <c r="C23" s="125">
        <v>38973</v>
      </c>
      <c r="D23" s="125">
        <v>98335</v>
      </c>
      <c r="E23" s="197">
        <f t="shared" si="0"/>
        <v>2.5231570574500295</v>
      </c>
    </row>
    <row r="24" spans="1:5" s="120" customFormat="1" ht="12.75">
      <c r="A24" s="191"/>
      <c r="B24" s="122" t="s">
        <v>26</v>
      </c>
      <c r="C24" s="125">
        <v>44893</v>
      </c>
      <c r="D24" s="125">
        <v>111896</v>
      </c>
      <c r="E24" s="197">
        <f t="shared" si="0"/>
        <v>2.4925043993495644</v>
      </c>
    </row>
    <row r="25" spans="1:5" s="120" customFormat="1" ht="12.75">
      <c r="A25" s="191"/>
      <c r="B25" s="122" t="s">
        <v>36</v>
      </c>
      <c r="C25" s="125">
        <f>19887+1341+555</f>
        <v>21783</v>
      </c>
      <c r="D25" s="125">
        <f>49172+2870+2195</f>
        <v>54237</v>
      </c>
      <c r="E25" s="197">
        <f t="shared" si="0"/>
        <v>2.4898774273516047</v>
      </c>
    </row>
    <row r="26" spans="1:5" s="120" customFormat="1" ht="12.75">
      <c r="A26" s="191"/>
      <c r="B26" s="124" t="s">
        <v>24</v>
      </c>
      <c r="C26" s="125">
        <v>52191</v>
      </c>
      <c r="D26" s="125">
        <v>129740</v>
      </c>
      <c r="E26" s="197">
        <f t="shared" si="0"/>
        <v>2.4858692111666763</v>
      </c>
    </row>
    <row r="27" spans="1:5" s="120" customFormat="1" ht="12.75">
      <c r="A27" s="191"/>
      <c r="B27" s="124" t="s">
        <v>33</v>
      </c>
      <c r="C27" s="123">
        <v>26292</v>
      </c>
      <c r="D27" s="123">
        <v>63007</v>
      </c>
      <c r="E27" s="197">
        <f t="shared" si="0"/>
        <v>2.3964323748668797</v>
      </c>
    </row>
    <row r="28" spans="1:5" s="120" customFormat="1" ht="12.75">
      <c r="A28" s="191"/>
      <c r="B28" s="122" t="s">
        <v>30</v>
      </c>
      <c r="C28" s="123">
        <v>34</v>
      </c>
      <c r="D28" s="123">
        <v>64</v>
      </c>
      <c r="E28" s="197">
        <f t="shared" si="0"/>
        <v>1.8823529411764706</v>
      </c>
    </row>
    <row r="29" spans="1:5" s="120" customFormat="1" ht="13.5" thickBot="1">
      <c r="A29" s="191"/>
      <c r="B29" s="129" t="s">
        <v>32</v>
      </c>
      <c r="C29" s="170">
        <v>7247</v>
      </c>
      <c r="D29" s="170">
        <v>13396</v>
      </c>
      <c r="E29" s="198">
        <f t="shared" si="0"/>
        <v>1.848489029943425</v>
      </c>
    </row>
    <row r="30" spans="1:5" s="132" customFormat="1" ht="13.5" thickBot="1">
      <c r="A30" s="191"/>
      <c r="B30" s="130" t="s">
        <v>46</v>
      </c>
      <c r="C30" s="131">
        <f>C31+C37+C43</f>
        <v>7921</v>
      </c>
      <c r="D30" s="131">
        <f>D31+D37+D43</f>
        <v>20959</v>
      </c>
      <c r="E30" s="199">
        <f t="shared" si="0"/>
        <v>2.646004292387325</v>
      </c>
    </row>
    <row r="31" spans="1:5" s="132" customFormat="1" ht="13.5" thickBot="1">
      <c r="A31" s="191"/>
      <c r="B31" s="130" t="s">
        <v>46</v>
      </c>
      <c r="C31" s="131">
        <f>SUM(C32:C36)</f>
        <v>589</v>
      </c>
      <c r="D31" s="131">
        <f>SUM(D32:D36)</f>
        <v>1935</v>
      </c>
      <c r="E31" s="199">
        <f t="shared" si="0"/>
        <v>3.2852292020373515</v>
      </c>
    </row>
    <row r="32" spans="1:5" s="132" customFormat="1" ht="12.75">
      <c r="A32" s="191"/>
      <c r="B32" s="133" t="s">
        <v>50</v>
      </c>
      <c r="C32" s="126">
        <v>23</v>
      </c>
      <c r="D32" s="126">
        <v>144</v>
      </c>
      <c r="E32" s="197">
        <f t="shared" si="0"/>
        <v>6.260869565217392</v>
      </c>
    </row>
    <row r="33" spans="1:5" s="132" customFormat="1" ht="12.75">
      <c r="A33" s="191"/>
      <c r="B33" s="133" t="s">
        <v>48</v>
      </c>
      <c r="C33" s="126">
        <v>256</v>
      </c>
      <c r="D33" s="126">
        <v>918</v>
      </c>
      <c r="E33" s="197">
        <f t="shared" si="0"/>
        <v>3.5859375</v>
      </c>
    </row>
    <row r="34" spans="1:5" s="132" customFormat="1" ht="12.75">
      <c r="A34" s="191"/>
      <c r="B34" s="133" t="s">
        <v>53</v>
      </c>
      <c r="C34" s="126">
        <v>105</v>
      </c>
      <c r="D34" s="126">
        <v>325</v>
      </c>
      <c r="E34" s="197">
        <f t="shared" si="0"/>
        <v>3.0952380952380953</v>
      </c>
    </row>
    <row r="35" spans="1:5" s="132" customFormat="1" ht="12.75">
      <c r="A35" s="191"/>
      <c r="B35" s="133" t="s">
        <v>51</v>
      </c>
      <c r="C35" s="126">
        <v>92</v>
      </c>
      <c r="D35" s="126">
        <v>276</v>
      </c>
      <c r="E35" s="197">
        <f t="shared" si="0"/>
        <v>3</v>
      </c>
    </row>
    <row r="36" spans="1:5" s="132" customFormat="1" ht="13.5" thickBot="1">
      <c r="A36" s="191"/>
      <c r="B36" s="134" t="s">
        <v>297</v>
      </c>
      <c r="C36" s="135">
        <v>113</v>
      </c>
      <c r="D36" s="135">
        <v>272</v>
      </c>
      <c r="E36" s="198">
        <f t="shared" si="0"/>
        <v>2.4070796460176993</v>
      </c>
    </row>
    <row r="37" spans="1:5" s="132" customFormat="1" ht="13.5" thickBot="1">
      <c r="A37" s="191"/>
      <c r="B37" s="136" t="s">
        <v>56</v>
      </c>
      <c r="C37" s="131">
        <f>SUM(C38:C42)</f>
        <v>354</v>
      </c>
      <c r="D37" s="131">
        <f>SUM(D38:D42)</f>
        <v>1132</v>
      </c>
      <c r="E37" s="199">
        <f aca="true" t="shared" si="1" ref="E37:E67">D37/C37</f>
        <v>3.1977401129943503</v>
      </c>
    </row>
    <row r="38" spans="1:5" s="132" customFormat="1" ht="12.75">
      <c r="A38" s="191"/>
      <c r="B38" s="128" t="s">
        <v>68</v>
      </c>
      <c r="C38" s="126">
        <v>25</v>
      </c>
      <c r="D38" s="126">
        <v>164</v>
      </c>
      <c r="E38" s="197">
        <f t="shared" si="1"/>
        <v>6.56</v>
      </c>
    </row>
    <row r="39" spans="1:5" s="132" customFormat="1" ht="12.75">
      <c r="A39" s="191"/>
      <c r="B39" s="128" t="s">
        <v>60</v>
      </c>
      <c r="C39" s="126">
        <v>69</v>
      </c>
      <c r="D39" s="126">
        <v>372</v>
      </c>
      <c r="E39" s="197">
        <f t="shared" si="1"/>
        <v>5.391304347826087</v>
      </c>
    </row>
    <row r="40" spans="1:5" s="132" customFormat="1" ht="12.75">
      <c r="A40" s="191"/>
      <c r="B40" s="128" t="s">
        <v>67</v>
      </c>
      <c r="C40" s="126">
        <v>52</v>
      </c>
      <c r="D40" s="126">
        <v>182</v>
      </c>
      <c r="E40" s="197">
        <f t="shared" si="1"/>
        <v>3.5</v>
      </c>
    </row>
    <row r="41" spans="1:5" s="132" customFormat="1" ht="12.75">
      <c r="A41" s="191"/>
      <c r="B41" s="128" t="s">
        <v>66</v>
      </c>
      <c r="C41" s="126">
        <v>43</v>
      </c>
      <c r="D41" s="126">
        <v>108</v>
      </c>
      <c r="E41" s="197">
        <f t="shared" si="1"/>
        <v>2.511627906976744</v>
      </c>
    </row>
    <row r="42" spans="1:5" s="132" customFormat="1" ht="13.5" thickBot="1">
      <c r="A42" s="191"/>
      <c r="B42" s="137" t="s">
        <v>59</v>
      </c>
      <c r="C42" s="135">
        <v>165</v>
      </c>
      <c r="D42" s="135">
        <v>306</v>
      </c>
      <c r="E42" s="198">
        <f t="shared" si="1"/>
        <v>1.8545454545454545</v>
      </c>
    </row>
    <row r="43" spans="1:5" s="132" customFormat="1" ht="13.5" thickBot="1">
      <c r="A43" s="191"/>
      <c r="B43" s="136" t="s">
        <v>69</v>
      </c>
      <c r="C43" s="131">
        <f>SUM(C44:C60)</f>
        <v>6978</v>
      </c>
      <c r="D43" s="131">
        <f>SUM(D44:D60)</f>
        <v>17892</v>
      </c>
      <c r="E43" s="199">
        <f t="shared" si="1"/>
        <v>2.564058469475494</v>
      </c>
    </row>
    <row r="44" spans="1:5" s="132" customFormat="1" ht="12.75">
      <c r="A44" s="191"/>
      <c r="B44" s="128" t="s">
        <v>75</v>
      </c>
      <c r="C44" s="126">
        <v>5</v>
      </c>
      <c r="D44" s="126">
        <v>48</v>
      </c>
      <c r="E44" s="197">
        <f t="shared" si="1"/>
        <v>9.6</v>
      </c>
    </row>
    <row r="45" spans="1:5" s="132" customFormat="1" ht="12.75">
      <c r="A45" s="191"/>
      <c r="B45" s="128" t="s">
        <v>81</v>
      </c>
      <c r="C45" s="126">
        <v>163</v>
      </c>
      <c r="D45" s="126">
        <v>1405</v>
      </c>
      <c r="E45" s="197">
        <f t="shared" si="1"/>
        <v>8.61963190184049</v>
      </c>
    </row>
    <row r="46" spans="1:5" s="132" customFormat="1" ht="12.75">
      <c r="A46" s="191"/>
      <c r="B46" s="128" t="s">
        <v>298</v>
      </c>
      <c r="C46" s="126">
        <v>20</v>
      </c>
      <c r="D46" s="126">
        <v>129</v>
      </c>
      <c r="E46" s="197">
        <f t="shared" si="1"/>
        <v>6.45</v>
      </c>
    </row>
    <row r="47" spans="1:5" s="132" customFormat="1" ht="12.75">
      <c r="A47" s="191"/>
      <c r="B47" s="128" t="s">
        <v>88</v>
      </c>
      <c r="C47" s="126">
        <v>123</v>
      </c>
      <c r="D47" s="126">
        <v>789</v>
      </c>
      <c r="E47" s="197">
        <f t="shared" si="1"/>
        <v>6.414634146341464</v>
      </c>
    </row>
    <row r="48" spans="1:5" s="132" customFormat="1" ht="12.75">
      <c r="A48" s="191"/>
      <c r="B48" s="128" t="s">
        <v>87</v>
      </c>
      <c r="C48" s="126">
        <v>168</v>
      </c>
      <c r="D48" s="126">
        <v>1055</v>
      </c>
      <c r="E48" s="197">
        <f t="shared" si="1"/>
        <v>6.279761904761905</v>
      </c>
    </row>
    <row r="49" spans="1:5" s="132" customFormat="1" ht="12.75">
      <c r="A49" s="191"/>
      <c r="B49" s="128" t="s">
        <v>76</v>
      </c>
      <c r="C49" s="126">
        <v>4</v>
      </c>
      <c r="D49" s="126">
        <v>25</v>
      </c>
      <c r="E49" s="197">
        <f t="shared" si="1"/>
        <v>6.25</v>
      </c>
    </row>
    <row r="50" spans="1:5" s="132" customFormat="1" ht="12.75">
      <c r="A50" s="191"/>
      <c r="B50" s="128" t="s">
        <v>84</v>
      </c>
      <c r="C50" s="126">
        <v>26</v>
      </c>
      <c r="D50" s="126">
        <v>158</v>
      </c>
      <c r="E50" s="197">
        <f t="shared" si="1"/>
        <v>6.076923076923077</v>
      </c>
    </row>
    <row r="51" spans="1:5" s="132" customFormat="1" ht="12.75">
      <c r="A51" s="191"/>
      <c r="B51" s="128" t="s">
        <v>89</v>
      </c>
      <c r="C51" s="126">
        <v>16</v>
      </c>
      <c r="D51" s="126">
        <v>83</v>
      </c>
      <c r="E51" s="197">
        <f t="shared" si="1"/>
        <v>5.1875</v>
      </c>
    </row>
    <row r="52" spans="1:5" s="132" customFormat="1" ht="12.75">
      <c r="A52" s="191"/>
      <c r="B52" s="128" t="s">
        <v>86</v>
      </c>
      <c r="C52" s="126">
        <v>119</v>
      </c>
      <c r="D52" s="126">
        <v>500</v>
      </c>
      <c r="E52" s="197">
        <f t="shared" si="1"/>
        <v>4.201680672268908</v>
      </c>
    </row>
    <row r="53" spans="1:5" s="132" customFormat="1" ht="12.75">
      <c r="A53" s="191"/>
      <c r="B53" s="128" t="s">
        <v>85</v>
      </c>
      <c r="C53" s="126">
        <v>62</v>
      </c>
      <c r="D53" s="126">
        <v>254</v>
      </c>
      <c r="E53" s="197">
        <f t="shared" si="1"/>
        <v>4.096774193548387</v>
      </c>
    </row>
    <row r="54" spans="1:5" s="132" customFormat="1" ht="12.75">
      <c r="A54" s="191"/>
      <c r="B54" s="128" t="s">
        <v>90</v>
      </c>
      <c r="C54" s="126">
        <v>6</v>
      </c>
      <c r="D54" s="126">
        <v>20</v>
      </c>
      <c r="E54" s="197">
        <f t="shared" si="1"/>
        <v>3.3333333333333335</v>
      </c>
    </row>
    <row r="55" spans="1:5" s="132" customFormat="1" ht="12.75">
      <c r="A55" s="191"/>
      <c r="B55" s="128" t="s">
        <v>79</v>
      </c>
      <c r="C55" s="126">
        <v>28</v>
      </c>
      <c r="D55" s="126">
        <v>78</v>
      </c>
      <c r="E55" s="197">
        <f t="shared" si="1"/>
        <v>2.7857142857142856</v>
      </c>
    </row>
    <row r="56" spans="1:5" s="132" customFormat="1" ht="12.75">
      <c r="A56" s="191"/>
      <c r="B56" s="128" t="s">
        <v>80</v>
      </c>
      <c r="C56" s="126">
        <v>948</v>
      </c>
      <c r="D56" s="126">
        <v>2165</v>
      </c>
      <c r="E56" s="197">
        <f t="shared" si="1"/>
        <v>2.2837552742616034</v>
      </c>
    </row>
    <row r="57" spans="1:5" s="132" customFormat="1" ht="12.75">
      <c r="A57" s="191"/>
      <c r="B57" s="128" t="s">
        <v>72</v>
      </c>
      <c r="C57" s="126">
        <v>48</v>
      </c>
      <c r="D57" s="126">
        <v>105</v>
      </c>
      <c r="E57" s="197">
        <f t="shared" si="1"/>
        <v>2.1875</v>
      </c>
    </row>
    <row r="58" spans="1:5" s="132" customFormat="1" ht="12.75">
      <c r="A58" s="191"/>
      <c r="B58" s="133" t="s">
        <v>69</v>
      </c>
      <c r="C58" s="126">
        <f>4092+832</f>
        <v>4924</v>
      </c>
      <c r="D58" s="126">
        <f>7414+3074</f>
        <v>10488</v>
      </c>
      <c r="E58" s="197">
        <f t="shared" si="1"/>
        <v>2.1299756295694556</v>
      </c>
    </row>
    <row r="59" spans="1:5" s="132" customFormat="1" ht="12.75">
      <c r="A59" s="191"/>
      <c r="B59" s="128" t="s">
        <v>70</v>
      </c>
      <c r="C59" s="126">
        <v>20</v>
      </c>
      <c r="D59" s="126">
        <v>39</v>
      </c>
      <c r="E59" s="197">
        <f t="shared" si="1"/>
        <v>1.95</v>
      </c>
    </row>
    <row r="60" spans="1:5" s="132" customFormat="1" ht="13.5" thickBot="1">
      <c r="A60" s="191"/>
      <c r="B60" s="137" t="s">
        <v>74</v>
      </c>
      <c r="C60" s="135">
        <v>298</v>
      </c>
      <c r="D60" s="135">
        <v>551</v>
      </c>
      <c r="E60" s="198">
        <f t="shared" si="1"/>
        <v>1.848993288590604</v>
      </c>
    </row>
    <row r="61" spans="1:5" s="132" customFormat="1" ht="13.5" thickBot="1">
      <c r="A61" s="191"/>
      <c r="B61" s="138" t="s">
        <v>91</v>
      </c>
      <c r="C61" s="131">
        <f>C62+C68+C73+C77</f>
        <v>30350</v>
      </c>
      <c r="D61" s="131">
        <f>D62+D68+D73+D77</f>
        <v>87022</v>
      </c>
      <c r="E61" s="199">
        <f t="shared" si="1"/>
        <v>2.8672817133443163</v>
      </c>
    </row>
    <row r="62" spans="1:5" s="132" customFormat="1" ht="13.5" thickBot="1">
      <c r="A62" s="191"/>
      <c r="B62" s="136" t="s">
        <v>92</v>
      </c>
      <c r="C62" s="131">
        <f>SUM(C63:C67)</f>
        <v>174</v>
      </c>
      <c r="D62" s="131">
        <f>SUM(D63:D67)</f>
        <v>1661</v>
      </c>
      <c r="E62" s="200">
        <f t="shared" si="1"/>
        <v>9.545977011494253</v>
      </c>
    </row>
    <row r="63" spans="1:5" s="132" customFormat="1" ht="12.75">
      <c r="A63" s="191"/>
      <c r="B63" s="133" t="s">
        <v>299</v>
      </c>
      <c r="C63" s="126">
        <v>107</v>
      </c>
      <c r="D63" s="126">
        <v>1260</v>
      </c>
      <c r="E63" s="197">
        <f t="shared" si="1"/>
        <v>11.77570093457944</v>
      </c>
    </row>
    <row r="64" spans="1:5" s="132" customFormat="1" ht="12.75">
      <c r="A64" s="191"/>
      <c r="B64" s="133" t="s">
        <v>94</v>
      </c>
      <c r="C64" s="126">
        <v>1</v>
      </c>
      <c r="D64" s="126">
        <v>10</v>
      </c>
      <c r="E64" s="197">
        <f t="shared" si="1"/>
        <v>10</v>
      </c>
    </row>
    <row r="65" spans="1:5" s="132" customFormat="1" ht="12.75">
      <c r="A65" s="191"/>
      <c r="B65" s="133" t="s">
        <v>96</v>
      </c>
      <c r="C65" s="126">
        <v>62</v>
      </c>
      <c r="D65" s="126">
        <v>376</v>
      </c>
      <c r="E65" s="197">
        <f t="shared" si="1"/>
        <v>6.064516129032258</v>
      </c>
    </row>
    <row r="66" spans="1:5" s="132" customFormat="1" ht="12.75">
      <c r="A66" s="191"/>
      <c r="B66" s="133" t="s">
        <v>100</v>
      </c>
      <c r="C66" s="126">
        <v>1</v>
      </c>
      <c r="D66" s="126">
        <v>6</v>
      </c>
      <c r="E66" s="197">
        <f t="shared" si="1"/>
        <v>6</v>
      </c>
    </row>
    <row r="67" spans="1:5" s="132" customFormat="1" ht="13.5" thickBot="1">
      <c r="A67" s="191"/>
      <c r="B67" s="134" t="s">
        <v>101</v>
      </c>
      <c r="C67" s="135">
        <v>3</v>
      </c>
      <c r="D67" s="135">
        <v>9</v>
      </c>
      <c r="E67" s="198">
        <f t="shared" si="1"/>
        <v>3</v>
      </c>
    </row>
    <row r="68" spans="1:5" s="132" customFormat="1" ht="13.5" thickBot="1">
      <c r="A68" s="191"/>
      <c r="B68" s="136" t="s">
        <v>106</v>
      </c>
      <c r="C68" s="131">
        <f>SUM(C69:C72)</f>
        <v>489</v>
      </c>
      <c r="D68" s="131">
        <f>SUM(D69:D72)</f>
        <v>1185</v>
      </c>
      <c r="E68" s="199">
        <f>SUM(E69:E72)</f>
        <v>13.4127276348446</v>
      </c>
    </row>
    <row r="69" spans="1:5" s="132" customFormat="1" ht="12.75">
      <c r="A69" s="191"/>
      <c r="B69" s="133" t="s">
        <v>110</v>
      </c>
      <c r="C69" s="126">
        <v>1</v>
      </c>
      <c r="D69" s="126">
        <v>5</v>
      </c>
      <c r="E69" s="197">
        <f>D69/C69</f>
        <v>5</v>
      </c>
    </row>
    <row r="70" spans="1:5" s="132" customFormat="1" ht="12.75">
      <c r="A70" s="191"/>
      <c r="B70" s="133" t="s">
        <v>300</v>
      </c>
      <c r="C70" s="126">
        <v>7</v>
      </c>
      <c r="D70" s="126">
        <v>25</v>
      </c>
      <c r="E70" s="197">
        <f>D70/C70</f>
        <v>3.5714285714285716</v>
      </c>
    </row>
    <row r="71" spans="1:5" s="132" customFormat="1" ht="12.75">
      <c r="A71" s="191"/>
      <c r="B71" s="133" t="s">
        <v>113</v>
      </c>
      <c r="C71" s="126">
        <v>197</v>
      </c>
      <c r="D71" s="126">
        <v>498</v>
      </c>
      <c r="E71" s="197">
        <f>D71/C71</f>
        <v>2.527918781725888</v>
      </c>
    </row>
    <row r="72" spans="1:5" s="132" customFormat="1" ht="13.5" thickBot="1">
      <c r="A72" s="191"/>
      <c r="B72" s="134" t="s">
        <v>107</v>
      </c>
      <c r="C72" s="135">
        <v>284</v>
      </c>
      <c r="D72" s="135">
        <v>657</v>
      </c>
      <c r="E72" s="198">
        <f>D72/C72</f>
        <v>2.313380281690141</v>
      </c>
    </row>
    <row r="73" spans="1:5" s="132" customFormat="1" ht="13.5" thickBot="1">
      <c r="A73" s="191"/>
      <c r="B73" s="136" t="s">
        <v>114</v>
      </c>
      <c r="C73" s="131">
        <f>SUM(C74:C76)</f>
        <v>26105</v>
      </c>
      <c r="D73" s="131">
        <f>SUM(D74:D76)</f>
        <v>67785</v>
      </c>
      <c r="E73" s="199">
        <f>SUM(E75:E76)</f>
        <v>5.143166542017402</v>
      </c>
    </row>
    <row r="74" spans="1:5" s="132" customFormat="1" ht="12.75">
      <c r="A74" s="191"/>
      <c r="B74" s="139" t="s">
        <v>116</v>
      </c>
      <c r="C74" s="140">
        <v>482</v>
      </c>
      <c r="D74" s="140">
        <v>2191</v>
      </c>
      <c r="E74" s="196">
        <f aca="true" t="shared" si="2" ref="E74:E105">D74/C74</f>
        <v>4.545643153526971</v>
      </c>
    </row>
    <row r="75" spans="1:5" s="132" customFormat="1" ht="12.75">
      <c r="A75" s="191"/>
      <c r="B75" s="133" t="s">
        <v>115</v>
      </c>
      <c r="C75" s="126">
        <v>6958</v>
      </c>
      <c r="D75" s="126">
        <v>18070</v>
      </c>
      <c r="E75" s="197">
        <f t="shared" si="2"/>
        <v>2.5970106352400113</v>
      </c>
    </row>
    <row r="76" spans="1:5" s="132" customFormat="1" ht="13.5" thickBot="1">
      <c r="A76" s="191"/>
      <c r="B76" s="134" t="s">
        <v>117</v>
      </c>
      <c r="C76" s="135">
        <v>18665</v>
      </c>
      <c r="D76" s="135">
        <v>47524</v>
      </c>
      <c r="E76" s="198">
        <f t="shared" si="2"/>
        <v>2.5461559067773907</v>
      </c>
    </row>
    <row r="77" spans="1:5" s="132" customFormat="1" ht="13.5" thickBot="1">
      <c r="A77" s="191"/>
      <c r="B77" s="136" t="s">
        <v>118</v>
      </c>
      <c r="C77" s="131">
        <f>SUM(C78:C89)</f>
        <v>3582</v>
      </c>
      <c r="D77" s="131">
        <f>SUM(D78:D89)</f>
        <v>16391</v>
      </c>
      <c r="E77" s="199">
        <f t="shared" si="2"/>
        <v>4.575935231714126</v>
      </c>
    </row>
    <row r="78" spans="1:5" s="132" customFormat="1" ht="12.75">
      <c r="A78" s="191"/>
      <c r="B78" s="139" t="s">
        <v>123</v>
      </c>
      <c r="C78" s="140">
        <v>152</v>
      </c>
      <c r="D78" s="140">
        <v>919</v>
      </c>
      <c r="E78" s="196">
        <f t="shared" si="2"/>
        <v>6.046052631578948</v>
      </c>
    </row>
    <row r="79" spans="1:5" s="132" customFormat="1" ht="12.75">
      <c r="A79" s="191"/>
      <c r="B79" s="133" t="s">
        <v>119</v>
      </c>
      <c r="C79" s="126">
        <v>656</v>
      </c>
      <c r="D79" s="126">
        <v>3628</v>
      </c>
      <c r="E79" s="197">
        <f t="shared" si="2"/>
        <v>5.530487804878049</v>
      </c>
    </row>
    <row r="80" spans="1:5" s="132" customFormat="1" ht="12.75">
      <c r="A80" s="191"/>
      <c r="B80" s="133" t="s">
        <v>130</v>
      </c>
      <c r="C80" s="126">
        <v>102</v>
      </c>
      <c r="D80" s="126">
        <v>501</v>
      </c>
      <c r="E80" s="197">
        <f t="shared" si="2"/>
        <v>4.911764705882353</v>
      </c>
    </row>
    <row r="81" spans="1:5" s="132" customFormat="1" ht="12.75">
      <c r="A81" s="191"/>
      <c r="B81" s="133" t="s">
        <v>124</v>
      </c>
      <c r="C81" s="126">
        <v>24</v>
      </c>
      <c r="D81" s="126">
        <v>116</v>
      </c>
      <c r="E81" s="197">
        <f t="shared" si="2"/>
        <v>4.833333333333333</v>
      </c>
    </row>
    <row r="82" spans="1:5" s="132" customFormat="1" ht="12.75">
      <c r="A82" s="191"/>
      <c r="B82" s="133" t="s">
        <v>128</v>
      </c>
      <c r="C82" s="126">
        <v>395</v>
      </c>
      <c r="D82" s="126">
        <v>1830</v>
      </c>
      <c r="E82" s="197">
        <f t="shared" si="2"/>
        <v>4.632911392405063</v>
      </c>
    </row>
    <row r="83" spans="1:5" s="132" customFormat="1" ht="12.75">
      <c r="A83" s="191"/>
      <c r="B83" s="133" t="s">
        <v>126</v>
      </c>
      <c r="C83" s="126">
        <v>6</v>
      </c>
      <c r="D83" s="126">
        <v>27</v>
      </c>
      <c r="E83" s="197">
        <f t="shared" si="2"/>
        <v>4.5</v>
      </c>
    </row>
    <row r="84" spans="1:5" s="132" customFormat="1" ht="12.75">
      <c r="A84" s="191"/>
      <c r="B84" s="133" t="s">
        <v>122</v>
      </c>
      <c r="C84" s="126">
        <v>321</v>
      </c>
      <c r="D84" s="126">
        <v>1410</v>
      </c>
      <c r="E84" s="197">
        <f t="shared" si="2"/>
        <v>4.392523364485982</v>
      </c>
    </row>
    <row r="85" spans="1:5" s="132" customFormat="1" ht="12.75">
      <c r="A85" s="191"/>
      <c r="B85" s="133" t="s">
        <v>121</v>
      </c>
      <c r="C85" s="126">
        <v>1839</v>
      </c>
      <c r="D85" s="126">
        <v>7688</v>
      </c>
      <c r="E85" s="197">
        <f t="shared" si="2"/>
        <v>4.1805328983143015</v>
      </c>
    </row>
    <row r="86" spans="1:5" s="132" customFormat="1" ht="12.75">
      <c r="A86" s="191"/>
      <c r="B86" s="133" t="s">
        <v>129</v>
      </c>
      <c r="C86" s="126">
        <v>38</v>
      </c>
      <c r="D86" s="126">
        <v>142</v>
      </c>
      <c r="E86" s="197">
        <f t="shared" si="2"/>
        <v>3.736842105263158</v>
      </c>
    </row>
    <row r="87" spans="1:5" s="132" customFormat="1" ht="12.75">
      <c r="A87" s="191"/>
      <c r="B87" s="133" t="s">
        <v>125</v>
      </c>
      <c r="C87" s="126">
        <v>1</v>
      </c>
      <c r="D87" s="126">
        <v>3</v>
      </c>
      <c r="E87" s="197">
        <f t="shared" si="2"/>
        <v>3</v>
      </c>
    </row>
    <row r="88" spans="1:5" s="132" customFormat="1" ht="12.75">
      <c r="A88" s="191"/>
      <c r="B88" s="133" t="s">
        <v>120</v>
      </c>
      <c r="C88" s="126">
        <v>28</v>
      </c>
      <c r="D88" s="126">
        <v>75</v>
      </c>
      <c r="E88" s="197">
        <f t="shared" si="2"/>
        <v>2.6785714285714284</v>
      </c>
    </row>
    <row r="89" spans="1:5" s="132" customFormat="1" ht="13.5" thickBot="1">
      <c r="A89" s="191"/>
      <c r="B89" s="134" t="s">
        <v>127</v>
      </c>
      <c r="C89" s="135">
        <v>20</v>
      </c>
      <c r="D89" s="135">
        <v>52</v>
      </c>
      <c r="E89" s="198">
        <f t="shared" si="2"/>
        <v>2.6</v>
      </c>
    </row>
    <row r="90" spans="1:5" s="132" customFormat="1" ht="13.5" thickBot="1">
      <c r="A90" s="191"/>
      <c r="B90" s="141" t="s">
        <v>249</v>
      </c>
      <c r="C90" s="131">
        <f>C91+C99+C114</f>
        <v>22348</v>
      </c>
      <c r="D90" s="131">
        <f>D91+D99+D114</f>
        <v>69875</v>
      </c>
      <c r="E90" s="199">
        <f t="shared" si="2"/>
        <v>3.126678002505817</v>
      </c>
    </row>
    <row r="91" spans="1:5" s="132" customFormat="1" ht="13.5" thickBot="1">
      <c r="A91" s="191"/>
      <c r="B91" s="136" t="s">
        <v>132</v>
      </c>
      <c r="C91" s="131">
        <f>SUM(C92:C98)</f>
        <v>6447</v>
      </c>
      <c r="D91" s="131">
        <f>SUM(D92:D98)</f>
        <v>18968</v>
      </c>
      <c r="E91" s="199">
        <f t="shared" si="2"/>
        <v>2.9421436326973787</v>
      </c>
    </row>
    <row r="92" spans="1:5" s="132" customFormat="1" ht="12.75">
      <c r="A92" s="191"/>
      <c r="B92" s="139" t="s">
        <v>135</v>
      </c>
      <c r="C92" s="140">
        <v>1548</v>
      </c>
      <c r="D92" s="140">
        <v>6211</v>
      </c>
      <c r="E92" s="196">
        <f t="shared" si="2"/>
        <v>4.012273901808785</v>
      </c>
    </row>
    <row r="93" spans="1:5" s="132" customFormat="1" ht="12.75">
      <c r="A93" s="191"/>
      <c r="B93" s="133" t="s">
        <v>133</v>
      </c>
      <c r="C93" s="126">
        <v>1699</v>
      </c>
      <c r="D93" s="126">
        <v>5668</v>
      </c>
      <c r="E93" s="197">
        <f t="shared" si="2"/>
        <v>3.3360800470865213</v>
      </c>
    </row>
    <row r="94" spans="1:5" s="132" customFormat="1" ht="12.75">
      <c r="A94" s="191"/>
      <c r="B94" s="133" t="s">
        <v>140</v>
      </c>
      <c r="C94" s="126">
        <v>315</v>
      </c>
      <c r="D94" s="126">
        <v>772</v>
      </c>
      <c r="E94" s="197">
        <f t="shared" si="2"/>
        <v>2.450793650793651</v>
      </c>
    </row>
    <row r="95" spans="1:5" s="132" customFormat="1" ht="12.75">
      <c r="A95" s="191"/>
      <c r="B95" s="133" t="s">
        <v>134</v>
      </c>
      <c r="C95" s="126">
        <v>181</v>
      </c>
      <c r="D95" s="126">
        <v>421</v>
      </c>
      <c r="E95" s="197">
        <f t="shared" si="2"/>
        <v>2.3259668508287294</v>
      </c>
    </row>
    <row r="96" spans="1:5" s="132" customFormat="1" ht="12.75">
      <c r="A96" s="191"/>
      <c r="B96" s="133" t="s">
        <v>139</v>
      </c>
      <c r="C96" s="126">
        <f>2362+35</f>
        <v>2397</v>
      </c>
      <c r="D96" s="126">
        <f>5084+211</f>
        <v>5295</v>
      </c>
      <c r="E96" s="197">
        <f t="shared" si="2"/>
        <v>2.2090112640801003</v>
      </c>
    </row>
    <row r="97" spans="1:5" s="132" customFormat="1" ht="12.75">
      <c r="A97" s="191"/>
      <c r="B97" s="133" t="s">
        <v>138</v>
      </c>
      <c r="C97" s="126">
        <v>204</v>
      </c>
      <c r="D97" s="126">
        <v>422</v>
      </c>
      <c r="E97" s="197">
        <f t="shared" si="2"/>
        <v>2.0686274509803924</v>
      </c>
    </row>
    <row r="98" spans="1:5" s="132" customFormat="1" ht="13.5" thickBot="1">
      <c r="A98" s="191"/>
      <c r="B98" s="171" t="s">
        <v>136</v>
      </c>
      <c r="C98" s="135">
        <v>103</v>
      </c>
      <c r="D98" s="135">
        <v>179</v>
      </c>
      <c r="E98" s="198">
        <f t="shared" si="2"/>
        <v>1.7378640776699028</v>
      </c>
    </row>
    <row r="99" spans="1:5" s="132" customFormat="1" ht="13.5" thickBot="1">
      <c r="A99" s="191"/>
      <c r="B99" s="136" t="s">
        <v>141</v>
      </c>
      <c r="C99" s="131">
        <f>SUM(C100:C113)</f>
        <v>13039</v>
      </c>
      <c r="D99" s="131">
        <f>SUM(D100:D113)</f>
        <v>38576</v>
      </c>
      <c r="E99" s="199">
        <f t="shared" si="2"/>
        <v>2.9585090881202545</v>
      </c>
    </row>
    <row r="100" spans="1:5" s="132" customFormat="1" ht="12.75">
      <c r="A100" s="191"/>
      <c r="B100" s="133" t="s">
        <v>155</v>
      </c>
      <c r="C100" s="126">
        <v>95</v>
      </c>
      <c r="D100" s="126">
        <v>1610</v>
      </c>
      <c r="E100" s="197">
        <f t="shared" si="2"/>
        <v>16.94736842105263</v>
      </c>
    </row>
    <row r="101" spans="1:5" s="132" customFormat="1" ht="12.75">
      <c r="A101" s="191"/>
      <c r="B101" s="142" t="s">
        <v>301</v>
      </c>
      <c r="C101" s="126">
        <v>13</v>
      </c>
      <c r="D101" s="126">
        <v>155</v>
      </c>
      <c r="E101" s="197">
        <f t="shared" si="2"/>
        <v>11.923076923076923</v>
      </c>
    </row>
    <row r="102" spans="1:5" s="132" customFormat="1" ht="12.75">
      <c r="A102" s="191"/>
      <c r="B102" s="133" t="s">
        <v>144</v>
      </c>
      <c r="C102" s="126">
        <v>7</v>
      </c>
      <c r="D102" s="126">
        <v>53</v>
      </c>
      <c r="E102" s="197">
        <f t="shared" si="2"/>
        <v>7.571428571428571</v>
      </c>
    </row>
    <row r="103" spans="1:5" s="132" customFormat="1" ht="12.75">
      <c r="A103" s="191"/>
      <c r="B103" s="133" t="s">
        <v>150</v>
      </c>
      <c r="C103" s="126">
        <v>12</v>
      </c>
      <c r="D103" s="126">
        <v>81</v>
      </c>
      <c r="E103" s="197">
        <f t="shared" si="2"/>
        <v>6.75</v>
      </c>
    </row>
    <row r="104" spans="1:5" s="132" customFormat="1" ht="12.75">
      <c r="A104" s="191"/>
      <c r="B104" s="133" t="s">
        <v>152</v>
      </c>
      <c r="C104" s="126">
        <v>118</v>
      </c>
      <c r="D104" s="126">
        <v>696</v>
      </c>
      <c r="E104" s="197">
        <f t="shared" si="2"/>
        <v>5.898305084745763</v>
      </c>
    </row>
    <row r="105" spans="1:5" s="132" customFormat="1" ht="12.75">
      <c r="A105" s="191"/>
      <c r="B105" s="133" t="s">
        <v>153</v>
      </c>
      <c r="C105" s="126">
        <v>7</v>
      </c>
      <c r="D105" s="126">
        <v>39</v>
      </c>
      <c r="E105" s="197">
        <f t="shared" si="2"/>
        <v>5.571428571428571</v>
      </c>
    </row>
    <row r="106" spans="1:5" s="132" customFormat="1" ht="12.75">
      <c r="A106" s="191"/>
      <c r="B106" s="142" t="s">
        <v>154</v>
      </c>
      <c r="C106" s="126">
        <v>3</v>
      </c>
      <c r="D106" s="126">
        <v>15</v>
      </c>
      <c r="E106" s="197">
        <f aca="true" t="shared" si="3" ref="E106:E122">D106/C106</f>
        <v>5</v>
      </c>
    </row>
    <row r="107" spans="1:5" s="132" customFormat="1" ht="12.75">
      <c r="A107" s="191"/>
      <c r="B107" s="133" t="s">
        <v>147</v>
      </c>
      <c r="C107" s="126">
        <v>29</v>
      </c>
      <c r="D107" s="126">
        <v>127</v>
      </c>
      <c r="E107" s="197">
        <f t="shared" si="3"/>
        <v>4.379310344827586</v>
      </c>
    </row>
    <row r="108" spans="1:5" s="132" customFormat="1" ht="12.75">
      <c r="A108" s="191"/>
      <c r="B108" s="142" t="s">
        <v>149</v>
      </c>
      <c r="C108" s="126">
        <v>7</v>
      </c>
      <c r="D108" s="126">
        <v>30</v>
      </c>
      <c r="E108" s="197">
        <f t="shared" si="3"/>
        <v>4.285714285714286</v>
      </c>
    </row>
    <row r="109" spans="1:5" s="132" customFormat="1" ht="12.75">
      <c r="A109" s="191"/>
      <c r="B109" s="133" t="s">
        <v>143</v>
      </c>
      <c r="C109" s="126">
        <v>38</v>
      </c>
      <c r="D109" s="126">
        <v>161</v>
      </c>
      <c r="E109" s="197">
        <f t="shared" si="3"/>
        <v>4.2368421052631575</v>
      </c>
    </row>
    <row r="110" spans="1:5" s="132" customFormat="1" ht="12.75">
      <c r="A110" s="191"/>
      <c r="B110" s="133" t="s">
        <v>142</v>
      </c>
      <c r="C110" s="126">
        <v>445</v>
      </c>
      <c r="D110" s="126">
        <v>1846</v>
      </c>
      <c r="E110" s="197">
        <f t="shared" si="3"/>
        <v>4.148314606741573</v>
      </c>
    </row>
    <row r="111" spans="1:5" s="132" customFormat="1" ht="12.75">
      <c r="A111" s="191"/>
      <c r="B111" s="133" t="s">
        <v>151</v>
      </c>
      <c r="C111" s="126">
        <v>1549</v>
      </c>
      <c r="D111" s="126">
        <v>5377</v>
      </c>
      <c r="E111" s="197">
        <f t="shared" si="3"/>
        <v>3.471271788250484</v>
      </c>
    </row>
    <row r="112" spans="1:5" s="132" customFormat="1" ht="12.75">
      <c r="A112" s="191"/>
      <c r="B112" s="133" t="s">
        <v>145</v>
      </c>
      <c r="C112" s="126">
        <v>2673</v>
      </c>
      <c r="D112" s="126">
        <v>8743</v>
      </c>
      <c r="E112" s="197">
        <f t="shared" si="3"/>
        <v>3.27085671530116</v>
      </c>
    </row>
    <row r="113" spans="1:5" s="132" customFormat="1" ht="13.5" thickBot="1">
      <c r="A113" s="191"/>
      <c r="B113" s="134" t="s">
        <v>146</v>
      </c>
      <c r="C113" s="135">
        <v>8043</v>
      </c>
      <c r="D113" s="135">
        <v>19643</v>
      </c>
      <c r="E113" s="198">
        <f t="shared" si="3"/>
        <v>2.4422479174437397</v>
      </c>
    </row>
    <row r="114" spans="1:5" s="132" customFormat="1" ht="13.5" thickBot="1">
      <c r="A114" s="191"/>
      <c r="B114" s="136" t="s">
        <v>156</v>
      </c>
      <c r="C114" s="131">
        <f>SUM(C115:C121)</f>
        <v>2862</v>
      </c>
      <c r="D114" s="131">
        <f>SUM(D115:D121)</f>
        <v>12331</v>
      </c>
      <c r="E114" s="199">
        <f t="shared" si="3"/>
        <v>4.3085255066387145</v>
      </c>
    </row>
    <row r="115" spans="1:5" s="132" customFormat="1" ht="12.75">
      <c r="A115" s="191"/>
      <c r="B115" s="133" t="s">
        <v>157</v>
      </c>
      <c r="C115" s="126">
        <v>168</v>
      </c>
      <c r="D115" s="126">
        <v>852</v>
      </c>
      <c r="E115" s="197">
        <f t="shared" si="3"/>
        <v>5.071428571428571</v>
      </c>
    </row>
    <row r="116" spans="1:5" s="132" customFormat="1" ht="12.75">
      <c r="A116" s="191"/>
      <c r="B116" s="133" t="s">
        <v>165</v>
      </c>
      <c r="C116" s="126">
        <v>773</v>
      </c>
      <c r="D116" s="126">
        <v>3804</v>
      </c>
      <c r="E116" s="197">
        <f t="shared" si="3"/>
        <v>4.921086675291074</v>
      </c>
    </row>
    <row r="117" spans="1:5" s="132" customFormat="1" ht="12.75">
      <c r="A117" s="191"/>
      <c r="B117" s="133" t="s">
        <v>164</v>
      </c>
      <c r="C117" s="126">
        <v>178</v>
      </c>
      <c r="D117" s="126">
        <v>822</v>
      </c>
      <c r="E117" s="197">
        <f t="shared" si="3"/>
        <v>4.617977528089888</v>
      </c>
    </row>
    <row r="118" spans="1:5" s="132" customFormat="1" ht="12.75">
      <c r="A118" s="191"/>
      <c r="B118" s="133" t="s">
        <v>160</v>
      </c>
      <c r="C118" s="126">
        <v>535</v>
      </c>
      <c r="D118" s="126">
        <v>2240</v>
      </c>
      <c r="E118" s="197">
        <f t="shared" si="3"/>
        <v>4.186915887850467</v>
      </c>
    </row>
    <row r="119" spans="1:5" s="132" customFormat="1" ht="12.75">
      <c r="A119" s="191"/>
      <c r="B119" s="133" t="s">
        <v>250</v>
      </c>
      <c r="C119" s="126">
        <v>340</v>
      </c>
      <c r="D119" s="126">
        <v>1414</v>
      </c>
      <c r="E119" s="197">
        <f t="shared" si="3"/>
        <v>4.158823529411765</v>
      </c>
    </row>
    <row r="120" spans="1:5" s="132" customFormat="1" ht="12.75">
      <c r="A120" s="191"/>
      <c r="B120" s="133" t="s">
        <v>161</v>
      </c>
      <c r="C120" s="126">
        <v>738</v>
      </c>
      <c r="D120" s="126">
        <v>2861</v>
      </c>
      <c r="E120" s="197">
        <f t="shared" si="3"/>
        <v>3.8766937669376693</v>
      </c>
    </row>
    <row r="121" spans="1:5" s="132" customFormat="1" ht="13.5" thickBot="1">
      <c r="A121" s="191"/>
      <c r="B121" s="133" t="s">
        <v>162</v>
      </c>
      <c r="C121" s="126">
        <v>130</v>
      </c>
      <c r="D121" s="126">
        <v>338</v>
      </c>
      <c r="E121" s="197">
        <f t="shared" si="3"/>
        <v>2.6</v>
      </c>
    </row>
    <row r="122" spans="1:5" s="132" customFormat="1" ht="13.5" thickBot="1">
      <c r="A122" s="191"/>
      <c r="B122" s="141" t="s">
        <v>166</v>
      </c>
      <c r="C122" s="131">
        <f>C123+C127+C144+C148+C157</f>
        <v>123308</v>
      </c>
      <c r="D122" s="131">
        <f>D123+D127+D144+D148+D157</f>
        <v>372974</v>
      </c>
      <c r="E122" s="199">
        <f t="shared" si="3"/>
        <v>3.024734810393486</v>
      </c>
    </row>
    <row r="123" spans="1:5" s="132" customFormat="1" ht="13.5" thickBot="1">
      <c r="A123" s="191"/>
      <c r="B123" s="136" t="s">
        <v>167</v>
      </c>
      <c r="C123" s="131">
        <f>SUM(C124:C126)</f>
        <v>354</v>
      </c>
      <c r="D123" s="131">
        <f>SUM(D124:D126)</f>
        <v>1622</v>
      </c>
      <c r="E123" s="199">
        <f>SUM(E124:E126)</f>
        <v>16.28363069951855</v>
      </c>
    </row>
    <row r="124" spans="1:5" s="132" customFormat="1" ht="12.75">
      <c r="A124" s="191"/>
      <c r="B124" s="139" t="s">
        <v>170</v>
      </c>
      <c r="C124" s="140">
        <v>11</v>
      </c>
      <c r="D124" s="140">
        <v>85</v>
      </c>
      <c r="E124" s="196">
        <f>D124/C124</f>
        <v>7.7272727272727275</v>
      </c>
    </row>
    <row r="125" spans="1:5" s="132" customFormat="1" ht="12.75">
      <c r="A125" s="191"/>
      <c r="B125" s="133" t="s">
        <v>168</v>
      </c>
      <c r="C125" s="126">
        <v>321</v>
      </c>
      <c r="D125" s="126">
        <v>1448</v>
      </c>
      <c r="E125" s="197">
        <f>D125/C125</f>
        <v>4.510903426791277</v>
      </c>
    </row>
    <row r="126" spans="1:5" s="132" customFormat="1" ht="13.5" thickBot="1">
      <c r="A126" s="191"/>
      <c r="B126" s="134" t="s">
        <v>169</v>
      </c>
      <c r="C126" s="135">
        <v>22</v>
      </c>
      <c r="D126" s="135">
        <v>89</v>
      </c>
      <c r="E126" s="198">
        <f>D126/C126</f>
        <v>4.045454545454546</v>
      </c>
    </row>
    <row r="127" spans="1:5" s="132" customFormat="1" ht="13.5" thickBot="1">
      <c r="A127" s="191"/>
      <c r="B127" s="136" t="s">
        <v>171</v>
      </c>
      <c r="C127" s="131">
        <f>SUM(C128:C143)</f>
        <v>16486</v>
      </c>
      <c r="D127" s="131">
        <f>SUM(D128:D143)</f>
        <v>96916</v>
      </c>
      <c r="E127" s="199">
        <f>SUM(E135:E143)</f>
        <v>31.796087887797903</v>
      </c>
    </row>
    <row r="128" spans="1:5" s="132" customFormat="1" ht="12.75">
      <c r="A128" s="191"/>
      <c r="B128" s="139" t="s">
        <v>180</v>
      </c>
      <c r="C128" s="140">
        <v>880</v>
      </c>
      <c r="D128" s="140">
        <v>16846</v>
      </c>
      <c r="E128" s="196">
        <f aca="true" t="shared" si="4" ref="E128:E143">D128/C128</f>
        <v>19.14318181818182</v>
      </c>
    </row>
    <row r="129" spans="1:5" s="132" customFormat="1" ht="12.75">
      <c r="A129" s="191"/>
      <c r="B129" s="133" t="s">
        <v>302</v>
      </c>
      <c r="C129" s="126">
        <v>677</v>
      </c>
      <c r="D129" s="126">
        <v>11826</v>
      </c>
      <c r="E129" s="197">
        <f t="shared" si="4"/>
        <v>17.46824224519941</v>
      </c>
    </row>
    <row r="130" spans="1:5" s="132" customFormat="1" ht="12.75">
      <c r="A130" s="191"/>
      <c r="B130" s="133" t="s">
        <v>186</v>
      </c>
      <c r="C130" s="126">
        <v>2825</v>
      </c>
      <c r="D130" s="126">
        <v>21279</v>
      </c>
      <c r="E130" s="197">
        <f t="shared" si="4"/>
        <v>7.532389380530973</v>
      </c>
    </row>
    <row r="131" spans="1:5" s="132" customFormat="1" ht="12.75">
      <c r="A131" s="191"/>
      <c r="B131" s="133" t="s">
        <v>183</v>
      </c>
      <c r="C131" s="126">
        <v>3509</v>
      </c>
      <c r="D131" s="126">
        <v>21986</v>
      </c>
      <c r="E131" s="197">
        <f t="shared" si="4"/>
        <v>6.2656027358221715</v>
      </c>
    </row>
    <row r="132" spans="1:5" s="132" customFormat="1" ht="12.75">
      <c r="A132" s="191"/>
      <c r="B132" s="133" t="s">
        <v>178</v>
      </c>
      <c r="C132" s="126">
        <v>316</v>
      </c>
      <c r="D132" s="126">
        <v>1716</v>
      </c>
      <c r="E132" s="197">
        <f t="shared" si="4"/>
        <v>5.430379746835443</v>
      </c>
    </row>
    <row r="133" spans="1:5" s="132" customFormat="1" ht="12.75">
      <c r="A133" s="191"/>
      <c r="B133" s="133" t="s">
        <v>182</v>
      </c>
      <c r="C133" s="126">
        <v>716</v>
      </c>
      <c r="D133" s="126">
        <v>3633</v>
      </c>
      <c r="E133" s="197">
        <f t="shared" si="4"/>
        <v>5.074022346368715</v>
      </c>
    </row>
    <row r="134" spans="1:5" s="132" customFormat="1" ht="12.75">
      <c r="A134" s="191"/>
      <c r="B134" s="133" t="s">
        <v>176</v>
      </c>
      <c r="C134" s="126">
        <v>141</v>
      </c>
      <c r="D134" s="126">
        <v>691</v>
      </c>
      <c r="E134" s="197">
        <f t="shared" si="4"/>
        <v>4.900709219858156</v>
      </c>
    </row>
    <row r="135" spans="1:5" s="132" customFormat="1" ht="12.75">
      <c r="A135" s="191"/>
      <c r="B135" s="133" t="s">
        <v>179</v>
      </c>
      <c r="C135" s="126">
        <v>12</v>
      </c>
      <c r="D135" s="126">
        <v>55</v>
      </c>
      <c r="E135" s="197">
        <f t="shared" si="4"/>
        <v>4.583333333333333</v>
      </c>
    </row>
    <row r="136" spans="1:5" s="132" customFormat="1" ht="12.75">
      <c r="A136" s="191"/>
      <c r="B136" s="133" t="s">
        <v>187</v>
      </c>
      <c r="C136" s="126">
        <v>111</v>
      </c>
      <c r="D136" s="126">
        <v>475</v>
      </c>
      <c r="E136" s="197">
        <f t="shared" si="4"/>
        <v>4.2792792792792795</v>
      </c>
    </row>
    <row r="137" spans="1:5" s="132" customFormat="1" ht="12.75">
      <c r="A137" s="191"/>
      <c r="B137" s="133" t="s">
        <v>174</v>
      </c>
      <c r="C137" s="126">
        <v>71</v>
      </c>
      <c r="D137" s="126">
        <v>300</v>
      </c>
      <c r="E137" s="197">
        <f t="shared" si="4"/>
        <v>4.225352112676056</v>
      </c>
    </row>
    <row r="138" spans="1:5" s="132" customFormat="1" ht="12.75">
      <c r="A138" s="191"/>
      <c r="B138" s="133" t="s">
        <v>185</v>
      </c>
      <c r="C138" s="126">
        <v>68</v>
      </c>
      <c r="D138" s="126">
        <v>268</v>
      </c>
      <c r="E138" s="197">
        <f t="shared" si="4"/>
        <v>3.9411764705882355</v>
      </c>
    </row>
    <row r="139" spans="1:5" s="132" customFormat="1" ht="12.75">
      <c r="A139" s="191"/>
      <c r="B139" s="133" t="s">
        <v>181</v>
      </c>
      <c r="C139" s="126">
        <v>399</v>
      </c>
      <c r="D139" s="126">
        <v>1455</v>
      </c>
      <c r="E139" s="197">
        <f t="shared" si="4"/>
        <v>3.6466165413533833</v>
      </c>
    </row>
    <row r="140" spans="1:5" s="132" customFormat="1" ht="12.75">
      <c r="A140" s="191"/>
      <c r="B140" s="133" t="s">
        <v>172</v>
      </c>
      <c r="C140" s="126">
        <v>728</v>
      </c>
      <c r="D140" s="126">
        <v>2270</v>
      </c>
      <c r="E140" s="197">
        <f t="shared" si="4"/>
        <v>3.118131868131868</v>
      </c>
    </row>
    <row r="141" spans="1:5" s="132" customFormat="1" ht="12.75">
      <c r="A141" s="191"/>
      <c r="B141" s="133" t="s">
        <v>177</v>
      </c>
      <c r="C141" s="126">
        <v>1779</v>
      </c>
      <c r="D141" s="126">
        <v>5372</v>
      </c>
      <c r="E141" s="197">
        <f t="shared" si="4"/>
        <v>3.0196739741427767</v>
      </c>
    </row>
    <row r="142" spans="1:5" s="132" customFormat="1" ht="12.75">
      <c r="A142" s="191"/>
      <c r="B142" s="133" t="s">
        <v>184</v>
      </c>
      <c r="C142" s="126">
        <v>156</v>
      </c>
      <c r="D142" s="126">
        <v>462</v>
      </c>
      <c r="E142" s="197">
        <f t="shared" si="4"/>
        <v>2.9615384615384617</v>
      </c>
    </row>
    <row r="143" spans="1:5" s="132" customFormat="1" ht="13.5" thickBot="1">
      <c r="A143" s="191"/>
      <c r="B143" s="134" t="s">
        <v>175</v>
      </c>
      <c r="C143" s="135">
        <v>4098</v>
      </c>
      <c r="D143" s="135">
        <v>8282</v>
      </c>
      <c r="E143" s="198">
        <f t="shared" si="4"/>
        <v>2.0209858467545145</v>
      </c>
    </row>
    <row r="144" spans="1:5" s="132" customFormat="1" ht="13.5" thickBot="1">
      <c r="A144" s="191"/>
      <c r="B144" s="136" t="s">
        <v>188</v>
      </c>
      <c r="C144" s="131">
        <f>SUM(C145:C147)</f>
        <v>18016</v>
      </c>
      <c r="D144" s="131">
        <f>SUM(D145:D147)</f>
        <v>40552</v>
      </c>
      <c r="E144" s="199">
        <f>SUM(E146:E147)</f>
        <v>4.151950199801508</v>
      </c>
    </row>
    <row r="145" spans="1:5" s="132" customFormat="1" ht="12.75">
      <c r="A145" s="191"/>
      <c r="B145" s="139" t="s">
        <v>190</v>
      </c>
      <c r="C145" s="140">
        <v>2402</v>
      </c>
      <c r="D145" s="140">
        <v>7809</v>
      </c>
      <c r="E145" s="196">
        <f>D145/C145</f>
        <v>3.2510407993338886</v>
      </c>
    </row>
    <row r="146" spans="1:5" s="132" customFormat="1" ht="12.75">
      <c r="A146" s="191"/>
      <c r="B146" s="133" t="s">
        <v>191</v>
      </c>
      <c r="C146" s="126">
        <v>9787</v>
      </c>
      <c r="D146" s="126">
        <v>21130</v>
      </c>
      <c r="E146" s="197">
        <f>D146/C146</f>
        <v>2.1589864105446</v>
      </c>
    </row>
    <row r="147" spans="1:5" s="132" customFormat="1" ht="13.5" thickBot="1">
      <c r="A147" s="191"/>
      <c r="B147" s="134" t="s">
        <v>189</v>
      </c>
      <c r="C147" s="135">
        <v>5827</v>
      </c>
      <c r="D147" s="135">
        <v>11613</v>
      </c>
      <c r="E147" s="198">
        <f>D147/C147</f>
        <v>1.9929637892569074</v>
      </c>
    </row>
    <row r="148" spans="1:5" s="132" customFormat="1" ht="13.5" thickBot="1">
      <c r="A148" s="191"/>
      <c r="B148" s="136" t="s">
        <v>192</v>
      </c>
      <c r="C148" s="131">
        <f>SUM(C149:C156)</f>
        <v>5581</v>
      </c>
      <c r="D148" s="131">
        <f>SUM(D149:D156)</f>
        <v>20197</v>
      </c>
      <c r="E148" s="199">
        <f>SUM(E151:E156)</f>
        <v>20.77506082224433</v>
      </c>
    </row>
    <row r="149" spans="1:5" s="132" customFormat="1" ht="12.75">
      <c r="A149" s="191"/>
      <c r="B149" s="139" t="s">
        <v>303</v>
      </c>
      <c r="C149" s="140">
        <v>119</v>
      </c>
      <c r="D149" s="140">
        <v>455</v>
      </c>
      <c r="E149" s="196">
        <f aca="true" t="shared" si="5" ref="E149:E156">D149/C149</f>
        <v>3.823529411764706</v>
      </c>
    </row>
    <row r="150" spans="1:5" s="132" customFormat="1" ht="12.75">
      <c r="A150" s="191"/>
      <c r="B150" s="133" t="s">
        <v>193</v>
      </c>
      <c r="C150" s="126">
        <v>1365</v>
      </c>
      <c r="D150" s="126">
        <v>5097</v>
      </c>
      <c r="E150" s="197">
        <f t="shared" si="5"/>
        <v>3.734065934065934</v>
      </c>
    </row>
    <row r="151" spans="1:5" s="132" customFormat="1" ht="12.75">
      <c r="A151" s="191"/>
      <c r="B151" s="133" t="s">
        <v>200</v>
      </c>
      <c r="C151" s="126">
        <v>963</v>
      </c>
      <c r="D151" s="126">
        <v>3533</v>
      </c>
      <c r="E151" s="197">
        <f t="shared" si="5"/>
        <v>3.668743509865005</v>
      </c>
    </row>
    <row r="152" spans="1:5" s="132" customFormat="1" ht="12.75">
      <c r="A152" s="191"/>
      <c r="B152" s="133" t="s">
        <v>195</v>
      </c>
      <c r="C152" s="126">
        <v>798</v>
      </c>
      <c r="D152" s="126">
        <v>2884</v>
      </c>
      <c r="E152" s="197">
        <f t="shared" si="5"/>
        <v>3.6140350877192984</v>
      </c>
    </row>
    <row r="153" spans="1:5" s="132" customFormat="1" ht="12.75">
      <c r="A153" s="191"/>
      <c r="B153" s="133" t="s">
        <v>196</v>
      </c>
      <c r="C153" s="126">
        <v>183</v>
      </c>
      <c r="D153" s="126">
        <v>653</v>
      </c>
      <c r="E153" s="197">
        <f t="shared" si="5"/>
        <v>3.568306010928962</v>
      </c>
    </row>
    <row r="154" spans="1:5" s="132" customFormat="1" ht="12.75">
      <c r="A154" s="191"/>
      <c r="B154" s="133" t="s">
        <v>198</v>
      </c>
      <c r="C154" s="126">
        <v>1982</v>
      </c>
      <c r="D154" s="126">
        <v>6993</v>
      </c>
      <c r="E154" s="197">
        <f t="shared" si="5"/>
        <v>3.528254288597376</v>
      </c>
    </row>
    <row r="155" spans="1:5" s="132" customFormat="1" ht="12.75">
      <c r="A155" s="191"/>
      <c r="B155" s="133" t="s">
        <v>194</v>
      </c>
      <c r="C155" s="126">
        <v>154</v>
      </c>
      <c r="D155" s="126">
        <v>532</v>
      </c>
      <c r="E155" s="197">
        <f t="shared" si="5"/>
        <v>3.4545454545454546</v>
      </c>
    </row>
    <row r="156" spans="1:5" s="132" customFormat="1" ht="13.5" thickBot="1">
      <c r="A156" s="191"/>
      <c r="B156" s="134" t="s">
        <v>197</v>
      </c>
      <c r="C156" s="135">
        <v>17</v>
      </c>
      <c r="D156" s="135">
        <v>50</v>
      </c>
      <c r="E156" s="198">
        <f t="shared" si="5"/>
        <v>2.9411764705882355</v>
      </c>
    </row>
    <row r="157" spans="1:5" s="132" customFormat="1" ht="13.5" thickBot="1">
      <c r="A157" s="191"/>
      <c r="B157" s="136" t="s">
        <v>201</v>
      </c>
      <c r="C157" s="131">
        <f>SUM(C158:C174)</f>
        <v>82871</v>
      </c>
      <c r="D157" s="131">
        <f>SUM(D158:D174)</f>
        <v>213687</v>
      </c>
      <c r="E157" s="199">
        <f>SUM(E167:E174)</f>
        <v>19.114305166117237</v>
      </c>
    </row>
    <row r="158" spans="1:5" s="132" customFormat="1" ht="12.75">
      <c r="A158" s="191"/>
      <c r="B158" s="139" t="s">
        <v>209</v>
      </c>
      <c r="C158" s="140">
        <v>26</v>
      </c>
      <c r="D158" s="140">
        <v>171</v>
      </c>
      <c r="E158" s="196">
        <f aca="true" t="shared" si="6" ref="E158:E175">D158/C158</f>
        <v>6.576923076923077</v>
      </c>
    </row>
    <row r="159" spans="1:5" s="132" customFormat="1" ht="12.75">
      <c r="A159" s="191"/>
      <c r="B159" s="133" t="s">
        <v>211</v>
      </c>
      <c r="C159" s="126">
        <v>53</v>
      </c>
      <c r="D159" s="126">
        <v>254</v>
      </c>
      <c r="E159" s="197">
        <f t="shared" si="6"/>
        <v>4.7924528301886795</v>
      </c>
    </row>
    <row r="160" spans="1:5" s="132" customFormat="1" ht="12.75">
      <c r="A160" s="191"/>
      <c r="B160" s="133" t="s">
        <v>203</v>
      </c>
      <c r="C160" s="126">
        <v>1066</v>
      </c>
      <c r="D160" s="126">
        <v>4001</v>
      </c>
      <c r="E160" s="197">
        <f t="shared" si="6"/>
        <v>3.7532833020637897</v>
      </c>
    </row>
    <row r="161" spans="1:5" s="132" customFormat="1" ht="12.75">
      <c r="A161" s="191"/>
      <c r="B161" s="133" t="s">
        <v>220</v>
      </c>
      <c r="C161" s="126">
        <v>90</v>
      </c>
      <c r="D161" s="126">
        <v>307</v>
      </c>
      <c r="E161" s="197">
        <f t="shared" si="6"/>
        <v>3.411111111111111</v>
      </c>
    </row>
    <row r="162" spans="1:5" s="132" customFormat="1" ht="12.75">
      <c r="A162" s="191"/>
      <c r="B162" s="133" t="s">
        <v>210</v>
      </c>
      <c r="C162" s="126">
        <v>303</v>
      </c>
      <c r="D162" s="126">
        <v>1023</v>
      </c>
      <c r="E162" s="197">
        <f t="shared" si="6"/>
        <v>3.376237623762376</v>
      </c>
    </row>
    <row r="163" spans="1:5" s="132" customFormat="1" ht="12.75">
      <c r="A163" s="191"/>
      <c r="B163" s="133" t="s">
        <v>202</v>
      </c>
      <c r="C163" s="126">
        <v>371</v>
      </c>
      <c r="D163" s="126">
        <v>1170</v>
      </c>
      <c r="E163" s="197">
        <f t="shared" si="6"/>
        <v>3.1536388140161726</v>
      </c>
    </row>
    <row r="164" spans="1:5" s="132" customFormat="1" ht="12.75">
      <c r="A164" s="191"/>
      <c r="B164" s="133" t="s">
        <v>204</v>
      </c>
      <c r="C164" s="126">
        <v>2995</v>
      </c>
      <c r="D164" s="126">
        <v>9366</v>
      </c>
      <c r="E164" s="197">
        <f t="shared" si="6"/>
        <v>3.127212020033389</v>
      </c>
    </row>
    <row r="165" spans="1:5" s="132" customFormat="1" ht="12.75">
      <c r="A165" s="191"/>
      <c r="B165" s="133" t="s">
        <v>213</v>
      </c>
      <c r="C165" s="126">
        <v>2340</v>
      </c>
      <c r="D165" s="126">
        <v>6948</v>
      </c>
      <c r="E165" s="197">
        <f t="shared" si="6"/>
        <v>2.9692307692307693</v>
      </c>
    </row>
    <row r="166" spans="1:5" s="132" customFormat="1" ht="12.75">
      <c r="A166" s="191"/>
      <c r="B166" s="133" t="s">
        <v>214</v>
      </c>
      <c r="C166" s="126">
        <v>825</v>
      </c>
      <c r="D166" s="126">
        <v>2331</v>
      </c>
      <c r="E166" s="197">
        <f t="shared" si="6"/>
        <v>2.8254545454545457</v>
      </c>
    </row>
    <row r="167" spans="1:5" s="132" customFormat="1" ht="12.75">
      <c r="A167" s="191"/>
      <c r="B167" s="133" t="s">
        <v>218</v>
      </c>
      <c r="C167" s="126">
        <v>13956</v>
      </c>
      <c r="D167" s="126">
        <v>38584</v>
      </c>
      <c r="E167" s="197">
        <f t="shared" si="6"/>
        <v>2.764689022642591</v>
      </c>
    </row>
    <row r="168" spans="1:5" s="132" customFormat="1" ht="12.75">
      <c r="A168" s="191"/>
      <c r="B168" s="133" t="s">
        <v>205</v>
      </c>
      <c r="C168" s="126">
        <v>28224</v>
      </c>
      <c r="D168" s="126">
        <v>76026</v>
      </c>
      <c r="E168" s="197">
        <f t="shared" si="6"/>
        <v>2.6936649659863945</v>
      </c>
    </row>
    <row r="169" spans="1:5" s="132" customFormat="1" ht="12.75">
      <c r="A169" s="191"/>
      <c r="B169" s="133" t="s">
        <v>207</v>
      </c>
      <c r="C169" s="126">
        <v>3391</v>
      </c>
      <c r="D169" s="126">
        <v>8358</v>
      </c>
      <c r="E169" s="197">
        <f t="shared" si="6"/>
        <v>2.464759657918018</v>
      </c>
    </row>
    <row r="170" spans="1:5" s="132" customFormat="1" ht="12.75">
      <c r="A170" s="191"/>
      <c r="B170" s="133" t="s">
        <v>217</v>
      </c>
      <c r="C170" s="126">
        <v>4491</v>
      </c>
      <c r="D170" s="126">
        <v>10855</v>
      </c>
      <c r="E170" s="197">
        <f t="shared" si="6"/>
        <v>2.417056334892006</v>
      </c>
    </row>
    <row r="171" spans="1:5" s="132" customFormat="1" ht="12.75">
      <c r="A171" s="191"/>
      <c r="B171" s="133" t="s">
        <v>208</v>
      </c>
      <c r="C171" s="126">
        <v>8492</v>
      </c>
      <c r="D171" s="126">
        <v>19314</v>
      </c>
      <c r="E171" s="197">
        <f t="shared" si="6"/>
        <v>2.2743758831841734</v>
      </c>
    </row>
    <row r="172" spans="1:5" s="132" customFormat="1" ht="12.75">
      <c r="A172" s="191"/>
      <c r="B172" s="133" t="s">
        <v>216</v>
      </c>
      <c r="C172" s="126">
        <v>4461</v>
      </c>
      <c r="D172" s="126">
        <v>9744</v>
      </c>
      <c r="E172" s="197">
        <f t="shared" si="6"/>
        <v>2.184263618022865</v>
      </c>
    </row>
    <row r="173" spans="1:5" s="132" customFormat="1" ht="12.75">
      <c r="A173" s="191"/>
      <c r="B173" s="133" t="s">
        <v>212</v>
      </c>
      <c r="C173" s="126">
        <v>336</v>
      </c>
      <c r="D173" s="126">
        <v>731</v>
      </c>
      <c r="E173" s="197">
        <f t="shared" si="6"/>
        <v>2.175595238095238</v>
      </c>
    </row>
    <row r="174" spans="1:5" s="132" customFormat="1" ht="13.5" thickBot="1">
      <c r="A174" s="191"/>
      <c r="B174" s="134" t="s">
        <v>206</v>
      </c>
      <c r="C174" s="135">
        <v>11451</v>
      </c>
      <c r="D174" s="135">
        <v>24504</v>
      </c>
      <c r="E174" s="198">
        <f t="shared" si="6"/>
        <v>2.13990044537595</v>
      </c>
    </row>
    <row r="175" spans="1:5" s="132" customFormat="1" ht="13.5" thickBot="1">
      <c r="A175" s="191"/>
      <c r="B175" s="141" t="s">
        <v>244</v>
      </c>
      <c r="C175" s="131">
        <f>C176</f>
        <v>8336</v>
      </c>
      <c r="D175" s="131">
        <f>D176</f>
        <v>23909</v>
      </c>
      <c r="E175" s="199">
        <f t="shared" si="6"/>
        <v>2.868162188099808</v>
      </c>
    </row>
    <row r="176" spans="1:5" s="132" customFormat="1" ht="13.5" thickBot="1">
      <c r="A176" s="191"/>
      <c r="B176" s="136" t="s">
        <v>221</v>
      </c>
      <c r="C176" s="131">
        <f>SUM(C177:C182)</f>
        <v>8336</v>
      </c>
      <c r="D176" s="131">
        <f>SUM(D177:D182)</f>
        <v>23909</v>
      </c>
      <c r="E176" s="199">
        <f>SUM(E177:E182)</f>
        <v>15.634829204624548</v>
      </c>
    </row>
    <row r="177" spans="1:5" s="132" customFormat="1" ht="12.75">
      <c r="A177" s="191"/>
      <c r="B177" s="166" t="s">
        <v>223</v>
      </c>
      <c r="C177" s="140">
        <v>901</v>
      </c>
      <c r="D177" s="140">
        <v>3310</v>
      </c>
      <c r="E177" s="196">
        <f aca="true" t="shared" si="7" ref="E177:E182">D177/C177</f>
        <v>3.67369589345172</v>
      </c>
    </row>
    <row r="178" spans="1:5" s="132" customFormat="1" ht="12.75">
      <c r="A178" s="191"/>
      <c r="B178" s="167" t="s">
        <v>222</v>
      </c>
      <c r="C178" s="126">
        <v>5388</v>
      </c>
      <c r="D178" s="126">
        <v>15523</v>
      </c>
      <c r="E178" s="197">
        <f t="shared" si="7"/>
        <v>2.8810319227913883</v>
      </c>
    </row>
    <row r="179" spans="1:5" s="132" customFormat="1" ht="12.75">
      <c r="A179" s="191"/>
      <c r="B179" s="167" t="s">
        <v>312</v>
      </c>
      <c r="C179" s="126">
        <v>14</v>
      </c>
      <c r="D179" s="126">
        <v>37</v>
      </c>
      <c r="E179" s="197">
        <f t="shared" si="7"/>
        <v>2.642857142857143</v>
      </c>
    </row>
    <row r="180" spans="1:5" s="132" customFormat="1" ht="12.75">
      <c r="A180" s="191"/>
      <c r="B180" s="167" t="s">
        <v>227</v>
      </c>
      <c r="C180" s="126">
        <v>1955</v>
      </c>
      <c r="D180" s="126">
        <v>4887</v>
      </c>
      <c r="E180" s="197">
        <f t="shared" si="7"/>
        <v>2.4997442455242966</v>
      </c>
    </row>
    <row r="181" spans="1:5" s="132" customFormat="1" ht="12.75">
      <c r="A181" s="191"/>
      <c r="B181" s="167" t="s">
        <v>225</v>
      </c>
      <c r="C181" s="126">
        <v>14</v>
      </c>
      <c r="D181" s="126">
        <v>28</v>
      </c>
      <c r="E181" s="197">
        <f t="shared" si="7"/>
        <v>2</v>
      </c>
    </row>
    <row r="182" spans="1:5" s="132" customFormat="1" ht="13.5" thickBot="1">
      <c r="A182" s="192"/>
      <c r="B182" s="168" t="s">
        <v>311</v>
      </c>
      <c r="C182" s="135">
        <v>64</v>
      </c>
      <c r="D182" s="135">
        <v>124</v>
      </c>
      <c r="E182" s="198">
        <f t="shared" si="7"/>
        <v>1.9375</v>
      </c>
    </row>
    <row r="183" spans="1:10" s="10" customFormat="1" ht="12.75">
      <c r="A183" s="114" t="s">
        <v>270</v>
      </c>
      <c r="J183" s="47"/>
    </row>
    <row r="184" spans="2:5" s="132" customFormat="1" ht="12.75">
      <c r="B184" s="143"/>
      <c r="C184" s="144"/>
      <c r="D184" s="144"/>
      <c r="E184" s="144"/>
    </row>
    <row r="185" spans="1:5" s="132" customFormat="1" ht="12.75">
      <c r="A185" s="193" t="s">
        <v>313</v>
      </c>
      <c r="B185" s="193"/>
      <c r="C185" s="193"/>
      <c r="D185" s="193"/>
      <c r="E185" s="193"/>
    </row>
    <row r="186" spans="1:5" s="132" customFormat="1" ht="12.75">
      <c r="A186" s="193" t="s">
        <v>314</v>
      </c>
      <c r="B186" s="193"/>
      <c r="C186" s="193"/>
      <c r="D186" s="193"/>
      <c r="E186" s="193"/>
    </row>
    <row r="187" spans="3:5" ht="15">
      <c r="C187" s="145"/>
      <c r="D187" s="145"/>
      <c r="E187" s="145"/>
    </row>
    <row r="188" spans="3:5" ht="15">
      <c r="C188" s="145"/>
      <c r="D188" s="145"/>
      <c r="E188" s="145"/>
    </row>
    <row r="189" spans="3:5" ht="15">
      <c r="C189" s="145"/>
      <c r="D189" s="145"/>
      <c r="E189" s="145"/>
    </row>
    <row r="190" spans="3:5" ht="15">
      <c r="C190" s="145"/>
      <c r="D190" s="145"/>
      <c r="E190" s="145"/>
    </row>
    <row r="191" spans="3:5" ht="15">
      <c r="C191" s="145"/>
      <c r="D191" s="145"/>
      <c r="E191" s="145"/>
    </row>
    <row r="192" spans="3:5" ht="15">
      <c r="C192" s="145"/>
      <c r="D192" s="145"/>
      <c r="E192" s="145"/>
    </row>
    <row r="193" spans="3:5" ht="15">
      <c r="C193" s="145"/>
      <c r="D193" s="145"/>
      <c r="E193" s="145"/>
    </row>
    <row r="194" spans="3:5" ht="15">
      <c r="C194" s="145"/>
      <c r="D194" s="145"/>
      <c r="E194" s="145"/>
    </row>
    <row r="195" spans="3:5" ht="15">
      <c r="C195" s="145"/>
      <c r="D195" s="145"/>
      <c r="E195" s="145"/>
    </row>
    <row r="196" spans="3:5" ht="15">
      <c r="C196" s="145"/>
      <c r="D196" s="145"/>
      <c r="E196" s="145"/>
    </row>
    <row r="197" spans="3:5" ht="15">
      <c r="C197" s="145"/>
      <c r="D197" s="145"/>
      <c r="E197" s="145"/>
    </row>
    <row r="198" spans="3:5" ht="15">
      <c r="C198" s="145"/>
      <c r="D198" s="145"/>
      <c r="E198" s="145"/>
    </row>
    <row r="199" spans="3:5" ht="15">
      <c r="C199" s="145"/>
      <c r="D199" s="145"/>
      <c r="E199" s="145"/>
    </row>
    <row r="200" spans="3:5" ht="15">
      <c r="C200" s="145"/>
      <c r="D200" s="145"/>
      <c r="E200" s="145"/>
    </row>
    <row r="201" spans="3:5" ht="15">
      <c r="C201" s="145"/>
      <c r="D201" s="145"/>
      <c r="E201" s="145"/>
    </row>
    <row r="202" spans="3:5" ht="15">
      <c r="C202" s="145"/>
      <c r="D202" s="145"/>
      <c r="E202" s="145"/>
    </row>
    <row r="203" spans="3:5" ht="15">
      <c r="C203" s="145"/>
      <c r="D203" s="145"/>
      <c r="E203" s="145"/>
    </row>
    <row r="204" spans="3:5" ht="15">
      <c r="C204" s="145"/>
      <c r="D204" s="145"/>
      <c r="E204" s="145"/>
    </row>
    <row r="205" spans="3:5" ht="15">
      <c r="C205" s="145"/>
      <c r="D205" s="145"/>
      <c r="E205" s="145"/>
    </row>
    <row r="206" spans="3:5" ht="15">
      <c r="C206" s="145"/>
      <c r="D206" s="145"/>
      <c r="E206" s="145"/>
    </row>
    <row r="207" spans="3:5" ht="15">
      <c r="C207" s="145"/>
      <c r="D207" s="145"/>
      <c r="E207" s="145"/>
    </row>
    <row r="208" spans="3:5" ht="15">
      <c r="C208" s="145"/>
      <c r="D208" s="145"/>
      <c r="E208" s="145"/>
    </row>
    <row r="209" spans="3:5" ht="15">
      <c r="C209" s="145"/>
      <c r="D209" s="145"/>
      <c r="E209" s="145"/>
    </row>
    <row r="210" spans="3:5" ht="15">
      <c r="C210" s="145"/>
      <c r="D210" s="145"/>
      <c r="E210" s="145"/>
    </row>
    <row r="211" spans="3:5" ht="15">
      <c r="C211" s="145"/>
      <c r="D211" s="145"/>
      <c r="E211" s="145"/>
    </row>
    <row r="212" spans="3:5" ht="15">
      <c r="C212" s="145"/>
      <c r="D212" s="145"/>
      <c r="E212" s="145"/>
    </row>
    <row r="213" spans="3:5" ht="15">
      <c r="C213" s="145"/>
      <c r="D213" s="145"/>
      <c r="E213" s="145"/>
    </row>
    <row r="214" spans="3:5" ht="15">
      <c r="C214" s="145"/>
      <c r="D214" s="145"/>
      <c r="E214" s="145"/>
    </row>
    <row r="215" spans="3:5" ht="15">
      <c r="C215" s="145"/>
      <c r="D215" s="145"/>
      <c r="E215" s="145"/>
    </row>
    <row r="216" spans="3:5" ht="15">
      <c r="C216" s="145"/>
      <c r="D216" s="145"/>
      <c r="E216" s="145"/>
    </row>
    <row r="217" spans="3:5" ht="15">
      <c r="C217" s="145"/>
      <c r="D217" s="145"/>
      <c r="E217" s="145"/>
    </row>
    <row r="218" spans="3:5" ht="15">
      <c r="C218" s="145"/>
      <c r="D218" s="145"/>
      <c r="E218" s="145"/>
    </row>
    <row r="219" spans="3:5" ht="15">
      <c r="C219" s="145"/>
      <c r="D219" s="145"/>
      <c r="E219" s="145"/>
    </row>
    <row r="220" spans="3:5" ht="15">
      <c r="C220" s="145"/>
      <c r="D220" s="145"/>
      <c r="E220" s="145"/>
    </row>
    <row r="221" spans="3:5" ht="15">
      <c r="C221" s="145"/>
      <c r="D221" s="145"/>
      <c r="E221" s="145"/>
    </row>
    <row r="222" spans="3:5" ht="15">
      <c r="C222" s="145"/>
      <c r="D222" s="145"/>
      <c r="E222" s="145"/>
    </row>
    <row r="223" spans="3:5" ht="15">
      <c r="C223" s="145"/>
      <c r="D223" s="145"/>
      <c r="E223" s="145"/>
    </row>
    <row r="224" spans="3:5" ht="15">
      <c r="C224" s="145"/>
      <c r="D224" s="145"/>
      <c r="E224" s="145"/>
    </row>
    <row r="225" spans="3:5" ht="15">
      <c r="C225" s="145"/>
      <c r="D225" s="145"/>
      <c r="E225" s="145"/>
    </row>
    <row r="226" spans="3:5" ht="15">
      <c r="C226" s="145"/>
      <c r="D226" s="145"/>
      <c r="E226" s="145"/>
    </row>
    <row r="227" spans="3:5" ht="15">
      <c r="C227" s="145"/>
      <c r="D227" s="145"/>
      <c r="E227" s="145"/>
    </row>
    <row r="228" spans="3:5" ht="15">
      <c r="C228" s="145"/>
      <c r="D228" s="145"/>
      <c r="E228" s="145"/>
    </row>
    <row r="229" spans="3:5" ht="15">
      <c r="C229" s="145"/>
      <c r="D229" s="145"/>
      <c r="E229" s="145"/>
    </row>
    <row r="230" spans="3:5" ht="15">
      <c r="C230" s="145"/>
      <c r="D230" s="145"/>
      <c r="E230" s="145"/>
    </row>
    <row r="231" spans="3:5" ht="15">
      <c r="C231" s="145"/>
      <c r="D231" s="145"/>
      <c r="E231" s="145"/>
    </row>
    <row r="232" spans="3:5" ht="15">
      <c r="C232" s="145"/>
      <c r="D232" s="145"/>
      <c r="E232" s="145"/>
    </row>
    <row r="233" spans="3:5" ht="15">
      <c r="C233" s="145"/>
      <c r="D233" s="145"/>
      <c r="E233" s="145"/>
    </row>
    <row r="234" spans="3:5" ht="15">
      <c r="C234" s="145"/>
      <c r="D234" s="145"/>
      <c r="E234" s="145"/>
    </row>
    <row r="235" spans="3:5" ht="15">
      <c r="C235" s="145"/>
      <c r="D235" s="145"/>
      <c r="E235" s="145"/>
    </row>
    <row r="236" spans="3:5" ht="15">
      <c r="C236" s="145"/>
      <c r="D236" s="145"/>
      <c r="E236" s="145"/>
    </row>
    <row r="237" spans="3:5" ht="15">
      <c r="C237" s="145"/>
      <c r="D237" s="145"/>
      <c r="E237" s="145"/>
    </row>
    <row r="238" spans="3:5" ht="15">
      <c r="C238" s="145"/>
      <c r="D238" s="145"/>
      <c r="E238" s="145"/>
    </row>
    <row r="239" spans="3:5" ht="15">
      <c r="C239" s="145"/>
      <c r="D239" s="145"/>
      <c r="E239" s="145"/>
    </row>
    <row r="240" spans="3:5" ht="15">
      <c r="C240" s="145"/>
      <c r="D240" s="145"/>
      <c r="E240" s="145"/>
    </row>
    <row r="241" spans="3:5" ht="15">
      <c r="C241" s="145"/>
      <c r="D241" s="145"/>
      <c r="E241" s="145"/>
    </row>
    <row r="242" spans="3:5" ht="15">
      <c r="C242" s="145"/>
      <c r="D242" s="145"/>
      <c r="E242" s="145"/>
    </row>
    <row r="243" spans="3:5" ht="15">
      <c r="C243" s="145"/>
      <c r="D243" s="145"/>
      <c r="E243" s="145"/>
    </row>
    <row r="244" spans="3:5" ht="15">
      <c r="C244" s="145"/>
      <c r="D244" s="145"/>
      <c r="E244" s="145"/>
    </row>
    <row r="245" spans="3:5" ht="15">
      <c r="C245" s="145"/>
      <c r="D245" s="145"/>
      <c r="E245" s="145"/>
    </row>
    <row r="246" spans="3:5" ht="15">
      <c r="C246" s="145"/>
      <c r="D246" s="145"/>
      <c r="E246" s="145"/>
    </row>
    <row r="247" spans="3:5" ht="15">
      <c r="C247" s="145"/>
      <c r="D247" s="145"/>
      <c r="E247" s="145"/>
    </row>
    <row r="248" spans="3:5" ht="15">
      <c r="C248" s="145"/>
      <c r="D248" s="145"/>
      <c r="E248" s="145"/>
    </row>
  </sheetData>
  <sheetProtection/>
  <mergeCells count="4">
    <mergeCell ref="C3:E3"/>
    <mergeCell ref="A4:A182"/>
    <mergeCell ref="A185:E185"/>
    <mergeCell ref="A186:E18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Q745"/>
  <sheetViews>
    <sheetView zoomScale="120" zoomScaleNormal="120" zoomScalePageLayoutView="0" workbookViewId="0" topLeftCell="A1">
      <selection activeCell="A1" sqref="A1"/>
    </sheetView>
  </sheetViews>
  <sheetFormatPr defaultColWidth="9.140625" defaultRowHeight="12.75"/>
  <cols>
    <col min="1" max="1" width="3.7109375" style="10" customWidth="1"/>
    <col min="2" max="2" width="28.28125" style="11" customWidth="1"/>
    <col min="3" max="4" width="7.57421875" style="10" customWidth="1"/>
    <col min="5" max="5" width="7.28125" style="10" customWidth="1"/>
    <col min="6" max="6" width="7.57421875" style="10" customWidth="1"/>
    <col min="7" max="7" width="7.28125" style="10" customWidth="1"/>
    <col min="8" max="8" width="7.421875" style="10" customWidth="1"/>
    <col min="9" max="9" width="7.8515625" style="10" customWidth="1"/>
    <col min="10" max="10" width="7.421875" style="10" customWidth="1"/>
    <col min="11" max="11" width="8.57421875" style="10" customWidth="1"/>
    <col min="12" max="12" width="7.28125" style="10" customWidth="1"/>
    <col min="13" max="13" width="9.28125" style="10" customWidth="1"/>
    <col min="14" max="14" width="9.28125" style="10" bestFit="1" customWidth="1"/>
    <col min="15" max="15" width="11.421875" style="10" bestFit="1" customWidth="1"/>
    <col min="16" max="16384" width="9.140625" style="10" customWidth="1"/>
  </cols>
  <sheetData>
    <row r="1" spans="1:2" s="1" customFormat="1" ht="18.75">
      <c r="A1" s="2" t="s">
        <v>0</v>
      </c>
      <c r="B1" s="5"/>
    </row>
    <row r="2" spans="1:4" s="1" customFormat="1" ht="6.75" customHeight="1" thickBot="1">
      <c r="A2" s="4"/>
      <c r="B2" s="5"/>
      <c r="C2" s="3"/>
      <c r="D2" s="3"/>
    </row>
    <row r="3" spans="2:15" s="1" customFormat="1" ht="13.5" thickBot="1">
      <c r="B3" s="5"/>
      <c r="C3" s="176">
        <v>2012</v>
      </c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</row>
    <row r="4" spans="1:15" s="1" customFormat="1" ht="13.5" thickBot="1">
      <c r="A4" s="177" t="s">
        <v>16</v>
      </c>
      <c r="B4" s="7" t="s">
        <v>1</v>
      </c>
      <c r="C4" s="65" t="s">
        <v>2</v>
      </c>
      <c r="D4" s="65" t="s">
        <v>3</v>
      </c>
      <c r="E4" s="65" t="s">
        <v>4</v>
      </c>
      <c r="F4" s="65" t="s">
        <v>5</v>
      </c>
      <c r="G4" s="65" t="s">
        <v>6</v>
      </c>
      <c r="H4" s="65" t="s">
        <v>7</v>
      </c>
      <c r="I4" s="65" t="s">
        <v>8</v>
      </c>
      <c r="J4" s="65" t="s">
        <v>9</v>
      </c>
      <c r="K4" s="65" t="s">
        <v>10</v>
      </c>
      <c r="L4" s="65" t="s">
        <v>11</v>
      </c>
      <c r="M4" s="65" t="s">
        <v>12</v>
      </c>
      <c r="N4" s="65" t="s">
        <v>13</v>
      </c>
      <c r="O4" s="65" t="s">
        <v>14</v>
      </c>
    </row>
    <row r="5" spans="1:15" s="1" customFormat="1" ht="13.5" thickBot="1">
      <c r="A5" s="178"/>
      <c r="B5" s="7" t="s">
        <v>18</v>
      </c>
      <c r="C5" s="8">
        <f aca="true" t="shared" si="0" ref="C5:N5">C6+C33+C78+C117+C151+C206+C218</f>
        <v>558940</v>
      </c>
      <c r="D5" s="8">
        <f t="shared" si="0"/>
        <v>497093</v>
      </c>
      <c r="E5" s="8">
        <f t="shared" si="0"/>
        <v>637506</v>
      </c>
      <c r="F5" s="8">
        <f t="shared" si="0"/>
        <v>693729</v>
      </c>
      <c r="G5" s="8">
        <f t="shared" si="0"/>
        <v>617420</v>
      </c>
      <c r="H5" s="8">
        <f t="shared" si="0"/>
        <v>705540</v>
      </c>
      <c r="I5" s="8">
        <f t="shared" si="0"/>
        <v>753340</v>
      </c>
      <c r="J5" s="8">
        <f t="shared" si="0"/>
        <v>680420</v>
      </c>
      <c r="K5" s="8">
        <f t="shared" si="0"/>
        <v>779632</v>
      </c>
      <c r="L5" s="8">
        <f t="shared" si="0"/>
        <v>620666</v>
      </c>
      <c r="M5" s="8">
        <f t="shared" si="0"/>
        <v>638818</v>
      </c>
      <c r="N5" s="8">
        <f t="shared" si="0"/>
        <v>674871</v>
      </c>
      <c r="O5" s="8">
        <f aca="true" t="shared" si="1" ref="O5:O68">SUM(C5:N5)</f>
        <v>7857975</v>
      </c>
    </row>
    <row r="6" spans="1:15" s="58" customFormat="1" ht="13.5" customHeight="1" thickBot="1">
      <c r="A6" s="178"/>
      <c r="B6" s="55" t="s">
        <v>19</v>
      </c>
      <c r="C6" s="56">
        <f aca="true" t="shared" si="2" ref="C6:N6">C7+C29</f>
        <v>506540</v>
      </c>
      <c r="D6" s="56">
        <f t="shared" si="2"/>
        <v>441649</v>
      </c>
      <c r="E6" s="56">
        <f t="shared" si="2"/>
        <v>567032</v>
      </c>
      <c r="F6" s="56">
        <f t="shared" si="2"/>
        <v>615150</v>
      </c>
      <c r="G6" s="56">
        <f t="shared" si="2"/>
        <v>539212</v>
      </c>
      <c r="H6" s="56">
        <f t="shared" si="2"/>
        <v>590194</v>
      </c>
      <c r="I6" s="56">
        <f t="shared" si="2"/>
        <v>636793</v>
      </c>
      <c r="J6" s="56">
        <f t="shared" si="2"/>
        <v>596330</v>
      </c>
      <c r="K6" s="56">
        <f t="shared" si="2"/>
        <v>710560</v>
      </c>
      <c r="L6" s="56">
        <f t="shared" si="2"/>
        <v>558398</v>
      </c>
      <c r="M6" s="56">
        <f t="shared" si="2"/>
        <v>588012</v>
      </c>
      <c r="N6" s="56">
        <f t="shared" si="2"/>
        <v>600329</v>
      </c>
      <c r="O6" s="57">
        <f t="shared" si="1"/>
        <v>6950199</v>
      </c>
    </row>
    <row r="7" spans="1:15" s="1" customFormat="1" ht="13.5" thickBot="1">
      <c r="A7" s="178"/>
      <c r="B7" s="7" t="s">
        <v>20</v>
      </c>
      <c r="C7" s="9">
        <f aca="true" t="shared" si="3" ref="C7:N7">SUM(C8:C28)</f>
        <v>499908</v>
      </c>
      <c r="D7" s="9">
        <f t="shared" si="3"/>
        <v>435804</v>
      </c>
      <c r="E7" s="9">
        <f t="shared" si="3"/>
        <v>559806</v>
      </c>
      <c r="F7" s="9">
        <f t="shared" si="3"/>
        <v>606040</v>
      </c>
      <c r="G7" s="9">
        <f t="shared" si="3"/>
        <v>531660</v>
      </c>
      <c r="H7" s="9">
        <f t="shared" si="3"/>
        <v>577980</v>
      </c>
      <c r="I7" s="9">
        <f t="shared" si="3"/>
        <v>622657</v>
      </c>
      <c r="J7" s="9">
        <f t="shared" si="3"/>
        <v>582761</v>
      </c>
      <c r="K7" s="9">
        <f t="shared" si="3"/>
        <v>698821</v>
      </c>
      <c r="L7" s="9">
        <f t="shared" si="3"/>
        <v>547405</v>
      </c>
      <c r="M7" s="9">
        <f t="shared" si="3"/>
        <v>574984</v>
      </c>
      <c r="N7" s="9">
        <f t="shared" si="3"/>
        <v>580922</v>
      </c>
      <c r="O7" s="9">
        <f t="shared" si="1"/>
        <v>6818748</v>
      </c>
    </row>
    <row r="8" spans="1:16" s="1" customFormat="1" ht="12.75">
      <c r="A8" s="178"/>
      <c r="B8" s="35" t="s">
        <v>22</v>
      </c>
      <c r="C8" s="172">
        <v>299901</v>
      </c>
      <c r="D8" s="172">
        <v>252139</v>
      </c>
      <c r="E8" s="172">
        <v>334471</v>
      </c>
      <c r="F8" s="172">
        <v>336964</v>
      </c>
      <c r="G8" s="172">
        <v>309963</v>
      </c>
      <c r="H8" s="172">
        <v>327368</v>
      </c>
      <c r="I8" s="15">
        <v>365443</v>
      </c>
      <c r="J8" s="172">
        <v>339332</v>
      </c>
      <c r="K8" s="172">
        <v>483572</v>
      </c>
      <c r="L8" s="172">
        <v>332042</v>
      </c>
      <c r="M8" s="172">
        <v>383141</v>
      </c>
      <c r="N8" s="172">
        <v>352127</v>
      </c>
      <c r="O8" s="16">
        <f t="shared" si="1"/>
        <v>4116463</v>
      </c>
      <c r="P8" s="6"/>
    </row>
    <row r="9" spans="1:16" s="1" customFormat="1" ht="12.75">
      <c r="A9" s="178"/>
      <c r="B9" s="36" t="s">
        <v>21</v>
      </c>
      <c r="C9" s="20">
        <v>156591</v>
      </c>
      <c r="D9" s="20">
        <v>141542</v>
      </c>
      <c r="E9" s="20">
        <v>175338</v>
      </c>
      <c r="F9" s="20">
        <v>224019</v>
      </c>
      <c r="G9" s="20">
        <v>180207</v>
      </c>
      <c r="H9" s="20">
        <v>208597</v>
      </c>
      <c r="I9" s="18">
        <v>216590</v>
      </c>
      <c r="J9" s="20">
        <v>212590</v>
      </c>
      <c r="K9" s="20">
        <v>184651</v>
      </c>
      <c r="L9" s="20">
        <v>184991</v>
      </c>
      <c r="M9" s="20">
        <v>166517</v>
      </c>
      <c r="N9" s="20">
        <v>192583</v>
      </c>
      <c r="O9" s="19">
        <f t="shared" si="1"/>
        <v>2244216</v>
      </c>
      <c r="P9" s="6"/>
    </row>
    <row r="10" spans="1:16" s="1" customFormat="1" ht="12.75">
      <c r="A10" s="178"/>
      <c r="B10" s="36" t="s">
        <v>24</v>
      </c>
      <c r="C10" s="17">
        <v>8141</v>
      </c>
      <c r="D10" s="17">
        <v>9349</v>
      </c>
      <c r="E10" s="17">
        <v>10329</v>
      </c>
      <c r="F10" s="17">
        <v>10347</v>
      </c>
      <c r="G10" s="17">
        <v>9959</v>
      </c>
      <c r="H10" s="17">
        <v>11334</v>
      </c>
      <c r="I10" s="18">
        <v>13216</v>
      </c>
      <c r="J10" s="17">
        <v>11966</v>
      </c>
      <c r="K10" s="17">
        <v>11399</v>
      </c>
      <c r="L10" s="17">
        <v>10649</v>
      </c>
      <c r="M10" s="17">
        <v>8509</v>
      </c>
      <c r="N10" s="17">
        <v>11784</v>
      </c>
      <c r="O10" s="19">
        <f t="shared" si="1"/>
        <v>126982</v>
      </c>
      <c r="P10" s="6"/>
    </row>
    <row r="11" spans="1:16" s="1" customFormat="1" ht="12.75">
      <c r="A11" s="178"/>
      <c r="B11" s="36" t="s">
        <v>25</v>
      </c>
      <c r="C11" s="17">
        <v>7741</v>
      </c>
      <c r="D11" s="17">
        <v>7343</v>
      </c>
      <c r="E11" s="17">
        <v>7592</v>
      </c>
      <c r="F11" s="17">
        <v>8726</v>
      </c>
      <c r="G11" s="17">
        <v>8342</v>
      </c>
      <c r="H11" s="17">
        <v>8927</v>
      </c>
      <c r="I11" s="18">
        <v>8727</v>
      </c>
      <c r="J11" s="17">
        <v>6614</v>
      </c>
      <c r="K11" s="17">
        <v>6700</v>
      </c>
      <c r="L11" s="17">
        <v>6161</v>
      </c>
      <c r="M11" s="17">
        <v>5147</v>
      </c>
      <c r="N11" s="17">
        <v>7080</v>
      </c>
      <c r="O11" s="19">
        <f t="shared" si="1"/>
        <v>89100</v>
      </c>
      <c r="P11" s="6"/>
    </row>
    <row r="12" spans="1:16" s="1" customFormat="1" ht="12.75">
      <c r="A12" s="178"/>
      <c r="B12" s="37" t="s">
        <v>26</v>
      </c>
      <c r="C12" s="17">
        <v>11684</v>
      </c>
      <c r="D12" s="17">
        <v>6558</v>
      </c>
      <c r="E12" s="17">
        <v>11937</v>
      </c>
      <c r="F12" s="17">
        <v>7599</v>
      </c>
      <c r="G12" s="17">
        <v>7129</v>
      </c>
      <c r="H12" s="17">
        <v>7598</v>
      </c>
      <c r="I12" s="18">
        <v>5397</v>
      </c>
      <c r="J12" s="17">
        <v>2558</v>
      </c>
      <c r="K12" s="17">
        <v>2281</v>
      </c>
      <c r="L12" s="17">
        <v>3567</v>
      </c>
      <c r="M12" s="17">
        <v>2500</v>
      </c>
      <c r="N12" s="17">
        <v>3850</v>
      </c>
      <c r="O12" s="19">
        <f t="shared" si="1"/>
        <v>72658</v>
      </c>
      <c r="P12" s="6"/>
    </row>
    <row r="13" spans="1:16" s="1" customFormat="1" ht="12.75">
      <c r="A13" s="178"/>
      <c r="B13" s="36" t="s">
        <v>23</v>
      </c>
      <c r="C13" s="17">
        <v>4787</v>
      </c>
      <c r="D13" s="17">
        <v>5316</v>
      </c>
      <c r="E13" s="17">
        <v>6302</v>
      </c>
      <c r="F13" s="17">
        <v>6694</v>
      </c>
      <c r="G13" s="17">
        <v>5477</v>
      </c>
      <c r="H13" s="17">
        <v>5164</v>
      </c>
      <c r="I13" s="18">
        <v>5255</v>
      </c>
      <c r="J13" s="17">
        <v>4732</v>
      </c>
      <c r="K13" s="17">
        <v>5562</v>
      </c>
      <c r="L13" s="17">
        <v>4672</v>
      </c>
      <c r="M13" s="17">
        <v>4384</v>
      </c>
      <c r="N13" s="17">
        <v>5672</v>
      </c>
      <c r="O13" s="19">
        <f t="shared" si="1"/>
        <v>64017</v>
      </c>
      <c r="P13" s="6"/>
    </row>
    <row r="14" spans="1:16" s="1" customFormat="1" ht="12.75">
      <c r="A14" s="178"/>
      <c r="B14" s="36" t="s">
        <v>33</v>
      </c>
      <c r="C14" s="20">
        <v>4612</v>
      </c>
      <c r="D14" s="20">
        <v>5865</v>
      </c>
      <c r="E14" s="20">
        <v>4230</v>
      </c>
      <c r="F14" s="20">
        <v>4350</v>
      </c>
      <c r="G14" s="20">
        <v>4014</v>
      </c>
      <c r="H14" s="20">
        <v>4243</v>
      </c>
      <c r="I14" s="18">
        <v>3368</v>
      </c>
      <c r="J14" s="20">
        <v>1943</v>
      </c>
      <c r="K14" s="20">
        <v>1294</v>
      </c>
      <c r="L14" s="20">
        <v>2014</v>
      </c>
      <c r="M14" s="20">
        <v>1611</v>
      </c>
      <c r="N14" s="20">
        <v>2577</v>
      </c>
      <c r="O14" s="19">
        <f t="shared" si="1"/>
        <v>40121</v>
      </c>
      <c r="P14" s="6"/>
    </row>
    <row r="15" spans="1:16" s="1" customFormat="1" ht="12.75">
      <c r="A15" s="178"/>
      <c r="B15" s="37" t="s">
        <v>36</v>
      </c>
      <c r="C15" s="17">
        <v>2405</v>
      </c>
      <c r="D15" s="17">
        <v>2511</v>
      </c>
      <c r="E15" s="17">
        <v>4718</v>
      </c>
      <c r="F15" s="17">
        <v>2391</v>
      </c>
      <c r="G15" s="17">
        <v>1722</v>
      </c>
      <c r="H15" s="17">
        <v>767</v>
      </c>
      <c r="I15" s="18">
        <v>779</v>
      </c>
      <c r="J15" s="17">
        <v>415</v>
      </c>
      <c r="K15" s="17">
        <v>293</v>
      </c>
      <c r="L15" s="17">
        <v>398</v>
      </c>
      <c r="M15" s="17">
        <v>492</v>
      </c>
      <c r="N15" s="17">
        <v>851</v>
      </c>
      <c r="O15" s="19">
        <f t="shared" si="1"/>
        <v>17742</v>
      </c>
      <c r="P15" s="6"/>
    </row>
    <row r="16" spans="1:16" s="1" customFormat="1" ht="12.75">
      <c r="A16" s="178"/>
      <c r="B16" s="36" t="s">
        <v>32</v>
      </c>
      <c r="C16" s="20">
        <v>720</v>
      </c>
      <c r="D16" s="20">
        <v>880</v>
      </c>
      <c r="E16" s="20">
        <v>729</v>
      </c>
      <c r="F16" s="20">
        <v>746</v>
      </c>
      <c r="G16" s="20">
        <v>591</v>
      </c>
      <c r="H16" s="20">
        <v>716</v>
      </c>
      <c r="I16" s="18">
        <v>699</v>
      </c>
      <c r="J16" s="20">
        <v>422</v>
      </c>
      <c r="K16" s="20">
        <v>400</v>
      </c>
      <c r="L16" s="20">
        <v>427</v>
      </c>
      <c r="M16" s="20">
        <v>318</v>
      </c>
      <c r="N16" s="20">
        <v>717</v>
      </c>
      <c r="O16" s="19">
        <f t="shared" si="1"/>
        <v>7365</v>
      </c>
      <c r="P16" s="6"/>
    </row>
    <row r="17" spans="1:17" s="1" customFormat="1" ht="12.75">
      <c r="A17" s="178"/>
      <c r="B17" s="37" t="s">
        <v>40</v>
      </c>
      <c r="C17" s="20">
        <v>460</v>
      </c>
      <c r="D17" s="20">
        <v>489</v>
      </c>
      <c r="E17" s="20">
        <v>535</v>
      </c>
      <c r="F17" s="20">
        <v>504</v>
      </c>
      <c r="G17" s="20">
        <v>553</v>
      </c>
      <c r="H17" s="20">
        <v>548</v>
      </c>
      <c r="I17" s="18">
        <v>545</v>
      </c>
      <c r="J17" s="20">
        <v>408</v>
      </c>
      <c r="K17" s="20">
        <v>460</v>
      </c>
      <c r="L17" s="20">
        <v>468</v>
      </c>
      <c r="M17" s="20">
        <v>528</v>
      </c>
      <c r="N17" s="20">
        <v>721</v>
      </c>
      <c r="O17" s="19">
        <f t="shared" si="1"/>
        <v>6219</v>
      </c>
      <c r="P17" s="6"/>
      <c r="Q17" s="6"/>
    </row>
    <row r="18" spans="1:17" s="1" customFormat="1" ht="12.75">
      <c r="A18" s="178"/>
      <c r="B18" s="37" t="s">
        <v>41</v>
      </c>
      <c r="C18" s="28">
        <v>476</v>
      </c>
      <c r="D18" s="28">
        <v>463</v>
      </c>
      <c r="E18" s="28">
        <v>477</v>
      </c>
      <c r="F18" s="28">
        <v>593</v>
      </c>
      <c r="G18" s="28">
        <v>546</v>
      </c>
      <c r="H18" s="28">
        <v>479</v>
      </c>
      <c r="I18" s="49">
        <v>646</v>
      </c>
      <c r="J18" s="28">
        <v>400</v>
      </c>
      <c r="K18" s="28">
        <v>538</v>
      </c>
      <c r="L18" s="28">
        <v>464</v>
      </c>
      <c r="M18" s="28">
        <v>355</v>
      </c>
      <c r="N18" s="28">
        <v>706</v>
      </c>
      <c r="O18" s="19">
        <f t="shared" si="1"/>
        <v>6143</v>
      </c>
      <c r="P18" s="6"/>
      <c r="Q18" s="6"/>
    </row>
    <row r="19" spans="1:17" s="1" customFormat="1" ht="12.75">
      <c r="A19" s="178"/>
      <c r="B19" s="36" t="s">
        <v>27</v>
      </c>
      <c r="C19" s="17">
        <v>572</v>
      </c>
      <c r="D19" s="17">
        <v>583</v>
      </c>
      <c r="E19" s="17">
        <v>645</v>
      </c>
      <c r="F19" s="17">
        <v>548</v>
      </c>
      <c r="G19" s="17">
        <v>680</v>
      </c>
      <c r="H19" s="17">
        <v>456</v>
      </c>
      <c r="I19" s="18">
        <v>401</v>
      </c>
      <c r="J19" s="17">
        <v>251</v>
      </c>
      <c r="K19" s="17">
        <v>338</v>
      </c>
      <c r="L19" s="17">
        <v>399</v>
      </c>
      <c r="M19" s="17">
        <v>304</v>
      </c>
      <c r="N19" s="17">
        <v>456</v>
      </c>
      <c r="O19" s="19">
        <f t="shared" si="1"/>
        <v>5633</v>
      </c>
      <c r="P19" s="6"/>
      <c r="Q19" s="6"/>
    </row>
    <row r="20" spans="1:17" s="1" customFormat="1" ht="12.75">
      <c r="A20" s="178"/>
      <c r="B20" s="36" t="s">
        <v>35</v>
      </c>
      <c r="C20" s="20">
        <v>533</v>
      </c>
      <c r="D20" s="20">
        <v>1185</v>
      </c>
      <c r="E20" s="20">
        <v>820</v>
      </c>
      <c r="F20" s="20">
        <v>886</v>
      </c>
      <c r="G20" s="20">
        <v>585</v>
      </c>
      <c r="H20" s="20">
        <v>293</v>
      </c>
      <c r="I20" s="18">
        <v>252</v>
      </c>
      <c r="J20" s="20">
        <v>135</v>
      </c>
      <c r="K20" s="20">
        <v>85</v>
      </c>
      <c r="L20" s="20">
        <v>102</v>
      </c>
      <c r="M20" s="20">
        <v>89</v>
      </c>
      <c r="N20" s="20">
        <v>159</v>
      </c>
      <c r="O20" s="19">
        <f t="shared" si="1"/>
        <v>5124</v>
      </c>
      <c r="P20" s="6"/>
      <c r="Q20" s="6"/>
    </row>
    <row r="21" spans="1:17" s="1" customFormat="1" ht="12.75">
      <c r="A21" s="178"/>
      <c r="B21" s="37" t="s">
        <v>38</v>
      </c>
      <c r="C21" s="17">
        <v>400</v>
      </c>
      <c r="D21" s="17">
        <v>443</v>
      </c>
      <c r="E21" s="17">
        <v>424</v>
      </c>
      <c r="F21" s="17">
        <v>513</v>
      </c>
      <c r="G21" s="17">
        <v>484</v>
      </c>
      <c r="H21" s="17">
        <v>374</v>
      </c>
      <c r="I21" s="18">
        <v>315</v>
      </c>
      <c r="J21" s="17">
        <v>343</v>
      </c>
      <c r="K21" s="17">
        <v>443</v>
      </c>
      <c r="L21" s="17">
        <v>378</v>
      </c>
      <c r="M21" s="17">
        <v>389</v>
      </c>
      <c r="N21" s="17">
        <v>588</v>
      </c>
      <c r="O21" s="19">
        <f t="shared" si="1"/>
        <v>5094</v>
      </c>
      <c r="P21" s="6"/>
      <c r="Q21" s="6"/>
    </row>
    <row r="22" spans="1:17" s="1" customFormat="1" ht="12.75">
      <c r="A22" s="178"/>
      <c r="B22" s="38" t="s">
        <v>37</v>
      </c>
      <c r="C22" s="17">
        <v>261</v>
      </c>
      <c r="D22" s="17">
        <v>369</v>
      </c>
      <c r="E22" s="17">
        <v>340</v>
      </c>
      <c r="F22" s="17">
        <v>340</v>
      </c>
      <c r="G22" s="17">
        <v>404</v>
      </c>
      <c r="H22" s="17">
        <v>308</v>
      </c>
      <c r="I22" s="18">
        <v>351</v>
      </c>
      <c r="J22" s="17">
        <v>289</v>
      </c>
      <c r="K22" s="17">
        <v>341</v>
      </c>
      <c r="L22" s="17">
        <v>262</v>
      </c>
      <c r="M22" s="17">
        <v>264</v>
      </c>
      <c r="N22" s="17">
        <v>476</v>
      </c>
      <c r="O22" s="19">
        <f t="shared" si="1"/>
        <v>4005</v>
      </c>
      <c r="P22" s="6"/>
      <c r="Q22" s="6"/>
    </row>
    <row r="23" spans="1:16" s="1" customFormat="1" ht="12.75">
      <c r="A23" s="178"/>
      <c r="B23" s="36" t="s">
        <v>31</v>
      </c>
      <c r="C23" s="20">
        <v>293</v>
      </c>
      <c r="D23" s="20">
        <v>320</v>
      </c>
      <c r="E23" s="20">
        <v>450</v>
      </c>
      <c r="F23" s="20">
        <v>364</v>
      </c>
      <c r="G23" s="20">
        <v>381</v>
      </c>
      <c r="H23" s="20">
        <v>344</v>
      </c>
      <c r="I23" s="18">
        <v>338</v>
      </c>
      <c r="J23" s="20">
        <v>167</v>
      </c>
      <c r="K23" s="20">
        <v>285</v>
      </c>
      <c r="L23" s="20">
        <v>239</v>
      </c>
      <c r="M23" s="20">
        <v>253</v>
      </c>
      <c r="N23" s="20">
        <v>286</v>
      </c>
      <c r="O23" s="19">
        <f t="shared" si="1"/>
        <v>3720</v>
      </c>
      <c r="P23" s="6"/>
    </row>
    <row r="24" spans="1:16" s="1" customFormat="1" ht="12.75">
      <c r="A24" s="178"/>
      <c r="B24" s="37" t="s">
        <v>34</v>
      </c>
      <c r="C24" s="20">
        <v>255</v>
      </c>
      <c r="D24" s="20">
        <v>346</v>
      </c>
      <c r="E24" s="20">
        <v>350</v>
      </c>
      <c r="F24" s="20">
        <v>352</v>
      </c>
      <c r="G24" s="20">
        <v>498</v>
      </c>
      <c r="H24" s="20">
        <v>342</v>
      </c>
      <c r="I24" s="18">
        <v>258</v>
      </c>
      <c r="J24" s="20">
        <v>135</v>
      </c>
      <c r="K24" s="20">
        <v>117</v>
      </c>
      <c r="L24" s="20">
        <v>127</v>
      </c>
      <c r="M24" s="20">
        <v>132</v>
      </c>
      <c r="N24" s="20">
        <v>216</v>
      </c>
      <c r="O24" s="19">
        <f t="shared" si="1"/>
        <v>3128</v>
      </c>
      <c r="P24" s="6"/>
    </row>
    <row r="25" spans="1:15" s="1" customFormat="1" ht="12.75">
      <c r="A25" s="178"/>
      <c r="B25" s="37" t="s">
        <v>29</v>
      </c>
      <c r="C25" s="20">
        <v>38</v>
      </c>
      <c r="D25" s="20">
        <v>42</v>
      </c>
      <c r="E25" s="20">
        <v>39</v>
      </c>
      <c r="F25" s="20">
        <v>51</v>
      </c>
      <c r="G25" s="20">
        <v>64</v>
      </c>
      <c r="H25" s="20">
        <v>37</v>
      </c>
      <c r="I25" s="18">
        <v>24</v>
      </c>
      <c r="J25" s="20">
        <v>26</v>
      </c>
      <c r="K25" s="20">
        <v>24</v>
      </c>
      <c r="L25" s="20">
        <v>17</v>
      </c>
      <c r="M25" s="20">
        <v>23</v>
      </c>
      <c r="N25" s="20">
        <v>39</v>
      </c>
      <c r="O25" s="19">
        <f t="shared" si="1"/>
        <v>424</v>
      </c>
    </row>
    <row r="26" spans="1:16" s="1" customFormat="1" ht="12.75">
      <c r="A26" s="178"/>
      <c r="B26" s="37" t="s">
        <v>30</v>
      </c>
      <c r="C26" s="20">
        <v>21</v>
      </c>
      <c r="D26" s="20">
        <v>32</v>
      </c>
      <c r="E26" s="20">
        <v>28</v>
      </c>
      <c r="F26" s="20">
        <v>25</v>
      </c>
      <c r="G26" s="20">
        <v>28</v>
      </c>
      <c r="H26" s="20">
        <v>55</v>
      </c>
      <c r="I26" s="18">
        <v>34</v>
      </c>
      <c r="J26" s="20">
        <v>18</v>
      </c>
      <c r="K26" s="20">
        <v>17</v>
      </c>
      <c r="L26" s="20">
        <v>12</v>
      </c>
      <c r="M26" s="20">
        <v>11</v>
      </c>
      <c r="N26" s="20">
        <v>24</v>
      </c>
      <c r="O26" s="19">
        <f t="shared" si="1"/>
        <v>305</v>
      </c>
      <c r="P26" s="6"/>
    </row>
    <row r="27" spans="1:16" s="1" customFormat="1" ht="12.75">
      <c r="A27" s="178"/>
      <c r="B27" s="37" t="s">
        <v>39</v>
      </c>
      <c r="C27" s="20">
        <v>15</v>
      </c>
      <c r="D27" s="20">
        <v>22</v>
      </c>
      <c r="E27" s="20">
        <v>18</v>
      </c>
      <c r="F27" s="20">
        <v>23</v>
      </c>
      <c r="G27" s="20">
        <v>26</v>
      </c>
      <c r="H27" s="20">
        <v>29</v>
      </c>
      <c r="I27" s="18">
        <v>17</v>
      </c>
      <c r="J27" s="20">
        <v>15</v>
      </c>
      <c r="K27" s="20">
        <v>17</v>
      </c>
      <c r="L27" s="20">
        <v>12</v>
      </c>
      <c r="M27" s="20">
        <v>17</v>
      </c>
      <c r="N27" s="20">
        <v>10</v>
      </c>
      <c r="O27" s="19">
        <f t="shared" si="1"/>
        <v>221</v>
      </c>
      <c r="P27" s="6"/>
    </row>
    <row r="28" spans="1:16" s="1" customFormat="1" ht="13.5" thickBot="1">
      <c r="A28" s="178"/>
      <c r="B28" s="36" t="s">
        <v>28</v>
      </c>
      <c r="C28" s="17">
        <v>2</v>
      </c>
      <c r="D28" s="17">
        <v>7</v>
      </c>
      <c r="E28" s="17">
        <v>34</v>
      </c>
      <c r="F28" s="17">
        <v>5</v>
      </c>
      <c r="G28" s="17">
        <v>7</v>
      </c>
      <c r="H28" s="17">
        <v>1</v>
      </c>
      <c r="I28" s="18">
        <v>2</v>
      </c>
      <c r="J28" s="17">
        <v>2</v>
      </c>
      <c r="K28" s="17">
        <v>4</v>
      </c>
      <c r="L28" s="17">
        <v>4</v>
      </c>
      <c r="M28" s="17">
        <v>0</v>
      </c>
      <c r="N28" s="17">
        <v>0</v>
      </c>
      <c r="O28" s="19">
        <f t="shared" si="1"/>
        <v>68</v>
      </c>
      <c r="P28" s="6"/>
    </row>
    <row r="29" spans="1:15" ht="13.5" thickBot="1">
      <c r="A29" s="178"/>
      <c r="B29" s="23" t="s">
        <v>42</v>
      </c>
      <c r="C29" s="24">
        <f aca="true" t="shared" si="4" ref="C29:N29">SUM(C30:C32)</f>
        <v>6632</v>
      </c>
      <c r="D29" s="24">
        <f t="shared" si="4"/>
        <v>5845</v>
      </c>
      <c r="E29" s="24">
        <f t="shared" si="4"/>
        <v>7226</v>
      </c>
      <c r="F29" s="24">
        <f t="shared" si="4"/>
        <v>9110</v>
      </c>
      <c r="G29" s="24">
        <f t="shared" si="4"/>
        <v>7552</v>
      </c>
      <c r="H29" s="24">
        <f t="shared" si="4"/>
        <v>12214</v>
      </c>
      <c r="I29" s="24">
        <f t="shared" si="4"/>
        <v>14136</v>
      </c>
      <c r="J29" s="24">
        <f t="shared" si="4"/>
        <v>13569</v>
      </c>
      <c r="K29" s="24">
        <f t="shared" si="4"/>
        <v>11739</v>
      </c>
      <c r="L29" s="24">
        <f t="shared" si="4"/>
        <v>10993</v>
      </c>
      <c r="M29" s="24">
        <f t="shared" si="4"/>
        <v>13028</v>
      </c>
      <c r="N29" s="24">
        <f t="shared" si="4"/>
        <v>19407</v>
      </c>
      <c r="O29" s="24">
        <f t="shared" si="1"/>
        <v>131451</v>
      </c>
    </row>
    <row r="30" spans="1:15" ht="12.75">
      <c r="A30" s="178"/>
      <c r="B30" s="39" t="s">
        <v>43</v>
      </c>
      <c r="C30" s="26">
        <v>4618</v>
      </c>
      <c r="D30" s="26">
        <v>3950</v>
      </c>
      <c r="E30" s="26">
        <v>4981</v>
      </c>
      <c r="F30" s="26">
        <v>6454</v>
      </c>
      <c r="G30" s="26">
        <v>4945</v>
      </c>
      <c r="H30" s="26">
        <v>8649</v>
      </c>
      <c r="I30" s="26">
        <v>7023</v>
      </c>
      <c r="J30" s="26">
        <v>6450</v>
      </c>
      <c r="K30" s="26">
        <v>4429</v>
      </c>
      <c r="L30" s="26">
        <v>4964</v>
      </c>
      <c r="M30" s="26">
        <v>4735</v>
      </c>
      <c r="N30" s="26">
        <v>4797</v>
      </c>
      <c r="O30" s="27">
        <f t="shared" si="1"/>
        <v>65995</v>
      </c>
    </row>
    <row r="31" spans="1:15" ht="12.75">
      <c r="A31" s="178"/>
      <c r="B31" s="40" t="s">
        <v>44</v>
      </c>
      <c r="C31" s="28">
        <v>1990</v>
      </c>
      <c r="D31" s="28">
        <v>1870</v>
      </c>
      <c r="E31" s="28">
        <v>2209</v>
      </c>
      <c r="F31" s="28">
        <v>2633</v>
      </c>
      <c r="G31" s="28">
        <v>2575</v>
      </c>
      <c r="H31" s="28">
        <v>3516</v>
      </c>
      <c r="I31" s="28">
        <v>7074</v>
      </c>
      <c r="J31" s="28">
        <v>7096</v>
      </c>
      <c r="K31" s="28">
        <v>7281</v>
      </c>
      <c r="L31" s="28">
        <v>6000</v>
      </c>
      <c r="M31" s="28">
        <v>8268</v>
      </c>
      <c r="N31" s="28">
        <v>14575</v>
      </c>
      <c r="O31" s="29">
        <f t="shared" si="1"/>
        <v>65087</v>
      </c>
    </row>
    <row r="32" spans="1:15" ht="15.75" customHeight="1" thickBot="1">
      <c r="A32" s="178"/>
      <c r="B32" s="40" t="s">
        <v>45</v>
      </c>
      <c r="C32" s="28">
        <v>24</v>
      </c>
      <c r="D32" s="28">
        <v>25</v>
      </c>
      <c r="E32" s="28">
        <v>36</v>
      </c>
      <c r="F32" s="28">
        <v>23</v>
      </c>
      <c r="G32" s="28">
        <v>32</v>
      </c>
      <c r="H32" s="28">
        <v>49</v>
      </c>
      <c r="I32" s="28">
        <v>39</v>
      </c>
      <c r="J32" s="28">
        <v>23</v>
      </c>
      <c r="K32" s="28">
        <v>29</v>
      </c>
      <c r="L32" s="28">
        <v>29</v>
      </c>
      <c r="M32" s="28">
        <v>25</v>
      </c>
      <c r="N32" s="28">
        <v>35</v>
      </c>
      <c r="O32" s="29">
        <f t="shared" si="1"/>
        <v>369</v>
      </c>
    </row>
    <row r="33" spans="1:15" s="61" customFormat="1" ht="13.5" thickBot="1">
      <c r="A33" s="178"/>
      <c r="B33" s="59" t="s">
        <v>46</v>
      </c>
      <c r="C33" s="60">
        <f aca="true" t="shared" si="5" ref="C33:N33">C34+C43+C56</f>
        <v>4478</v>
      </c>
      <c r="D33" s="60">
        <f t="shared" si="5"/>
        <v>4549</v>
      </c>
      <c r="E33" s="60">
        <f t="shared" si="5"/>
        <v>4656</v>
      </c>
      <c r="F33" s="60">
        <f t="shared" si="5"/>
        <v>4817</v>
      </c>
      <c r="G33" s="60">
        <f t="shared" si="5"/>
        <v>6442</v>
      </c>
      <c r="H33" s="60">
        <f t="shared" si="5"/>
        <v>7271</v>
      </c>
      <c r="I33" s="60">
        <f t="shared" si="5"/>
        <v>6350</v>
      </c>
      <c r="J33" s="60">
        <f t="shared" si="5"/>
        <v>3262</v>
      </c>
      <c r="K33" s="60">
        <f t="shared" si="5"/>
        <v>3677</v>
      </c>
      <c r="L33" s="60">
        <f t="shared" si="5"/>
        <v>4734</v>
      </c>
      <c r="M33" s="60">
        <f t="shared" si="5"/>
        <v>5113</v>
      </c>
      <c r="N33" s="60">
        <f t="shared" si="5"/>
        <v>5914</v>
      </c>
      <c r="O33" s="60">
        <f t="shared" si="1"/>
        <v>61263</v>
      </c>
    </row>
    <row r="34" spans="1:15" ht="13.5" thickBot="1">
      <c r="A34" s="178"/>
      <c r="B34" s="25" t="s">
        <v>47</v>
      </c>
      <c r="C34" s="24">
        <f aca="true" t="shared" si="6" ref="C34:N34">SUM(C35:C42)</f>
        <v>121</v>
      </c>
      <c r="D34" s="24">
        <f t="shared" si="6"/>
        <v>117</v>
      </c>
      <c r="E34" s="24">
        <f t="shared" si="6"/>
        <v>124</v>
      </c>
      <c r="F34" s="24">
        <f t="shared" si="6"/>
        <v>128</v>
      </c>
      <c r="G34" s="24">
        <f t="shared" si="6"/>
        <v>155</v>
      </c>
      <c r="H34" s="24">
        <f t="shared" si="6"/>
        <v>329</v>
      </c>
      <c r="I34" s="24">
        <f t="shared" si="6"/>
        <v>224</v>
      </c>
      <c r="J34" s="24">
        <f t="shared" si="6"/>
        <v>204</v>
      </c>
      <c r="K34" s="24">
        <f t="shared" si="6"/>
        <v>182</v>
      </c>
      <c r="L34" s="24">
        <f t="shared" si="6"/>
        <v>140</v>
      </c>
      <c r="M34" s="24">
        <f t="shared" si="6"/>
        <v>132</v>
      </c>
      <c r="N34" s="24">
        <f t="shared" si="6"/>
        <v>156</v>
      </c>
      <c r="O34" s="24">
        <f t="shared" si="1"/>
        <v>2012</v>
      </c>
    </row>
    <row r="35" spans="1:15" ht="12.75">
      <c r="A35" s="178"/>
      <c r="B35" s="39" t="s">
        <v>49</v>
      </c>
      <c r="C35" s="26">
        <v>56</v>
      </c>
      <c r="D35" s="26">
        <v>61</v>
      </c>
      <c r="E35" s="26">
        <v>70</v>
      </c>
      <c r="F35" s="26">
        <v>49</v>
      </c>
      <c r="G35" s="26">
        <v>63</v>
      </c>
      <c r="H35" s="26">
        <v>97</v>
      </c>
      <c r="I35" s="26">
        <v>84</v>
      </c>
      <c r="J35" s="26">
        <v>63</v>
      </c>
      <c r="K35" s="26">
        <v>95</v>
      </c>
      <c r="L35" s="26">
        <v>82</v>
      </c>
      <c r="M35" s="26">
        <v>83</v>
      </c>
      <c r="N35" s="26">
        <v>79</v>
      </c>
      <c r="O35" s="27">
        <f t="shared" si="1"/>
        <v>882</v>
      </c>
    </row>
    <row r="36" spans="1:15" ht="12.75">
      <c r="A36" s="178"/>
      <c r="B36" s="40" t="s">
        <v>53</v>
      </c>
      <c r="C36" s="28">
        <v>16</v>
      </c>
      <c r="D36" s="28">
        <v>21</v>
      </c>
      <c r="E36" s="28">
        <v>23</v>
      </c>
      <c r="F36" s="28">
        <v>36</v>
      </c>
      <c r="G36" s="28">
        <v>32</v>
      </c>
      <c r="H36" s="28">
        <v>101</v>
      </c>
      <c r="I36" s="28">
        <v>75</v>
      </c>
      <c r="J36" s="28">
        <v>77</v>
      </c>
      <c r="K36" s="28">
        <v>20</v>
      </c>
      <c r="L36" s="28">
        <v>38</v>
      </c>
      <c r="M36" s="28">
        <v>17</v>
      </c>
      <c r="N36" s="28">
        <v>32</v>
      </c>
      <c r="O36" s="29">
        <f t="shared" si="1"/>
        <v>488</v>
      </c>
    </row>
    <row r="37" spans="1:15" ht="12.75">
      <c r="A37" s="178"/>
      <c r="B37" s="40" t="s">
        <v>51</v>
      </c>
      <c r="C37" s="28">
        <v>27</v>
      </c>
      <c r="D37" s="28">
        <v>23</v>
      </c>
      <c r="E37" s="28">
        <v>12</v>
      </c>
      <c r="F37" s="28">
        <v>35</v>
      </c>
      <c r="G37" s="28">
        <v>44</v>
      </c>
      <c r="H37" s="28">
        <v>94</v>
      </c>
      <c r="I37" s="28">
        <v>44</v>
      </c>
      <c r="J37" s="28">
        <v>47</v>
      </c>
      <c r="K37" s="28">
        <v>36</v>
      </c>
      <c r="L37" s="28">
        <v>14</v>
      </c>
      <c r="M37" s="28">
        <v>29</v>
      </c>
      <c r="N37" s="28">
        <v>36</v>
      </c>
      <c r="O37" s="29">
        <f t="shared" si="1"/>
        <v>441</v>
      </c>
    </row>
    <row r="38" spans="1:15" ht="12.75">
      <c r="A38" s="178"/>
      <c r="B38" s="40" t="s">
        <v>48</v>
      </c>
      <c r="C38" s="28">
        <v>4</v>
      </c>
      <c r="D38" s="28">
        <v>4</v>
      </c>
      <c r="E38" s="28">
        <v>3</v>
      </c>
      <c r="F38" s="28">
        <v>3</v>
      </c>
      <c r="G38" s="28">
        <v>5</v>
      </c>
      <c r="H38" s="28">
        <v>27</v>
      </c>
      <c r="I38" s="28">
        <v>9</v>
      </c>
      <c r="J38" s="28">
        <v>8</v>
      </c>
      <c r="K38" s="28">
        <v>17</v>
      </c>
      <c r="L38" s="28">
        <v>1</v>
      </c>
      <c r="M38" s="28">
        <v>3</v>
      </c>
      <c r="N38" s="28">
        <v>5</v>
      </c>
      <c r="O38" s="29">
        <f t="shared" si="1"/>
        <v>89</v>
      </c>
    </row>
    <row r="39" spans="1:15" ht="12.75">
      <c r="A39" s="178"/>
      <c r="B39" s="40" t="s">
        <v>47</v>
      </c>
      <c r="C39" s="28">
        <v>8</v>
      </c>
      <c r="D39" s="28">
        <v>3</v>
      </c>
      <c r="E39" s="28">
        <v>3</v>
      </c>
      <c r="F39" s="28">
        <v>2</v>
      </c>
      <c r="G39" s="28">
        <v>6</v>
      </c>
      <c r="H39" s="28">
        <v>7</v>
      </c>
      <c r="I39" s="28">
        <v>5</v>
      </c>
      <c r="J39" s="28">
        <v>7</v>
      </c>
      <c r="K39" s="28">
        <v>9</v>
      </c>
      <c r="L39" s="28">
        <v>2</v>
      </c>
      <c r="M39" s="28">
        <v>0</v>
      </c>
      <c r="N39" s="28">
        <v>3</v>
      </c>
      <c r="O39" s="29">
        <f t="shared" si="1"/>
        <v>55</v>
      </c>
    </row>
    <row r="40" spans="1:15" ht="12.75">
      <c r="A40" s="178"/>
      <c r="B40" s="40" t="s">
        <v>50</v>
      </c>
      <c r="C40" s="28">
        <v>6</v>
      </c>
      <c r="D40" s="28">
        <v>4</v>
      </c>
      <c r="E40" s="28">
        <v>13</v>
      </c>
      <c r="F40" s="28">
        <v>3</v>
      </c>
      <c r="G40" s="28">
        <v>3</v>
      </c>
      <c r="H40" s="28">
        <v>1</v>
      </c>
      <c r="I40" s="28">
        <v>7</v>
      </c>
      <c r="J40" s="28">
        <v>2</v>
      </c>
      <c r="K40" s="28">
        <v>1</v>
      </c>
      <c r="L40" s="28">
        <v>0</v>
      </c>
      <c r="M40" s="28">
        <v>0</v>
      </c>
      <c r="N40" s="28">
        <v>1</v>
      </c>
      <c r="O40" s="29">
        <f t="shared" si="1"/>
        <v>41</v>
      </c>
    </row>
    <row r="41" spans="1:15" ht="12.75">
      <c r="A41" s="178"/>
      <c r="B41" s="40" t="s">
        <v>52</v>
      </c>
      <c r="C41" s="28">
        <v>4</v>
      </c>
      <c r="D41" s="28">
        <v>1</v>
      </c>
      <c r="E41" s="28">
        <v>0</v>
      </c>
      <c r="F41" s="28">
        <v>0</v>
      </c>
      <c r="G41" s="28">
        <v>0</v>
      </c>
      <c r="H41" s="28">
        <v>2</v>
      </c>
      <c r="I41" s="28">
        <v>0</v>
      </c>
      <c r="J41" s="28">
        <v>0</v>
      </c>
      <c r="K41" s="28">
        <v>1</v>
      </c>
      <c r="L41" s="28">
        <v>0</v>
      </c>
      <c r="M41" s="28">
        <v>0</v>
      </c>
      <c r="N41" s="28">
        <v>0</v>
      </c>
      <c r="O41" s="29">
        <f t="shared" si="1"/>
        <v>8</v>
      </c>
    </row>
    <row r="42" spans="1:15" ht="13.5" thickBot="1">
      <c r="A42" s="178"/>
      <c r="B42" s="40" t="s">
        <v>54</v>
      </c>
      <c r="C42" s="28">
        <v>0</v>
      </c>
      <c r="D42" s="28">
        <v>0</v>
      </c>
      <c r="E42" s="28">
        <v>0</v>
      </c>
      <c r="F42" s="28">
        <v>0</v>
      </c>
      <c r="G42" s="28">
        <v>2</v>
      </c>
      <c r="H42" s="28">
        <v>0</v>
      </c>
      <c r="I42" s="28">
        <v>0</v>
      </c>
      <c r="J42" s="28">
        <v>0</v>
      </c>
      <c r="K42" s="28">
        <v>3</v>
      </c>
      <c r="L42" s="28">
        <v>3</v>
      </c>
      <c r="M42" s="28">
        <v>0</v>
      </c>
      <c r="N42" s="28">
        <v>0</v>
      </c>
      <c r="O42" s="29">
        <f t="shared" si="1"/>
        <v>8</v>
      </c>
    </row>
    <row r="43" spans="1:15" ht="13.5" thickBot="1">
      <c r="A43" s="178"/>
      <c r="B43" s="25" t="s">
        <v>56</v>
      </c>
      <c r="C43" s="24">
        <f>SUM(C44:C55)</f>
        <v>3581</v>
      </c>
      <c r="D43" s="24">
        <f aca="true" t="shared" si="7" ref="D43:N43">SUM(D44:D55)</f>
        <v>3557</v>
      </c>
      <c r="E43" s="24">
        <f t="shared" si="7"/>
        <v>3576</v>
      </c>
      <c r="F43" s="24">
        <f t="shared" si="7"/>
        <v>3498</v>
      </c>
      <c r="G43" s="24">
        <f t="shared" si="7"/>
        <v>4370</v>
      </c>
      <c r="H43" s="24">
        <f t="shared" si="7"/>
        <v>4631</v>
      </c>
      <c r="I43" s="24">
        <f t="shared" si="7"/>
        <v>4477</v>
      </c>
      <c r="J43" s="24">
        <f t="shared" si="7"/>
        <v>1576</v>
      </c>
      <c r="K43" s="24">
        <f t="shared" si="7"/>
        <v>2334</v>
      </c>
      <c r="L43" s="24">
        <f t="shared" si="7"/>
        <v>3409</v>
      </c>
      <c r="M43" s="24">
        <f t="shared" si="7"/>
        <v>3165</v>
      </c>
      <c r="N43" s="24">
        <f t="shared" si="7"/>
        <v>4308</v>
      </c>
      <c r="O43" s="24">
        <f t="shared" si="1"/>
        <v>42482</v>
      </c>
    </row>
    <row r="44" spans="1:15" ht="12.75">
      <c r="A44" s="178"/>
      <c r="B44" s="42" t="s">
        <v>59</v>
      </c>
      <c r="C44" s="26">
        <v>3174</v>
      </c>
      <c r="D44" s="26">
        <v>3366</v>
      </c>
      <c r="E44" s="26">
        <v>3317</v>
      </c>
      <c r="F44" s="26">
        <v>3224</v>
      </c>
      <c r="G44" s="26">
        <v>4102</v>
      </c>
      <c r="H44" s="26">
        <v>4277</v>
      </c>
      <c r="I44" s="26">
        <v>4256</v>
      </c>
      <c r="J44" s="26">
        <v>1366</v>
      </c>
      <c r="K44" s="26">
        <v>2098</v>
      </c>
      <c r="L44" s="26">
        <v>3228</v>
      </c>
      <c r="M44" s="26">
        <v>2918</v>
      </c>
      <c r="N44" s="26">
        <v>3995</v>
      </c>
      <c r="O44" s="27">
        <f t="shared" si="1"/>
        <v>39321</v>
      </c>
    </row>
    <row r="45" spans="1:15" ht="12.75">
      <c r="A45" s="178"/>
      <c r="B45" s="43" t="s">
        <v>60</v>
      </c>
      <c r="C45" s="28">
        <v>165</v>
      </c>
      <c r="D45" s="28">
        <v>122</v>
      </c>
      <c r="E45" s="28">
        <v>169</v>
      </c>
      <c r="F45" s="28">
        <v>173</v>
      </c>
      <c r="G45" s="28">
        <v>161</v>
      </c>
      <c r="H45" s="28">
        <v>183</v>
      </c>
      <c r="I45" s="28">
        <v>105</v>
      </c>
      <c r="J45" s="28">
        <v>89</v>
      </c>
      <c r="K45" s="28">
        <v>135</v>
      </c>
      <c r="L45" s="28">
        <v>100</v>
      </c>
      <c r="M45" s="28">
        <v>168</v>
      </c>
      <c r="N45" s="28">
        <v>193</v>
      </c>
      <c r="O45" s="29">
        <f t="shared" si="1"/>
        <v>1763</v>
      </c>
    </row>
    <row r="46" spans="1:15" ht="12.75">
      <c r="A46" s="178"/>
      <c r="B46" s="43" t="s">
        <v>61</v>
      </c>
      <c r="C46" s="28">
        <v>19</v>
      </c>
      <c r="D46" s="28">
        <v>20</v>
      </c>
      <c r="E46" s="28">
        <v>15</v>
      </c>
      <c r="F46" s="28">
        <v>29</v>
      </c>
      <c r="G46" s="28">
        <v>22</v>
      </c>
      <c r="H46" s="28">
        <v>40</v>
      </c>
      <c r="I46" s="28">
        <v>37</v>
      </c>
      <c r="J46" s="28">
        <v>44</v>
      </c>
      <c r="K46" s="28">
        <v>35</v>
      </c>
      <c r="L46" s="28">
        <v>38</v>
      </c>
      <c r="M46" s="28">
        <v>44</v>
      </c>
      <c r="N46" s="28">
        <v>46</v>
      </c>
      <c r="O46" s="29">
        <f t="shared" si="1"/>
        <v>389</v>
      </c>
    </row>
    <row r="47" spans="1:15" ht="12.75">
      <c r="A47" s="178"/>
      <c r="B47" s="43" t="s">
        <v>66</v>
      </c>
      <c r="C47" s="28">
        <v>160</v>
      </c>
      <c r="D47" s="28">
        <v>11</v>
      </c>
      <c r="E47" s="28">
        <v>8</v>
      </c>
      <c r="F47" s="28">
        <v>20</v>
      </c>
      <c r="G47" s="28">
        <v>12</v>
      </c>
      <c r="H47" s="28">
        <v>27</v>
      </c>
      <c r="I47" s="28">
        <v>20</v>
      </c>
      <c r="J47" s="28">
        <v>14</v>
      </c>
      <c r="K47" s="28">
        <v>18</v>
      </c>
      <c r="L47" s="28">
        <v>3</v>
      </c>
      <c r="M47" s="28">
        <v>9</v>
      </c>
      <c r="N47" s="28">
        <v>13</v>
      </c>
      <c r="O47" s="29">
        <f t="shared" si="1"/>
        <v>315</v>
      </c>
    </row>
    <row r="48" spans="1:15" ht="12.75">
      <c r="A48" s="178"/>
      <c r="B48" s="43" t="s">
        <v>58</v>
      </c>
      <c r="C48" s="28">
        <v>36</v>
      </c>
      <c r="D48" s="28">
        <v>17</v>
      </c>
      <c r="E48" s="28">
        <v>32</v>
      </c>
      <c r="F48" s="28">
        <v>19</v>
      </c>
      <c r="G48" s="28">
        <v>22</v>
      </c>
      <c r="H48" s="28">
        <v>4</v>
      </c>
      <c r="I48" s="28">
        <v>11</v>
      </c>
      <c r="J48" s="28">
        <v>9</v>
      </c>
      <c r="K48" s="28">
        <v>2</v>
      </c>
      <c r="L48" s="28">
        <v>8</v>
      </c>
      <c r="M48" s="28">
        <v>2</v>
      </c>
      <c r="N48" s="28">
        <v>9</v>
      </c>
      <c r="O48" s="29">
        <f t="shared" si="1"/>
        <v>171</v>
      </c>
    </row>
    <row r="49" spans="1:15" ht="12.75">
      <c r="A49" s="178"/>
      <c r="B49" s="43" t="s">
        <v>62</v>
      </c>
      <c r="C49" s="28">
        <v>8</v>
      </c>
      <c r="D49" s="28">
        <v>5</v>
      </c>
      <c r="E49" s="28">
        <v>6</v>
      </c>
      <c r="F49" s="28">
        <v>9</v>
      </c>
      <c r="G49" s="28">
        <v>9</v>
      </c>
      <c r="H49" s="28">
        <v>27</v>
      </c>
      <c r="I49" s="28">
        <v>4</v>
      </c>
      <c r="J49" s="28">
        <v>15</v>
      </c>
      <c r="K49" s="28">
        <v>11</v>
      </c>
      <c r="L49" s="28">
        <v>6</v>
      </c>
      <c r="M49" s="28">
        <v>3</v>
      </c>
      <c r="N49" s="28">
        <v>10</v>
      </c>
      <c r="O49" s="29">
        <f t="shared" si="1"/>
        <v>113</v>
      </c>
    </row>
    <row r="50" spans="1:15" ht="12.75">
      <c r="A50" s="178"/>
      <c r="B50" s="43" t="s">
        <v>63</v>
      </c>
      <c r="C50" s="28">
        <v>5</v>
      </c>
      <c r="D50" s="28">
        <v>3</v>
      </c>
      <c r="E50" s="28">
        <v>10</v>
      </c>
      <c r="F50" s="28">
        <v>7</v>
      </c>
      <c r="G50" s="28">
        <v>13</v>
      </c>
      <c r="H50" s="28">
        <v>11</v>
      </c>
      <c r="I50" s="28">
        <v>15</v>
      </c>
      <c r="J50" s="28">
        <v>8</v>
      </c>
      <c r="K50" s="28">
        <v>14</v>
      </c>
      <c r="L50" s="28">
        <v>9</v>
      </c>
      <c r="M50" s="28">
        <v>2</v>
      </c>
      <c r="N50" s="28">
        <v>7</v>
      </c>
      <c r="O50" s="29">
        <f t="shared" si="1"/>
        <v>104</v>
      </c>
    </row>
    <row r="51" spans="1:15" ht="12.75">
      <c r="A51" s="178"/>
      <c r="B51" s="43" t="s">
        <v>67</v>
      </c>
      <c r="C51" s="28">
        <v>3</v>
      </c>
      <c r="D51" s="28">
        <v>6</v>
      </c>
      <c r="E51" s="28">
        <v>5</v>
      </c>
      <c r="F51" s="28">
        <v>7</v>
      </c>
      <c r="G51" s="28">
        <v>12</v>
      </c>
      <c r="H51" s="28">
        <v>15</v>
      </c>
      <c r="I51" s="28">
        <v>11</v>
      </c>
      <c r="J51" s="28">
        <v>8</v>
      </c>
      <c r="K51" s="28">
        <v>8</v>
      </c>
      <c r="L51" s="28">
        <v>4</v>
      </c>
      <c r="M51" s="28">
        <v>4</v>
      </c>
      <c r="N51" s="28">
        <v>17</v>
      </c>
      <c r="O51" s="29">
        <f t="shared" si="1"/>
        <v>100</v>
      </c>
    </row>
    <row r="52" spans="1:15" ht="12.75">
      <c r="A52" s="178"/>
      <c r="B52" s="43" t="s">
        <v>68</v>
      </c>
      <c r="C52" s="28">
        <v>0</v>
      </c>
      <c r="D52" s="28">
        <v>4</v>
      </c>
      <c r="E52" s="28">
        <v>8</v>
      </c>
      <c r="F52" s="28">
        <v>5</v>
      </c>
      <c r="G52" s="28">
        <v>7</v>
      </c>
      <c r="H52" s="28">
        <v>39</v>
      </c>
      <c r="I52" s="28">
        <v>3</v>
      </c>
      <c r="J52" s="28">
        <v>5</v>
      </c>
      <c r="K52" s="28">
        <v>6</v>
      </c>
      <c r="L52" s="28">
        <v>5</v>
      </c>
      <c r="M52" s="28">
        <v>4</v>
      </c>
      <c r="N52" s="28">
        <v>10</v>
      </c>
      <c r="O52" s="29">
        <f t="shared" si="1"/>
        <v>96</v>
      </c>
    </row>
    <row r="53" spans="1:15" ht="12.75">
      <c r="A53" s="178"/>
      <c r="B53" s="43" t="s">
        <v>64</v>
      </c>
      <c r="C53" s="28">
        <v>7</v>
      </c>
      <c r="D53" s="28">
        <v>1</v>
      </c>
      <c r="E53" s="28">
        <v>3</v>
      </c>
      <c r="F53" s="28">
        <v>3</v>
      </c>
      <c r="G53" s="28">
        <v>4</v>
      </c>
      <c r="H53" s="28">
        <v>6</v>
      </c>
      <c r="I53" s="28">
        <v>2</v>
      </c>
      <c r="J53" s="28">
        <v>4</v>
      </c>
      <c r="K53" s="28">
        <v>6</v>
      </c>
      <c r="L53" s="28">
        <v>6</v>
      </c>
      <c r="M53" s="28">
        <v>6</v>
      </c>
      <c r="N53" s="28">
        <v>5</v>
      </c>
      <c r="O53" s="29">
        <f t="shared" si="1"/>
        <v>53</v>
      </c>
    </row>
    <row r="54" spans="1:15" ht="12.75">
      <c r="A54" s="178"/>
      <c r="B54" s="43" t="s">
        <v>65</v>
      </c>
      <c r="C54" s="28">
        <v>2</v>
      </c>
      <c r="D54" s="28">
        <v>1</v>
      </c>
      <c r="E54" s="28">
        <v>2</v>
      </c>
      <c r="F54" s="28">
        <v>2</v>
      </c>
      <c r="G54" s="28">
        <v>6</v>
      </c>
      <c r="H54" s="28">
        <v>2</v>
      </c>
      <c r="I54" s="28">
        <v>5</v>
      </c>
      <c r="J54" s="28">
        <v>10</v>
      </c>
      <c r="K54" s="28">
        <v>0</v>
      </c>
      <c r="L54" s="28">
        <v>2</v>
      </c>
      <c r="M54" s="28">
        <v>2</v>
      </c>
      <c r="N54" s="28">
        <v>3</v>
      </c>
      <c r="O54" s="29">
        <f t="shared" si="1"/>
        <v>37</v>
      </c>
    </row>
    <row r="55" spans="1:15" ht="13.5" thickBot="1">
      <c r="A55" s="178"/>
      <c r="B55" s="44" t="s">
        <v>57</v>
      </c>
      <c r="C55" s="21">
        <v>2</v>
      </c>
      <c r="D55" s="21">
        <v>1</v>
      </c>
      <c r="E55" s="21">
        <v>1</v>
      </c>
      <c r="F55" s="21">
        <v>0</v>
      </c>
      <c r="G55" s="21">
        <v>0</v>
      </c>
      <c r="H55" s="21">
        <v>0</v>
      </c>
      <c r="I55" s="21">
        <v>8</v>
      </c>
      <c r="J55" s="21">
        <v>4</v>
      </c>
      <c r="K55" s="21">
        <v>1</v>
      </c>
      <c r="L55" s="21">
        <v>0</v>
      </c>
      <c r="M55" s="21">
        <v>3</v>
      </c>
      <c r="N55" s="21">
        <v>0</v>
      </c>
      <c r="O55" s="30">
        <f t="shared" si="1"/>
        <v>20</v>
      </c>
    </row>
    <row r="56" spans="1:15" ht="13.5" thickBot="1">
      <c r="A56" s="178"/>
      <c r="B56" s="25" t="s">
        <v>69</v>
      </c>
      <c r="C56" s="24">
        <f aca="true" t="shared" si="8" ref="C56:N56">SUM(C57:C77)</f>
        <v>776</v>
      </c>
      <c r="D56" s="24">
        <f t="shared" si="8"/>
        <v>875</v>
      </c>
      <c r="E56" s="24">
        <f t="shared" si="8"/>
        <v>956</v>
      </c>
      <c r="F56" s="24">
        <f t="shared" si="8"/>
        <v>1191</v>
      </c>
      <c r="G56" s="24">
        <f t="shared" si="8"/>
        <v>1917</v>
      </c>
      <c r="H56" s="24">
        <f t="shared" si="8"/>
        <v>2311</v>
      </c>
      <c r="I56" s="24">
        <f t="shared" si="8"/>
        <v>1649</v>
      </c>
      <c r="J56" s="24">
        <f t="shared" si="8"/>
        <v>1482</v>
      </c>
      <c r="K56" s="24">
        <f t="shared" si="8"/>
        <v>1161</v>
      </c>
      <c r="L56" s="24">
        <f t="shared" si="8"/>
        <v>1185</v>
      </c>
      <c r="M56" s="24">
        <f t="shared" si="8"/>
        <v>1816</v>
      </c>
      <c r="N56" s="24">
        <f t="shared" si="8"/>
        <v>1450</v>
      </c>
      <c r="O56" s="24">
        <f t="shared" si="1"/>
        <v>16769</v>
      </c>
    </row>
    <row r="57" spans="1:15" ht="12.75">
      <c r="A57" s="178"/>
      <c r="B57" s="42" t="s">
        <v>80</v>
      </c>
      <c r="C57" s="26">
        <v>119</v>
      </c>
      <c r="D57" s="26">
        <v>116</v>
      </c>
      <c r="E57" s="26">
        <v>149</v>
      </c>
      <c r="F57" s="26">
        <v>179</v>
      </c>
      <c r="G57" s="26">
        <v>975</v>
      </c>
      <c r="H57" s="26">
        <v>352</v>
      </c>
      <c r="I57" s="26">
        <v>209</v>
      </c>
      <c r="J57" s="26">
        <v>221</v>
      </c>
      <c r="K57" s="26">
        <v>140</v>
      </c>
      <c r="L57" s="26">
        <v>176</v>
      </c>
      <c r="M57" s="26">
        <v>1017</v>
      </c>
      <c r="N57" s="26">
        <v>287</v>
      </c>
      <c r="O57" s="27">
        <f t="shared" si="1"/>
        <v>3940</v>
      </c>
    </row>
    <row r="58" spans="1:15" ht="12.75">
      <c r="A58" s="178"/>
      <c r="B58" s="43" t="s">
        <v>87</v>
      </c>
      <c r="C58" s="28">
        <v>139</v>
      </c>
      <c r="D58" s="28">
        <v>138</v>
      </c>
      <c r="E58" s="28">
        <v>205</v>
      </c>
      <c r="F58" s="28">
        <v>226</v>
      </c>
      <c r="G58" s="28">
        <v>150</v>
      </c>
      <c r="H58" s="28">
        <v>341</v>
      </c>
      <c r="I58" s="28">
        <v>269</v>
      </c>
      <c r="J58" s="28">
        <v>293</v>
      </c>
      <c r="K58" s="28">
        <v>205</v>
      </c>
      <c r="L58" s="28">
        <v>179</v>
      </c>
      <c r="M58" s="28">
        <v>153</v>
      </c>
      <c r="N58" s="28">
        <v>330</v>
      </c>
      <c r="O58" s="29">
        <f t="shared" si="1"/>
        <v>2628</v>
      </c>
    </row>
    <row r="59" spans="1:15" ht="12.75">
      <c r="A59" s="178"/>
      <c r="B59" s="40" t="s">
        <v>69</v>
      </c>
      <c r="C59" s="28">
        <v>128</v>
      </c>
      <c r="D59" s="28">
        <v>153</v>
      </c>
      <c r="E59" s="28">
        <v>140</v>
      </c>
      <c r="F59" s="28">
        <v>200</v>
      </c>
      <c r="G59" s="28">
        <v>136</v>
      </c>
      <c r="H59" s="28">
        <v>278</v>
      </c>
      <c r="I59" s="28">
        <v>225</v>
      </c>
      <c r="J59" s="28">
        <v>223</v>
      </c>
      <c r="K59" s="28">
        <v>187</v>
      </c>
      <c r="L59" s="28">
        <v>128</v>
      </c>
      <c r="M59" s="28">
        <v>126</v>
      </c>
      <c r="N59" s="28">
        <v>215</v>
      </c>
      <c r="O59" s="29">
        <f t="shared" si="1"/>
        <v>2139</v>
      </c>
    </row>
    <row r="60" spans="1:15" ht="12.75">
      <c r="A60" s="178"/>
      <c r="B60" s="43" t="s">
        <v>83</v>
      </c>
      <c r="C60" s="28">
        <v>68</v>
      </c>
      <c r="D60" s="28">
        <v>113</v>
      </c>
      <c r="E60" s="28">
        <v>86</v>
      </c>
      <c r="F60" s="28">
        <v>123</v>
      </c>
      <c r="G60" s="28">
        <v>193</v>
      </c>
      <c r="H60" s="28">
        <v>407</v>
      </c>
      <c r="I60" s="28">
        <v>204</v>
      </c>
      <c r="J60" s="28">
        <v>175</v>
      </c>
      <c r="K60" s="28">
        <v>82</v>
      </c>
      <c r="L60" s="28">
        <v>166</v>
      </c>
      <c r="M60" s="28">
        <v>122</v>
      </c>
      <c r="N60" s="28">
        <v>108</v>
      </c>
      <c r="O60" s="29">
        <f t="shared" si="1"/>
        <v>1847</v>
      </c>
    </row>
    <row r="61" spans="1:15" ht="12.75">
      <c r="A61" s="178"/>
      <c r="B61" s="43" t="s">
        <v>88</v>
      </c>
      <c r="C61" s="28">
        <v>51</v>
      </c>
      <c r="D61" s="28">
        <v>89</v>
      </c>
      <c r="E61" s="28">
        <v>94</v>
      </c>
      <c r="F61" s="28">
        <v>123</v>
      </c>
      <c r="G61" s="28">
        <v>114</v>
      </c>
      <c r="H61" s="28">
        <v>257</v>
      </c>
      <c r="I61" s="28">
        <v>210</v>
      </c>
      <c r="J61" s="28">
        <v>144</v>
      </c>
      <c r="K61" s="28">
        <v>152</v>
      </c>
      <c r="L61" s="28">
        <v>94</v>
      </c>
      <c r="M61" s="28">
        <v>75</v>
      </c>
      <c r="N61" s="28">
        <v>99</v>
      </c>
      <c r="O61" s="29">
        <f t="shared" si="1"/>
        <v>1502</v>
      </c>
    </row>
    <row r="62" spans="1:15" ht="12.75">
      <c r="A62" s="178"/>
      <c r="B62" s="43" t="s">
        <v>89</v>
      </c>
      <c r="C62" s="28">
        <v>69</v>
      </c>
      <c r="D62" s="28">
        <v>60</v>
      </c>
      <c r="E62" s="28">
        <v>54</v>
      </c>
      <c r="F62" s="28">
        <v>87</v>
      </c>
      <c r="G62" s="28">
        <v>107</v>
      </c>
      <c r="H62" s="28">
        <v>201</v>
      </c>
      <c r="I62" s="28">
        <v>157</v>
      </c>
      <c r="J62" s="28">
        <v>103</v>
      </c>
      <c r="K62" s="28">
        <v>87</v>
      </c>
      <c r="L62" s="28">
        <v>79</v>
      </c>
      <c r="M62" s="28">
        <v>79</v>
      </c>
      <c r="N62" s="28">
        <v>98</v>
      </c>
      <c r="O62" s="29">
        <f t="shared" si="1"/>
        <v>1181</v>
      </c>
    </row>
    <row r="63" spans="1:15" ht="12.75">
      <c r="A63" s="178"/>
      <c r="B63" s="43" t="s">
        <v>90</v>
      </c>
      <c r="C63" s="28">
        <v>56</v>
      </c>
      <c r="D63" s="28">
        <v>40</v>
      </c>
      <c r="E63" s="28">
        <v>44</v>
      </c>
      <c r="F63" s="28">
        <v>51</v>
      </c>
      <c r="G63" s="28">
        <v>63</v>
      </c>
      <c r="H63" s="28">
        <v>68</v>
      </c>
      <c r="I63" s="28">
        <v>63</v>
      </c>
      <c r="J63" s="28">
        <v>69</v>
      </c>
      <c r="K63" s="28">
        <v>87</v>
      </c>
      <c r="L63" s="28">
        <v>60</v>
      </c>
      <c r="M63" s="28">
        <v>87</v>
      </c>
      <c r="N63" s="28">
        <v>85</v>
      </c>
      <c r="O63" s="29">
        <f t="shared" si="1"/>
        <v>773</v>
      </c>
    </row>
    <row r="64" spans="1:15" ht="12.75">
      <c r="A64" s="178"/>
      <c r="B64" s="43" t="s">
        <v>77</v>
      </c>
      <c r="C64" s="28">
        <v>36</v>
      </c>
      <c r="D64" s="28">
        <v>50</v>
      </c>
      <c r="E64" s="28">
        <v>49</v>
      </c>
      <c r="F64" s="28">
        <v>60</v>
      </c>
      <c r="G64" s="28">
        <v>40</v>
      </c>
      <c r="H64" s="28">
        <v>102</v>
      </c>
      <c r="I64" s="28">
        <v>56</v>
      </c>
      <c r="J64" s="28">
        <v>34</v>
      </c>
      <c r="K64" s="28">
        <v>33</v>
      </c>
      <c r="L64" s="28">
        <v>36</v>
      </c>
      <c r="M64" s="28">
        <v>49</v>
      </c>
      <c r="N64" s="28">
        <v>21</v>
      </c>
      <c r="O64" s="29">
        <f t="shared" si="1"/>
        <v>566</v>
      </c>
    </row>
    <row r="65" spans="1:15" ht="12.75">
      <c r="A65" s="178"/>
      <c r="B65" s="43" t="s">
        <v>81</v>
      </c>
      <c r="C65" s="28">
        <v>32</v>
      </c>
      <c r="D65" s="28">
        <v>18</v>
      </c>
      <c r="E65" s="28">
        <v>24</v>
      </c>
      <c r="F65" s="28">
        <v>35</v>
      </c>
      <c r="G65" s="28">
        <v>42</v>
      </c>
      <c r="H65" s="28">
        <v>69</v>
      </c>
      <c r="I65" s="28">
        <v>80</v>
      </c>
      <c r="J65" s="28">
        <v>63</v>
      </c>
      <c r="K65" s="28">
        <v>53</v>
      </c>
      <c r="L65" s="28">
        <v>38</v>
      </c>
      <c r="M65" s="28">
        <v>31</v>
      </c>
      <c r="N65" s="28">
        <v>31</v>
      </c>
      <c r="O65" s="29">
        <f t="shared" si="1"/>
        <v>516</v>
      </c>
    </row>
    <row r="66" spans="1:15" ht="12.75">
      <c r="A66" s="178"/>
      <c r="B66" s="43" t="s">
        <v>76</v>
      </c>
      <c r="C66" s="28">
        <v>23</v>
      </c>
      <c r="D66" s="28">
        <v>31</v>
      </c>
      <c r="E66" s="28">
        <v>21</v>
      </c>
      <c r="F66" s="28">
        <v>24</v>
      </c>
      <c r="G66" s="28">
        <v>26</v>
      </c>
      <c r="H66" s="28">
        <v>96</v>
      </c>
      <c r="I66" s="28">
        <v>42</v>
      </c>
      <c r="J66" s="28">
        <v>32</v>
      </c>
      <c r="K66" s="28">
        <v>20</v>
      </c>
      <c r="L66" s="28">
        <v>41</v>
      </c>
      <c r="M66" s="28">
        <v>15</v>
      </c>
      <c r="N66" s="28">
        <v>51</v>
      </c>
      <c r="O66" s="29">
        <f t="shared" si="1"/>
        <v>422</v>
      </c>
    </row>
    <row r="67" spans="1:15" ht="12.75">
      <c r="A67" s="178"/>
      <c r="B67" s="43" t="s">
        <v>79</v>
      </c>
      <c r="C67" s="28">
        <v>17</v>
      </c>
      <c r="D67" s="28">
        <v>10</v>
      </c>
      <c r="E67" s="28">
        <v>20</v>
      </c>
      <c r="F67" s="28">
        <v>19</v>
      </c>
      <c r="G67" s="28">
        <v>19</v>
      </c>
      <c r="H67" s="28">
        <v>48</v>
      </c>
      <c r="I67" s="28">
        <v>55</v>
      </c>
      <c r="J67" s="28">
        <v>39</v>
      </c>
      <c r="K67" s="28">
        <v>31</v>
      </c>
      <c r="L67" s="28">
        <v>21</v>
      </c>
      <c r="M67" s="28">
        <v>32</v>
      </c>
      <c r="N67" s="28">
        <v>47</v>
      </c>
      <c r="O67" s="29">
        <f t="shared" si="1"/>
        <v>358</v>
      </c>
    </row>
    <row r="68" spans="1:15" ht="12.75">
      <c r="A68" s="178"/>
      <c r="B68" s="43" t="s">
        <v>85</v>
      </c>
      <c r="C68" s="28">
        <v>8</v>
      </c>
      <c r="D68" s="28">
        <v>16</v>
      </c>
      <c r="E68" s="28">
        <v>16</v>
      </c>
      <c r="F68" s="28">
        <v>13</v>
      </c>
      <c r="G68" s="28">
        <v>9</v>
      </c>
      <c r="H68" s="28">
        <v>29</v>
      </c>
      <c r="I68" s="28">
        <v>20</v>
      </c>
      <c r="J68" s="28">
        <v>18</v>
      </c>
      <c r="K68" s="28">
        <v>15</v>
      </c>
      <c r="L68" s="28">
        <v>134</v>
      </c>
      <c r="M68" s="28">
        <v>2</v>
      </c>
      <c r="N68" s="28">
        <v>11</v>
      </c>
      <c r="O68" s="29">
        <f t="shared" si="1"/>
        <v>291</v>
      </c>
    </row>
    <row r="69" spans="1:15" ht="12.75">
      <c r="A69" s="178"/>
      <c r="B69" s="43" t="s">
        <v>84</v>
      </c>
      <c r="C69" s="28">
        <v>11</v>
      </c>
      <c r="D69" s="28">
        <v>22</v>
      </c>
      <c r="E69" s="28">
        <v>13</v>
      </c>
      <c r="F69" s="28">
        <v>22</v>
      </c>
      <c r="G69" s="28">
        <v>15</v>
      </c>
      <c r="H69" s="28">
        <v>20</v>
      </c>
      <c r="I69" s="28">
        <v>32</v>
      </c>
      <c r="J69" s="28">
        <v>18</v>
      </c>
      <c r="K69" s="28">
        <v>30</v>
      </c>
      <c r="L69" s="28">
        <v>10</v>
      </c>
      <c r="M69" s="28">
        <v>7</v>
      </c>
      <c r="N69" s="28">
        <v>24</v>
      </c>
      <c r="O69" s="29">
        <f aca="true" t="shared" si="9" ref="O69:O132">SUM(C69:N69)</f>
        <v>224</v>
      </c>
    </row>
    <row r="70" spans="1:15" ht="12.75">
      <c r="A70" s="178"/>
      <c r="B70" s="43" t="s">
        <v>72</v>
      </c>
      <c r="C70" s="28">
        <v>4</v>
      </c>
      <c r="D70" s="28">
        <v>2</v>
      </c>
      <c r="E70" s="28">
        <v>8</v>
      </c>
      <c r="F70" s="28">
        <v>10</v>
      </c>
      <c r="G70" s="28">
        <v>6</v>
      </c>
      <c r="H70" s="28">
        <v>16</v>
      </c>
      <c r="I70" s="28">
        <v>6</v>
      </c>
      <c r="J70" s="28">
        <v>26</v>
      </c>
      <c r="K70" s="28">
        <v>9</v>
      </c>
      <c r="L70" s="28">
        <v>5</v>
      </c>
      <c r="M70" s="28">
        <v>3</v>
      </c>
      <c r="N70" s="28">
        <v>15</v>
      </c>
      <c r="O70" s="29">
        <f t="shared" si="9"/>
        <v>110</v>
      </c>
    </row>
    <row r="71" spans="1:15" ht="12.75">
      <c r="A71" s="178"/>
      <c r="B71" s="43" t="s">
        <v>86</v>
      </c>
      <c r="C71" s="28">
        <v>4</v>
      </c>
      <c r="D71" s="28">
        <v>6</v>
      </c>
      <c r="E71" s="28">
        <v>10</v>
      </c>
      <c r="F71" s="28">
        <v>7</v>
      </c>
      <c r="G71" s="28">
        <v>10</v>
      </c>
      <c r="H71" s="28">
        <v>14</v>
      </c>
      <c r="I71" s="28">
        <v>5</v>
      </c>
      <c r="J71" s="28">
        <v>16</v>
      </c>
      <c r="K71" s="28">
        <v>8</v>
      </c>
      <c r="L71" s="28">
        <v>6</v>
      </c>
      <c r="M71" s="28">
        <v>9</v>
      </c>
      <c r="N71" s="28">
        <v>12</v>
      </c>
      <c r="O71" s="29">
        <f t="shared" si="9"/>
        <v>107</v>
      </c>
    </row>
    <row r="72" spans="1:15" ht="12.75">
      <c r="A72" s="178"/>
      <c r="B72" s="43" t="s">
        <v>75</v>
      </c>
      <c r="C72" s="28">
        <v>5</v>
      </c>
      <c r="D72" s="28">
        <v>5</v>
      </c>
      <c r="E72" s="28">
        <v>15</v>
      </c>
      <c r="F72" s="28">
        <v>8</v>
      </c>
      <c r="G72" s="28">
        <v>10</v>
      </c>
      <c r="H72" s="28">
        <v>8</v>
      </c>
      <c r="I72" s="28">
        <v>10</v>
      </c>
      <c r="J72" s="28">
        <v>2</v>
      </c>
      <c r="K72" s="28">
        <v>14</v>
      </c>
      <c r="L72" s="28">
        <v>4</v>
      </c>
      <c r="M72" s="28">
        <v>3</v>
      </c>
      <c r="N72" s="28">
        <v>11</v>
      </c>
      <c r="O72" s="29">
        <f t="shared" si="9"/>
        <v>95</v>
      </c>
    </row>
    <row r="73" spans="1:15" ht="12.75">
      <c r="A73" s="178"/>
      <c r="B73" s="43" t="s">
        <v>82</v>
      </c>
      <c r="C73" s="28">
        <v>2</v>
      </c>
      <c r="D73" s="28">
        <v>3</v>
      </c>
      <c r="E73" s="28">
        <v>5</v>
      </c>
      <c r="F73" s="28">
        <v>3</v>
      </c>
      <c r="G73" s="28">
        <v>1</v>
      </c>
      <c r="H73" s="28">
        <v>3</v>
      </c>
      <c r="I73" s="28">
        <v>4</v>
      </c>
      <c r="J73" s="28">
        <v>5</v>
      </c>
      <c r="K73" s="28">
        <v>4</v>
      </c>
      <c r="L73" s="28">
        <v>5</v>
      </c>
      <c r="M73" s="28">
        <v>3</v>
      </c>
      <c r="N73" s="28">
        <v>5</v>
      </c>
      <c r="O73" s="29">
        <f t="shared" si="9"/>
        <v>43</v>
      </c>
    </row>
    <row r="74" spans="1:15" ht="12.75">
      <c r="A74" s="178"/>
      <c r="B74" s="43" t="s">
        <v>73</v>
      </c>
      <c r="C74" s="28">
        <v>3</v>
      </c>
      <c r="D74" s="28">
        <v>2</v>
      </c>
      <c r="E74" s="28">
        <v>2</v>
      </c>
      <c r="F74" s="28">
        <v>0</v>
      </c>
      <c r="G74" s="28">
        <v>0</v>
      </c>
      <c r="H74" s="28">
        <v>1</v>
      </c>
      <c r="I74" s="28">
        <v>2</v>
      </c>
      <c r="J74" s="28">
        <v>0</v>
      </c>
      <c r="K74" s="28">
        <v>4</v>
      </c>
      <c r="L74" s="28">
        <v>2</v>
      </c>
      <c r="M74" s="28">
        <v>3</v>
      </c>
      <c r="N74" s="28">
        <v>0</v>
      </c>
      <c r="O74" s="29">
        <f t="shared" si="9"/>
        <v>19</v>
      </c>
    </row>
    <row r="75" spans="1:15" ht="12.75">
      <c r="A75" s="178"/>
      <c r="B75" s="43" t="s">
        <v>78</v>
      </c>
      <c r="C75" s="28">
        <v>0</v>
      </c>
      <c r="D75" s="28">
        <v>0</v>
      </c>
      <c r="E75" s="28">
        <v>1</v>
      </c>
      <c r="F75" s="28">
        <v>1</v>
      </c>
      <c r="G75" s="28">
        <v>0</v>
      </c>
      <c r="H75" s="28">
        <v>1</v>
      </c>
      <c r="I75" s="28">
        <v>0</v>
      </c>
      <c r="J75" s="28">
        <v>0</v>
      </c>
      <c r="K75" s="28">
        <v>0</v>
      </c>
      <c r="L75" s="28">
        <v>1</v>
      </c>
      <c r="M75" s="28">
        <v>0</v>
      </c>
      <c r="N75" s="28">
        <v>0</v>
      </c>
      <c r="O75" s="29">
        <f t="shared" si="9"/>
        <v>4</v>
      </c>
    </row>
    <row r="76" spans="1:15" ht="12.75">
      <c r="A76" s="178"/>
      <c r="B76" s="43" t="s">
        <v>70</v>
      </c>
      <c r="C76" s="28">
        <v>0</v>
      </c>
      <c r="D76" s="28">
        <v>1</v>
      </c>
      <c r="E76" s="28">
        <v>0</v>
      </c>
      <c r="F76" s="28">
        <v>0</v>
      </c>
      <c r="G76" s="28">
        <v>1</v>
      </c>
      <c r="H76" s="28">
        <v>0</v>
      </c>
      <c r="I76" s="28">
        <v>0</v>
      </c>
      <c r="J76" s="28">
        <v>0</v>
      </c>
      <c r="K76" s="28">
        <v>0</v>
      </c>
      <c r="L76" s="28">
        <v>0</v>
      </c>
      <c r="M76" s="28">
        <v>0</v>
      </c>
      <c r="N76" s="28">
        <v>0</v>
      </c>
      <c r="O76" s="29">
        <f t="shared" si="9"/>
        <v>2</v>
      </c>
    </row>
    <row r="77" spans="1:15" ht="13.5" thickBot="1">
      <c r="A77" s="178"/>
      <c r="B77" s="43" t="s">
        <v>71</v>
      </c>
      <c r="C77" s="28">
        <v>1</v>
      </c>
      <c r="D77" s="28">
        <v>0</v>
      </c>
      <c r="E77" s="28">
        <v>0</v>
      </c>
      <c r="F77" s="28">
        <v>0</v>
      </c>
      <c r="G77" s="28">
        <v>0</v>
      </c>
      <c r="H77" s="28">
        <v>0</v>
      </c>
      <c r="I77" s="28">
        <v>0</v>
      </c>
      <c r="J77" s="28">
        <v>1</v>
      </c>
      <c r="K77" s="28">
        <v>0</v>
      </c>
      <c r="L77" s="28">
        <v>0</v>
      </c>
      <c r="M77" s="28">
        <v>0</v>
      </c>
      <c r="N77" s="28">
        <v>0</v>
      </c>
      <c r="O77" s="29">
        <f t="shared" si="9"/>
        <v>2</v>
      </c>
    </row>
    <row r="78" spans="1:15" s="61" customFormat="1" ht="13.5" thickBot="1">
      <c r="A78" s="178"/>
      <c r="B78" s="59" t="s">
        <v>91</v>
      </c>
      <c r="C78" s="60">
        <f aca="true" t="shared" si="10" ref="C78:N78">C79+C92+C100+C104</f>
        <v>11054</v>
      </c>
      <c r="D78" s="60">
        <f t="shared" si="10"/>
        <v>10965</v>
      </c>
      <c r="E78" s="60">
        <f t="shared" si="10"/>
        <v>13349</v>
      </c>
      <c r="F78" s="60">
        <f t="shared" si="10"/>
        <v>16472</v>
      </c>
      <c r="G78" s="60">
        <f t="shared" si="10"/>
        <v>19520</v>
      </c>
      <c r="H78" s="60">
        <f t="shared" si="10"/>
        <v>37773</v>
      </c>
      <c r="I78" s="60">
        <f t="shared" si="10"/>
        <v>30519</v>
      </c>
      <c r="J78" s="60">
        <f t="shared" si="10"/>
        <v>22661</v>
      </c>
      <c r="K78" s="60">
        <f t="shared" si="10"/>
        <v>16877</v>
      </c>
      <c r="L78" s="60">
        <f t="shared" si="10"/>
        <v>13974</v>
      </c>
      <c r="M78" s="60">
        <f t="shared" si="10"/>
        <v>10331</v>
      </c>
      <c r="N78" s="60">
        <f t="shared" si="10"/>
        <v>17679</v>
      </c>
      <c r="O78" s="60">
        <f t="shared" si="9"/>
        <v>221174</v>
      </c>
    </row>
    <row r="79" spans="1:15" ht="13.5" thickBot="1">
      <c r="A79" s="178"/>
      <c r="B79" s="25" t="s">
        <v>92</v>
      </c>
      <c r="C79" s="24">
        <f aca="true" t="shared" si="11" ref="C79:N79">SUM(C80:C91)</f>
        <v>44</v>
      </c>
      <c r="D79" s="24">
        <f t="shared" si="11"/>
        <v>50</v>
      </c>
      <c r="E79" s="24">
        <f t="shared" si="11"/>
        <v>74</v>
      </c>
      <c r="F79" s="24">
        <f t="shared" si="11"/>
        <v>72</v>
      </c>
      <c r="G79" s="24">
        <f t="shared" si="11"/>
        <v>45</v>
      </c>
      <c r="H79" s="24">
        <f t="shared" si="11"/>
        <v>74</v>
      </c>
      <c r="I79" s="24">
        <f t="shared" si="11"/>
        <v>82</v>
      </c>
      <c r="J79" s="24">
        <f t="shared" si="11"/>
        <v>74</v>
      </c>
      <c r="K79" s="24">
        <f t="shared" si="11"/>
        <v>65</v>
      </c>
      <c r="L79" s="24">
        <f t="shared" si="11"/>
        <v>49</v>
      </c>
      <c r="M79" s="24">
        <f t="shared" si="11"/>
        <v>69</v>
      </c>
      <c r="N79" s="24">
        <f t="shared" si="11"/>
        <v>76</v>
      </c>
      <c r="O79" s="24">
        <f t="shared" si="9"/>
        <v>774</v>
      </c>
    </row>
    <row r="80" spans="1:15" ht="12.75">
      <c r="A80" s="178"/>
      <c r="B80" s="39" t="s">
        <v>98</v>
      </c>
      <c r="C80" s="26">
        <v>19</v>
      </c>
      <c r="D80" s="26">
        <v>21</v>
      </c>
      <c r="E80" s="26">
        <v>31</v>
      </c>
      <c r="F80" s="26">
        <v>36</v>
      </c>
      <c r="G80" s="26">
        <v>28</v>
      </c>
      <c r="H80" s="26">
        <v>26</v>
      </c>
      <c r="I80" s="26">
        <v>38</v>
      </c>
      <c r="J80" s="26">
        <v>27</v>
      </c>
      <c r="K80" s="26">
        <v>21</v>
      </c>
      <c r="L80" s="26">
        <v>25</v>
      </c>
      <c r="M80" s="26">
        <v>31</v>
      </c>
      <c r="N80" s="26">
        <v>51</v>
      </c>
      <c r="O80" s="27">
        <f t="shared" si="9"/>
        <v>354</v>
      </c>
    </row>
    <row r="81" spans="1:15" ht="12.75">
      <c r="A81" s="178"/>
      <c r="B81" s="40" t="s">
        <v>96</v>
      </c>
      <c r="C81" s="28">
        <v>3</v>
      </c>
      <c r="D81" s="28">
        <v>4</v>
      </c>
      <c r="E81" s="28">
        <v>16</v>
      </c>
      <c r="F81" s="28">
        <v>16</v>
      </c>
      <c r="G81" s="28">
        <v>2</v>
      </c>
      <c r="H81" s="28">
        <v>17</v>
      </c>
      <c r="I81" s="28">
        <v>12</v>
      </c>
      <c r="J81" s="28">
        <v>6</v>
      </c>
      <c r="K81" s="28">
        <v>23</v>
      </c>
      <c r="L81" s="28">
        <v>9</v>
      </c>
      <c r="M81" s="28">
        <v>20</v>
      </c>
      <c r="N81" s="28">
        <v>10</v>
      </c>
      <c r="O81" s="29">
        <f t="shared" si="9"/>
        <v>138</v>
      </c>
    </row>
    <row r="82" spans="1:15" ht="12.75">
      <c r="A82" s="178"/>
      <c r="B82" s="40" t="s">
        <v>103</v>
      </c>
      <c r="C82" s="28">
        <v>10</v>
      </c>
      <c r="D82" s="28">
        <v>7</v>
      </c>
      <c r="E82" s="28">
        <v>7</v>
      </c>
      <c r="F82" s="28">
        <v>3</v>
      </c>
      <c r="G82" s="28">
        <v>5</v>
      </c>
      <c r="H82" s="28">
        <v>10</v>
      </c>
      <c r="I82" s="28">
        <v>6</v>
      </c>
      <c r="J82" s="28">
        <v>16</v>
      </c>
      <c r="K82" s="28">
        <v>0</v>
      </c>
      <c r="L82" s="28">
        <v>4</v>
      </c>
      <c r="M82" s="28">
        <v>4</v>
      </c>
      <c r="N82" s="28">
        <v>10</v>
      </c>
      <c r="O82" s="29">
        <f t="shared" si="9"/>
        <v>82</v>
      </c>
    </row>
    <row r="83" spans="1:15" ht="12.75">
      <c r="A83" s="178"/>
      <c r="B83" s="40" t="s">
        <v>101</v>
      </c>
      <c r="C83" s="28">
        <v>7</v>
      </c>
      <c r="D83" s="28">
        <v>4</v>
      </c>
      <c r="E83" s="28">
        <v>8</v>
      </c>
      <c r="F83" s="28">
        <v>7</v>
      </c>
      <c r="G83" s="28">
        <v>1</v>
      </c>
      <c r="H83" s="28">
        <v>1</v>
      </c>
      <c r="I83" s="28">
        <v>8</v>
      </c>
      <c r="J83" s="28">
        <v>8</v>
      </c>
      <c r="K83" s="28">
        <v>3</v>
      </c>
      <c r="L83" s="28">
        <v>3</v>
      </c>
      <c r="M83" s="28">
        <v>5</v>
      </c>
      <c r="N83" s="28">
        <v>2</v>
      </c>
      <c r="O83" s="29">
        <f t="shared" si="9"/>
        <v>57</v>
      </c>
    </row>
    <row r="84" spans="1:15" ht="12.75">
      <c r="A84" s="178"/>
      <c r="B84" s="40" t="s">
        <v>105</v>
      </c>
      <c r="C84" s="28">
        <v>0</v>
      </c>
      <c r="D84" s="28">
        <v>7</v>
      </c>
      <c r="E84" s="28">
        <v>7</v>
      </c>
      <c r="F84" s="28">
        <v>2</v>
      </c>
      <c r="G84" s="28">
        <v>1</v>
      </c>
      <c r="H84" s="28">
        <v>4</v>
      </c>
      <c r="I84" s="28">
        <v>10</v>
      </c>
      <c r="J84" s="28">
        <v>4</v>
      </c>
      <c r="K84" s="28">
        <v>4</v>
      </c>
      <c r="L84" s="28">
        <v>0</v>
      </c>
      <c r="M84" s="28">
        <v>2</v>
      </c>
      <c r="N84" s="28">
        <v>0</v>
      </c>
      <c r="O84" s="29">
        <f t="shared" si="9"/>
        <v>41</v>
      </c>
    </row>
    <row r="85" spans="1:15" ht="12.75">
      <c r="A85" s="178"/>
      <c r="B85" s="40" t="s">
        <v>100</v>
      </c>
      <c r="C85" s="28">
        <v>2</v>
      </c>
      <c r="D85" s="28">
        <v>3</v>
      </c>
      <c r="E85" s="28">
        <v>1</v>
      </c>
      <c r="F85" s="28">
        <v>3</v>
      </c>
      <c r="G85" s="28">
        <v>3</v>
      </c>
      <c r="H85" s="28">
        <v>5</v>
      </c>
      <c r="I85" s="28">
        <v>4</v>
      </c>
      <c r="J85" s="28">
        <v>4</v>
      </c>
      <c r="K85" s="28">
        <v>7</v>
      </c>
      <c r="L85" s="28">
        <v>1</v>
      </c>
      <c r="M85" s="28">
        <v>2</v>
      </c>
      <c r="N85" s="28">
        <v>1</v>
      </c>
      <c r="O85" s="29">
        <f t="shared" si="9"/>
        <v>36</v>
      </c>
    </row>
    <row r="86" spans="1:15" ht="12.75">
      <c r="A86" s="178"/>
      <c r="B86" s="40" t="s">
        <v>93</v>
      </c>
      <c r="C86" s="28">
        <v>3</v>
      </c>
      <c r="D86" s="28">
        <v>0</v>
      </c>
      <c r="E86" s="28">
        <v>0</v>
      </c>
      <c r="F86" s="28">
        <v>1</v>
      </c>
      <c r="G86" s="28">
        <v>3</v>
      </c>
      <c r="H86" s="28">
        <v>4</v>
      </c>
      <c r="I86" s="28">
        <v>1</v>
      </c>
      <c r="J86" s="28">
        <v>4</v>
      </c>
      <c r="K86" s="28">
        <v>1</v>
      </c>
      <c r="L86" s="28">
        <v>6</v>
      </c>
      <c r="M86" s="28">
        <v>4</v>
      </c>
      <c r="N86" s="28">
        <v>0</v>
      </c>
      <c r="O86" s="29">
        <f t="shared" si="9"/>
        <v>27</v>
      </c>
    </row>
    <row r="87" spans="1:15" ht="12.75">
      <c r="A87" s="178"/>
      <c r="B87" s="40" t="s">
        <v>99</v>
      </c>
      <c r="C87" s="28">
        <v>0</v>
      </c>
      <c r="D87" s="28">
        <v>1</v>
      </c>
      <c r="E87" s="28">
        <v>2</v>
      </c>
      <c r="F87" s="28">
        <v>1</v>
      </c>
      <c r="G87" s="28">
        <v>0</v>
      </c>
      <c r="H87" s="28">
        <v>7</v>
      </c>
      <c r="I87" s="28">
        <v>1</v>
      </c>
      <c r="J87" s="28">
        <v>2</v>
      </c>
      <c r="K87" s="28">
        <v>2</v>
      </c>
      <c r="L87" s="28">
        <v>0</v>
      </c>
      <c r="M87" s="28">
        <v>0</v>
      </c>
      <c r="N87" s="28">
        <v>1</v>
      </c>
      <c r="O87" s="29">
        <f t="shared" si="9"/>
        <v>17</v>
      </c>
    </row>
    <row r="88" spans="1:15" ht="12.75">
      <c r="A88" s="178"/>
      <c r="B88" s="40" t="s">
        <v>95</v>
      </c>
      <c r="C88" s="28">
        <v>0</v>
      </c>
      <c r="D88" s="28">
        <v>1</v>
      </c>
      <c r="E88" s="28">
        <v>2</v>
      </c>
      <c r="F88" s="28">
        <v>1</v>
      </c>
      <c r="G88" s="28">
        <v>1</v>
      </c>
      <c r="H88" s="28">
        <v>0</v>
      </c>
      <c r="I88" s="28">
        <v>2</v>
      </c>
      <c r="J88" s="28">
        <v>2</v>
      </c>
      <c r="K88" s="28">
        <v>3</v>
      </c>
      <c r="L88" s="28">
        <v>0</v>
      </c>
      <c r="M88" s="28">
        <v>0</v>
      </c>
      <c r="N88" s="28">
        <v>0</v>
      </c>
      <c r="O88" s="29">
        <f t="shared" si="9"/>
        <v>12</v>
      </c>
    </row>
    <row r="89" spans="1:15" ht="12.75">
      <c r="A89" s="178"/>
      <c r="B89" s="40" t="s">
        <v>94</v>
      </c>
      <c r="C89" s="28">
        <v>0</v>
      </c>
      <c r="D89" s="28">
        <v>2</v>
      </c>
      <c r="E89" s="28">
        <v>0</v>
      </c>
      <c r="F89" s="28">
        <v>2</v>
      </c>
      <c r="G89" s="28">
        <v>0</v>
      </c>
      <c r="H89" s="28">
        <v>0</v>
      </c>
      <c r="I89" s="28">
        <v>0</v>
      </c>
      <c r="J89" s="28">
        <v>0</v>
      </c>
      <c r="K89" s="28">
        <v>0</v>
      </c>
      <c r="L89" s="28">
        <v>0</v>
      </c>
      <c r="M89" s="28">
        <v>0</v>
      </c>
      <c r="N89" s="28">
        <v>1</v>
      </c>
      <c r="O89" s="29">
        <f t="shared" si="9"/>
        <v>5</v>
      </c>
    </row>
    <row r="90" spans="1:15" ht="12.75">
      <c r="A90" s="178"/>
      <c r="B90" s="45" t="s">
        <v>104</v>
      </c>
      <c r="C90" s="28">
        <v>0</v>
      </c>
      <c r="D90" s="28">
        <v>0</v>
      </c>
      <c r="E90" s="28">
        <v>0</v>
      </c>
      <c r="F90" s="28">
        <v>0</v>
      </c>
      <c r="G90" s="28">
        <v>1</v>
      </c>
      <c r="H90" s="28">
        <v>0</v>
      </c>
      <c r="I90" s="28">
        <v>0</v>
      </c>
      <c r="J90" s="28">
        <v>0</v>
      </c>
      <c r="K90" s="28">
        <v>1</v>
      </c>
      <c r="L90" s="28">
        <v>1</v>
      </c>
      <c r="M90" s="28">
        <v>1</v>
      </c>
      <c r="N90" s="28">
        <v>0</v>
      </c>
      <c r="O90" s="29">
        <f t="shared" si="9"/>
        <v>4</v>
      </c>
    </row>
    <row r="91" spans="1:15" ht="13.5" thickBot="1">
      <c r="A91" s="178"/>
      <c r="B91" s="40" t="s">
        <v>102</v>
      </c>
      <c r="C91" s="28">
        <v>0</v>
      </c>
      <c r="D91" s="28">
        <v>0</v>
      </c>
      <c r="E91" s="28">
        <v>0</v>
      </c>
      <c r="F91" s="28">
        <v>0</v>
      </c>
      <c r="G91" s="28">
        <v>0</v>
      </c>
      <c r="H91" s="28">
        <v>0</v>
      </c>
      <c r="I91" s="28">
        <v>0</v>
      </c>
      <c r="J91" s="28">
        <v>1</v>
      </c>
      <c r="K91" s="28">
        <v>0</v>
      </c>
      <c r="L91" s="28">
        <v>0</v>
      </c>
      <c r="M91" s="28">
        <v>0</v>
      </c>
      <c r="N91" s="28">
        <v>0</v>
      </c>
      <c r="O91" s="29">
        <f t="shared" si="9"/>
        <v>1</v>
      </c>
    </row>
    <row r="92" spans="1:15" ht="13.5" thickBot="1">
      <c r="A92" s="178"/>
      <c r="B92" s="25" t="s">
        <v>106</v>
      </c>
      <c r="C92" s="24">
        <f>SUM(C93:C99)</f>
        <v>40</v>
      </c>
      <c r="D92" s="24">
        <f aca="true" t="shared" si="12" ref="D92:N92">SUM(D93:D99)</f>
        <v>47</v>
      </c>
      <c r="E92" s="24">
        <f t="shared" si="12"/>
        <v>49</v>
      </c>
      <c r="F92" s="24">
        <f t="shared" si="12"/>
        <v>75</v>
      </c>
      <c r="G92" s="24">
        <f t="shared" si="12"/>
        <v>113</v>
      </c>
      <c r="H92" s="24">
        <f t="shared" si="12"/>
        <v>281</v>
      </c>
      <c r="I92" s="24">
        <f t="shared" si="12"/>
        <v>143</v>
      </c>
      <c r="J92" s="24">
        <f t="shared" si="12"/>
        <v>76</v>
      </c>
      <c r="K92" s="24">
        <f t="shared" si="12"/>
        <v>97</v>
      </c>
      <c r="L92" s="24">
        <f t="shared" si="12"/>
        <v>52</v>
      </c>
      <c r="M92" s="24">
        <f t="shared" si="12"/>
        <v>32</v>
      </c>
      <c r="N92" s="24">
        <f t="shared" si="12"/>
        <v>59</v>
      </c>
      <c r="O92" s="24">
        <f t="shared" si="9"/>
        <v>1064</v>
      </c>
    </row>
    <row r="93" spans="1:15" ht="12.75">
      <c r="A93" s="178"/>
      <c r="B93" s="39" t="s">
        <v>113</v>
      </c>
      <c r="C93" s="26">
        <v>14</v>
      </c>
      <c r="D93" s="26">
        <v>20</v>
      </c>
      <c r="E93" s="26">
        <v>16</v>
      </c>
      <c r="F93" s="26">
        <v>43</v>
      </c>
      <c r="G93" s="26">
        <v>75</v>
      </c>
      <c r="H93" s="26">
        <v>215</v>
      </c>
      <c r="I93" s="26">
        <v>59</v>
      </c>
      <c r="J93" s="26">
        <v>32</v>
      </c>
      <c r="K93" s="26">
        <v>40</v>
      </c>
      <c r="L93" s="26">
        <v>20</v>
      </c>
      <c r="M93" s="26">
        <v>14</v>
      </c>
      <c r="N93" s="26">
        <v>30</v>
      </c>
      <c r="O93" s="27">
        <f t="shared" si="9"/>
        <v>578</v>
      </c>
    </row>
    <row r="94" spans="1:15" ht="12.75">
      <c r="A94" s="178"/>
      <c r="B94" s="40" t="s">
        <v>107</v>
      </c>
      <c r="C94" s="28">
        <v>13</v>
      </c>
      <c r="D94" s="28">
        <v>17</v>
      </c>
      <c r="E94" s="28">
        <v>17</v>
      </c>
      <c r="F94" s="28">
        <v>8</v>
      </c>
      <c r="G94" s="28">
        <v>20</v>
      </c>
      <c r="H94" s="28">
        <v>24</v>
      </c>
      <c r="I94" s="28">
        <v>25</v>
      </c>
      <c r="J94" s="28">
        <v>19</v>
      </c>
      <c r="K94" s="28">
        <v>28</v>
      </c>
      <c r="L94" s="28">
        <v>24</v>
      </c>
      <c r="M94" s="28">
        <v>7</v>
      </c>
      <c r="N94" s="28">
        <v>15</v>
      </c>
      <c r="O94" s="29">
        <f t="shared" si="9"/>
        <v>217</v>
      </c>
    </row>
    <row r="95" spans="1:15" ht="12.75">
      <c r="A95" s="178"/>
      <c r="B95" s="40" t="s">
        <v>108</v>
      </c>
      <c r="C95" s="28">
        <v>7</v>
      </c>
      <c r="D95" s="28">
        <v>1</v>
      </c>
      <c r="E95" s="28">
        <v>7</v>
      </c>
      <c r="F95" s="28">
        <v>14</v>
      </c>
      <c r="G95" s="28">
        <v>2</v>
      </c>
      <c r="H95" s="28">
        <v>13</v>
      </c>
      <c r="I95" s="28">
        <v>23</v>
      </c>
      <c r="J95" s="28">
        <v>7</v>
      </c>
      <c r="K95" s="28">
        <v>13</v>
      </c>
      <c r="L95" s="28">
        <v>1</v>
      </c>
      <c r="M95" s="28">
        <v>0</v>
      </c>
      <c r="N95" s="28">
        <v>5</v>
      </c>
      <c r="O95" s="29">
        <f t="shared" si="9"/>
        <v>93</v>
      </c>
    </row>
    <row r="96" spans="1:15" ht="12.75">
      <c r="A96" s="178"/>
      <c r="B96" s="40" t="s">
        <v>109</v>
      </c>
      <c r="C96" s="28">
        <v>4</v>
      </c>
      <c r="D96" s="28">
        <v>2</v>
      </c>
      <c r="E96" s="28">
        <v>2</v>
      </c>
      <c r="F96" s="28">
        <v>7</v>
      </c>
      <c r="G96" s="28">
        <v>3</v>
      </c>
      <c r="H96" s="28">
        <v>10</v>
      </c>
      <c r="I96" s="28">
        <v>25</v>
      </c>
      <c r="J96" s="28">
        <v>3</v>
      </c>
      <c r="K96" s="28">
        <v>4</v>
      </c>
      <c r="L96" s="28">
        <v>1</v>
      </c>
      <c r="M96" s="28">
        <v>1</v>
      </c>
      <c r="N96" s="28">
        <v>2</v>
      </c>
      <c r="O96" s="29">
        <f t="shared" si="9"/>
        <v>64</v>
      </c>
    </row>
    <row r="97" spans="1:15" ht="12.75">
      <c r="A97" s="178"/>
      <c r="B97" s="40" t="s">
        <v>110</v>
      </c>
      <c r="C97" s="28">
        <v>2</v>
      </c>
      <c r="D97" s="28">
        <v>5</v>
      </c>
      <c r="E97" s="28">
        <v>6</v>
      </c>
      <c r="F97" s="28">
        <v>3</v>
      </c>
      <c r="G97" s="28">
        <v>11</v>
      </c>
      <c r="H97" s="28">
        <v>6</v>
      </c>
      <c r="I97" s="28">
        <v>4</v>
      </c>
      <c r="J97" s="28">
        <v>9</v>
      </c>
      <c r="K97" s="28">
        <v>5</v>
      </c>
      <c r="L97" s="28">
        <v>3</v>
      </c>
      <c r="M97" s="28">
        <v>3</v>
      </c>
      <c r="N97" s="28">
        <v>3</v>
      </c>
      <c r="O97" s="29">
        <f t="shared" si="9"/>
        <v>60</v>
      </c>
    </row>
    <row r="98" spans="1:15" ht="12.75">
      <c r="A98" s="178"/>
      <c r="B98" s="40" t="s">
        <v>111</v>
      </c>
      <c r="C98" s="28">
        <v>0</v>
      </c>
      <c r="D98" s="28">
        <v>2</v>
      </c>
      <c r="E98" s="28">
        <v>1</v>
      </c>
      <c r="F98" s="28">
        <v>0</v>
      </c>
      <c r="G98" s="28">
        <v>1</v>
      </c>
      <c r="H98" s="28">
        <v>10</v>
      </c>
      <c r="I98" s="28">
        <v>5</v>
      </c>
      <c r="J98" s="28">
        <v>3</v>
      </c>
      <c r="K98" s="28">
        <v>4</v>
      </c>
      <c r="L98" s="28">
        <v>1</v>
      </c>
      <c r="M98" s="28">
        <v>5</v>
      </c>
      <c r="N98" s="28">
        <v>4</v>
      </c>
      <c r="O98" s="29">
        <f t="shared" si="9"/>
        <v>36</v>
      </c>
    </row>
    <row r="99" spans="1:15" ht="13.5" thickBot="1">
      <c r="A99" s="178"/>
      <c r="B99" s="41" t="s">
        <v>112</v>
      </c>
      <c r="C99" s="21">
        <v>0</v>
      </c>
      <c r="D99" s="21">
        <v>0</v>
      </c>
      <c r="E99" s="21">
        <v>0</v>
      </c>
      <c r="F99" s="21">
        <v>0</v>
      </c>
      <c r="G99" s="21">
        <v>1</v>
      </c>
      <c r="H99" s="21">
        <v>3</v>
      </c>
      <c r="I99" s="21">
        <v>2</v>
      </c>
      <c r="J99" s="21">
        <v>3</v>
      </c>
      <c r="K99" s="21">
        <v>3</v>
      </c>
      <c r="L99" s="21">
        <v>2</v>
      </c>
      <c r="M99" s="21">
        <v>2</v>
      </c>
      <c r="N99" s="21">
        <v>0</v>
      </c>
      <c r="O99" s="30">
        <f t="shared" si="9"/>
        <v>16</v>
      </c>
    </row>
    <row r="100" spans="1:15" ht="13.5" thickBot="1">
      <c r="A100" s="178"/>
      <c r="B100" s="25" t="s">
        <v>114</v>
      </c>
      <c r="C100" s="24">
        <f>SUM(C101:C103)</f>
        <v>9364</v>
      </c>
      <c r="D100" s="24">
        <f aca="true" t="shared" si="13" ref="D100:N100">SUM(D101:D103)</f>
        <v>9235</v>
      </c>
      <c r="E100" s="24">
        <f t="shared" si="13"/>
        <v>11468</v>
      </c>
      <c r="F100" s="24">
        <f t="shared" si="13"/>
        <v>14138</v>
      </c>
      <c r="G100" s="24">
        <f t="shared" si="13"/>
        <v>16682</v>
      </c>
      <c r="H100" s="24">
        <f t="shared" si="13"/>
        <v>32688</v>
      </c>
      <c r="I100" s="24">
        <f t="shared" si="13"/>
        <v>25862</v>
      </c>
      <c r="J100" s="24">
        <f t="shared" si="13"/>
        <v>19253</v>
      </c>
      <c r="K100" s="24">
        <f t="shared" si="13"/>
        <v>13733</v>
      </c>
      <c r="L100" s="24">
        <f t="shared" si="13"/>
        <v>11787</v>
      </c>
      <c r="M100" s="24">
        <f t="shared" si="13"/>
        <v>8765</v>
      </c>
      <c r="N100" s="24">
        <f t="shared" si="13"/>
        <v>15390</v>
      </c>
      <c r="O100" s="24">
        <f t="shared" si="9"/>
        <v>188365</v>
      </c>
    </row>
    <row r="101" spans="1:15" ht="12.75">
      <c r="A101" s="178"/>
      <c r="B101" s="39" t="s">
        <v>117</v>
      </c>
      <c r="C101" s="26">
        <v>5444</v>
      </c>
      <c r="D101" s="26">
        <v>5437</v>
      </c>
      <c r="E101" s="26">
        <v>6815</v>
      </c>
      <c r="F101" s="26">
        <v>7968</v>
      </c>
      <c r="G101" s="26">
        <v>9673</v>
      </c>
      <c r="H101" s="26">
        <v>20486</v>
      </c>
      <c r="I101" s="26">
        <v>15389</v>
      </c>
      <c r="J101" s="26">
        <v>11041</v>
      </c>
      <c r="K101" s="26">
        <v>7700</v>
      </c>
      <c r="L101" s="26">
        <v>6700</v>
      </c>
      <c r="M101" s="26">
        <v>4948</v>
      </c>
      <c r="N101" s="26">
        <v>8938</v>
      </c>
      <c r="O101" s="27">
        <f t="shared" si="9"/>
        <v>110539</v>
      </c>
    </row>
    <row r="102" spans="1:15" ht="12.75">
      <c r="A102" s="178"/>
      <c r="B102" s="40" t="s">
        <v>115</v>
      </c>
      <c r="C102" s="28">
        <v>3834</v>
      </c>
      <c r="D102" s="28">
        <v>3718</v>
      </c>
      <c r="E102" s="28">
        <v>4497</v>
      </c>
      <c r="F102" s="28">
        <v>6000</v>
      </c>
      <c r="G102" s="28">
        <v>6861</v>
      </c>
      <c r="H102" s="28">
        <v>11961</v>
      </c>
      <c r="I102" s="28">
        <v>10096</v>
      </c>
      <c r="J102" s="28">
        <v>7987</v>
      </c>
      <c r="K102" s="28">
        <v>5826</v>
      </c>
      <c r="L102" s="28">
        <v>4941</v>
      </c>
      <c r="M102" s="28">
        <v>3736</v>
      </c>
      <c r="N102" s="28">
        <v>6294</v>
      </c>
      <c r="O102" s="29">
        <f t="shared" si="9"/>
        <v>75751</v>
      </c>
    </row>
    <row r="103" spans="1:15" ht="13.5" thickBot="1">
      <c r="A103" s="178"/>
      <c r="B103" s="41" t="s">
        <v>116</v>
      </c>
      <c r="C103" s="21">
        <v>86</v>
      </c>
      <c r="D103" s="21">
        <v>80</v>
      </c>
      <c r="E103" s="21">
        <v>156</v>
      </c>
      <c r="F103" s="21">
        <v>170</v>
      </c>
      <c r="G103" s="21">
        <v>148</v>
      </c>
      <c r="H103" s="21">
        <v>241</v>
      </c>
      <c r="I103" s="21">
        <v>377</v>
      </c>
      <c r="J103" s="21">
        <v>225</v>
      </c>
      <c r="K103" s="21">
        <v>207</v>
      </c>
      <c r="L103" s="21">
        <v>146</v>
      </c>
      <c r="M103" s="21">
        <v>81</v>
      </c>
      <c r="N103" s="21">
        <v>158</v>
      </c>
      <c r="O103" s="30">
        <f t="shared" si="9"/>
        <v>2075</v>
      </c>
    </row>
    <row r="104" spans="1:15" ht="13.5" thickBot="1">
      <c r="A104" s="178"/>
      <c r="B104" s="25" t="s">
        <v>118</v>
      </c>
      <c r="C104" s="24">
        <f aca="true" t="shared" si="14" ref="C104:N104">SUM(C105:C116)</f>
        <v>1606</v>
      </c>
      <c r="D104" s="24">
        <f t="shared" si="14"/>
        <v>1633</v>
      </c>
      <c r="E104" s="24">
        <f t="shared" si="14"/>
        <v>1758</v>
      </c>
      <c r="F104" s="24">
        <f t="shared" si="14"/>
        <v>2187</v>
      </c>
      <c r="G104" s="24">
        <f t="shared" si="14"/>
        <v>2680</v>
      </c>
      <c r="H104" s="24">
        <f t="shared" si="14"/>
        <v>4730</v>
      </c>
      <c r="I104" s="24">
        <f t="shared" si="14"/>
        <v>4432</v>
      </c>
      <c r="J104" s="24">
        <f t="shared" si="14"/>
        <v>3258</v>
      </c>
      <c r="K104" s="24">
        <f t="shared" si="14"/>
        <v>2982</v>
      </c>
      <c r="L104" s="24">
        <f t="shared" si="14"/>
        <v>2086</v>
      </c>
      <c r="M104" s="24">
        <f t="shared" si="14"/>
        <v>1465</v>
      </c>
      <c r="N104" s="24">
        <f t="shared" si="14"/>
        <v>2154</v>
      </c>
      <c r="O104" s="24">
        <f t="shared" si="9"/>
        <v>30971</v>
      </c>
    </row>
    <row r="105" spans="1:15" ht="12.75">
      <c r="A105" s="178"/>
      <c r="B105" s="39" t="s">
        <v>121</v>
      </c>
      <c r="C105" s="26">
        <v>735</v>
      </c>
      <c r="D105" s="26">
        <v>702</v>
      </c>
      <c r="E105" s="26">
        <v>719</v>
      </c>
      <c r="F105" s="26">
        <v>888</v>
      </c>
      <c r="G105" s="26">
        <v>1063</v>
      </c>
      <c r="H105" s="26">
        <v>2229</v>
      </c>
      <c r="I105" s="26">
        <v>1875</v>
      </c>
      <c r="J105" s="26">
        <v>1352</v>
      </c>
      <c r="K105" s="26">
        <v>1317</v>
      </c>
      <c r="L105" s="26">
        <v>892</v>
      </c>
      <c r="M105" s="26">
        <v>633</v>
      </c>
      <c r="N105" s="26">
        <v>978</v>
      </c>
      <c r="O105" s="27">
        <f t="shared" si="9"/>
        <v>13383</v>
      </c>
    </row>
    <row r="106" spans="1:15" ht="12.75">
      <c r="A106" s="178"/>
      <c r="B106" s="40" t="s">
        <v>128</v>
      </c>
      <c r="C106" s="28">
        <v>584</v>
      </c>
      <c r="D106" s="28">
        <v>591</v>
      </c>
      <c r="E106" s="28">
        <v>783</v>
      </c>
      <c r="F106" s="28">
        <v>943</v>
      </c>
      <c r="G106" s="28">
        <v>1135</v>
      </c>
      <c r="H106" s="28">
        <v>1869</v>
      </c>
      <c r="I106" s="28">
        <v>1887</v>
      </c>
      <c r="J106" s="28">
        <v>1480</v>
      </c>
      <c r="K106" s="28">
        <v>1193</v>
      </c>
      <c r="L106" s="28">
        <v>877</v>
      </c>
      <c r="M106" s="28">
        <v>623</v>
      </c>
      <c r="N106" s="28">
        <v>902</v>
      </c>
      <c r="O106" s="29">
        <f t="shared" si="9"/>
        <v>12867</v>
      </c>
    </row>
    <row r="107" spans="1:15" ht="12.75">
      <c r="A107" s="178"/>
      <c r="B107" s="40" t="s">
        <v>119</v>
      </c>
      <c r="C107" s="28">
        <v>86</v>
      </c>
      <c r="D107" s="28">
        <v>99</v>
      </c>
      <c r="E107" s="28">
        <v>83</v>
      </c>
      <c r="F107" s="28">
        <v>113</v>
      </c>
      <c r="G107" s="28">
        <v>172</v>
      </c>
      <c r="H107" s="28">
        <v>143</v>
      </c>
      <c r="I107" s="28">
        <v>153</v>
      </c>
      <c r="J107" s="28">
        <v>117</v>
      </c>
      <c r="K107" s="28">
        <v>202</v>
      </c>
      <c r="L107" s="28">
        <v>118</v>
      </c>
      <c r="M107" s="28">
        <v>76</v>
      </c>
      <c r="N107" s="28">
        <v>70</v>
      </c>
      <c r="O107" s="29">
        <f t="shared" si="9"/>
        <v>1432</v>
      </c>
    </row>
    <row r="108" spans="1:15" ht="12.75">
      <c r="A108" s="178"/>
      <c r="B108" s="40" t="s">
        <v>123</v>
      </c>
      <c r="C108" s="28">
        <v>71</v>
      </c>
      <c r="D108" s="28">
        <v>82</v>
      </c>
      <c r="E108" s="28">
        <v>50</v>
      </c>
      <c r="F108" s="28">
        <v>71</v>
      </c>
      <c r="G108" s="28">
        <v>116</v>
      </c>
      <c r="H108" s="28">
        <v>267</v>
      </c>
      <c r="I108" s="28">
        <v>217</v>
      </c>
      <c r="J108" s="28">
        <v>77</v>
      </c>
      <c r="K108" s="28">
        <v>100</v>
      </c>
      <c r="L108" s="28">
        <v>64</v>
      </c>
      <c r="M108" s="28">
        <v>35</v>
      </c>
      <c r="N108" s="28">
        <v>53</v>
      </c>
      <c r="O108" s="29">
        <f t="shared" si="9"/>
        <v>1203</v>
      </c>
    </row>
    <row r="109" spans="1:15" ht="12.75">
      <c r="A109" s="178"/>
      <c r="B109" s="40" t="s">
        <v>122</v>
      </c>
      <c r="C109" s="28">
        <v>50</v>
      </c>
      <c r="D109" s="28">
        <v>40</v>
      </c>
      <c r="E109" s="28">
        <v>39</v>
      </c>
      <c r="F109" s="28">
        <v>50</v>
      </c>
      <c r="G109" s="28">
        <v>82</v>
      </c>
      <c r="H109" s="28">
        <v>68</v>
      </c>
      <c r="I109" s="28">
        <v>77</v>
      </c>
      <c r="J109" s="28">
        <v>55</v>
      </c>
      <c r="K109" s="28">
        <v>51</v>
      </c>
      <c r="L109" s="28">
        <v>37</v>
      </c>
      <c r="M109" s="28">
        <v>17</v>
      </c>
      <c r="N109" s="28">
        <v>38</v>
      </c>
      <c r="O109" s="29">
        <f t="shared" si="9"/>
        <v>604</v>
      </c>
    </row>
    <row r="110" spans="1:15" ht="12.75">
      <c r="A110" s="178"/>
      <c r="B110" s="40" t="s">
        <v>130</v>
      </c>
      <c r="C110" s="28">
        <v>30</v>
      </c>
      <c r="D110" s="28">
        <v>37</v>
      </c>
      <c r="E110" s="28">
        <v>33</v>
      </c>
      <c r="F110" s="28">
        <v>41</v>
      </c>
      <c r="G110" s="28">
        <v>53</v>
      </c>
      <c r="H110" s="28">
        <v>82</v>
      </c>
      <c r="I110" s="28">
        <v>70</v>
      </c>
      <c r="J110" s="28">
        <v>61</v>
      </c>
      <c r="K110" s="28">
        <v>46</v>
      </c>
      <c r="L110" s="28">
        <v>42</v>
      </c>
      <c r="M110" s="28">
        <v>31</v>
      </c>
      <c r="N110" s="28">
        <v>51</v>
      </c>
      <c r="O110" s="29">
        <f t="shared" si="9"/>
        <v>577</v>
      </c>
    </row>
    <row r="111" spans="1:15" ht="12.75">
      <c r="A111" s="178"/>
      <c r="B111" s="40" t="s">
        <v>129</v>
      </c>
      <c r="C111" s="28">
        <v>16</v>
      </c>
      <c r="D111" s="28">
        <v>41</v>
      </c>
      <c r="E111" s="28">
        <v>13</v>
      </c>
      <c r="F111" s="28">
        <v>25</v>
      </c>
      <c r="G111" s="28">
        <v>15</v>
      </c>
      <c r="H111" s="28">
        <v>18</v>
      </c>
      <c r="I111" s="28">
        <v>60</v>
      </c>
      <c r="J111" s="28">
        <v>33</v>
      </c>
      <c r="K111" s="28">
        <v>18</v>
      </c>
      <c r="L111" s="28">
        <v>21</v>
      </c>
      <c r="M111" s="28">
        <v>12</v>
      </c>
      <c r="N111" s="28">
        <v>24</v>
      </c>
      <c r="O111" s="29">
        <f t="shared" si="9"/>
        <v>296</v>
      </c>
    </row>
    <row r="112" spans="1:15" ht="12.75">
      <c r="A112" s="178"/>
      <c r="B112" s="40" t="s">
        <v>124</v>
      </c>
      <c r="C112" s="28">
        <v>11</v>
      </c>
      <c r="D112" s="28">
        <v>14</v>
      </c>
      <c r="E112" s="28">
        <v>19</v>
      </c>
      <c r="F112" s="28">
        <v>21</v>
      </c>
      <c r="G112" s="28">
        <v>19</v>
      </c>
      <c r="H112" s="28">
        <v>13</v>
      </c>
      <c r="I112" s="28">
        <v>49</v>
      </c>
      <c r="J112" s="28">
        <v>25</v>
      </c>
      <c r="K112" s="28">
        <v>21</v>
      </c>
      <c r="L112" s="28">
        <v>15</v>
      </c>
      <c r="M112" s="28">
        <v>14</v>
      </c>
      <c r="N112" s="28">
        <v>17</v>
      </c>
      <c r="O112" s="29">
        <f t="shared" si="9"/>
        <v>238</v>
      </c>
    </row>
    <row r="113" spans="1:15" ht="12.75">
      <c r="A113" s="178"/>
      <c r="B113" s="40" t="s">
        <v>127</v>
      </c>
      <c r="C113" s="28">
        <v>9</v>
      </c>
      <c r="D113" s="28">
        <v>10</v>
      </c>
      <c r="E113" s="28">
        <v>10</v>
      </c>
      <c r="F113" s="28">
        <v>16</v>
      </c>
      <c r="G113" s="28">
        <v>7</v>
      </c>
      <c r="H113" s="28">
        <v>18</v>
      </c>
      <c r="I113" s="28">
        <v>12</v>
      </c>
      <c r="J113" s="28">
        <v>20</v>
      </c>
      <c r="K113" s="28">
        <v>16</v>
      </c>
      <c r="L113" s="28">
        <v>5</v>
      </c>
      <c r="M113" s="28">
        <v>5</v>
      </c>
      <c r="N113" s="28">
        <v>8</v>
      </c>
      <c r="O113" s="29">
        <f t="shared" si="9"/>
        <v>136</v>
      </c>
    </row>
    <row r="114" spans="1:15" ht="12.75">
      <c r="A114" s="178"/>
      <c r="B114" s="40" t="s">
        <v>120</v>
      </c>
      <c r="C114" s="28">
        <v>8</v>
      </c>
      <c r="D114" s="28">
        <v>12</v>
      </c>
      <c r="E114" s="28">
        <v>5</v>
      </c>
      <c r="F114" s="28">
        <v>12</v>
      </c>
      <c r="G114" s="28">
        <v>8</v>
      </c>
      <c r="H114" s="28">
        <v>6</v>
      </c>
      <c r="I114" s="28">
        <v>13</v>
      </c>
      <c r="J114" s="28">
        <v>13</v>
      </c>
      <c r="K114" s="28">
        <v>3</v>
      </c>
      <c r="L114" s="28">
        <v>6</v>
      </c>
      <c r="M114" s="28">
        <v>15</v>
      </c>
      <c r="N114" s="28">
        <v>2</v>
      </c>
      <c r="O114" s="29">
        <f t="shared" si="9"/>
        <v>103</v>
      </c>
    </row>
    <row r="115" spans="1:15" ht="12.75">
      <c r="A115" s="178"/>
      <c r="B115" s="40" t="s">
        <v>126</v>
      </c>
      <c r="C115" s="28">
        <v>4</v>
      </c>
      <c r="D115" s="28">
        <v>5</v>
      </c>
      <c r="E115" s="28">
        <v>0</v>
      </c>
      <c r="F115" s="28">
        <v>5</v>
      </c>
      <c r="G115" s="28">
        <v>4</v>
      </c>
      <c r="H115" s="28">
        <v>15</v>
      </c>
      <c r="I115" s="28">
        <v>16</v>
      </c>
      <c r="J115" s="28">
        <v>12</v>
      </c>
      <c r="K115" s="28">
        <v>9</v>
      </c>
      <c r="L115" s="28">
        <v>2</v>
      </c>
      <c r="M115" s="28">
        <v>3</v>
      </c>
      <c r="N115" s="28">
        <v>9</v>
      </c>
      <c r="O115" s="29">
        <f t="shared" si="9"/>
        <v>84</v>
      </c>
    </row>
    <row r="116" spans="1:15" ht="13.5" thickBot="1">
      <c r="A116" s="178"/>
      <c r="B116" s="40" t="s">
        <v>125</v>
      </c>
      <c r="C116" s="28">
        <v>2</v>
      </c>
      <c r="D116" s="28">
        <v>0</v>
      </c>
      <c r="E116" s="28">
        <v>4</v>
      </c>
      <c r="F116" s="28">
        <v>2</v>
      </c>
      <c r="G116" s="28">
        <v>6</v>
      </c>
      <c r="H116" s="28">
        <v>2</v>
      </c>
      <c r="I116" s="28">
        <v>3</v>
      </c>
      <c r="J116" s="28">
        <v>13</v>
      </c>
      <c r="K116" s="28">
        <v>6</v>
      </c>
      <c r="L116" s="28">
        <v>7</v>
      </c>
      <c r="M116" s="28">
        <v>1</v>
      </c>
      <c r="N116" s="28">
        <v>2</v>
      </c>
      <c r="O116" s="29">
        <f t="shared" si="9"/>
        <v>48</v>
      </c>
    </row>
    <row r="117" spans="1:15" s="61" customFormat="1" ht="13.5" thickBot="1">
      <c r="A117" s="178"/>
      <c r="B117" s="62" t="s">
        <v>131</v>
      </c>
      <c r="C117" s="60">
        <f aca="true" t="shared" si="15" ref="C117:N117">C118+C126+C141</f>
        <v>9048</v>
      </c>
      <c r="D117" s="60">
        <f t="shared" si="15"/>
        <v>8407</v>
      </c>
      <c r="E117" s="60">
        <f t="shared" si="15"/>
        <v>16292</v>
      </c>
      <c r="F117" s="60">
        <f t="shared" si="15"/>
        <v>10526</v>
      </c>
      <c r="G117" s="60">
        <f t="shared" si="15"/>
        <v>12102</v>
      </c>
      <c r="H117" s="60">
        <f t="shared" si="15"/>
        <v>14418</v>
      </c>
      <c r="I117" s="60">
        <f t="shared" si="15"/>
        <v>12339</v>
      </c>
      <c r="J117" s="60">
        <f t="shared" si="15"/>
        <v>8081</v>
      </c>
      <c r="K117" s="60">
        <f t="shared" si="15"/>
        <v>9084</v>
      </c>
      <c r="L117" s="60">
        <f t="shared" si="15"/>
        <v>8164</v>
      </c>
      <c r="M117" s="60">
        <f t="shared" si="15"/>
        <v>7398</v>
      </c>
      <c r="N117" s="60">
        <f t="shared" si="15"/>
        <v>11431</v>
      </c>
      <c r="O117" s="60">
        <f t="shared" si="9"/>
        <v>127290</v>
      </c>
    </row>
    <row r="118" spans="1:15" ht="18" customHeight="1" thickBot="1">
      <c r="A118" s="178"/>
      <c r="B118" s="25" t="s">
        <v>132</v>
      </c>
      <c r="C118" s="24">
        <f aca="true" t="shared" si="16" ref="C118:N118">SUM(C119:C125)</f>
        <v>825</v>
      </c>
      <c r="D118" s="24">
        <f t="shared" si="16"/>
        <v>611</v>
      </c>
      <c r="E118" s="24">
        <f t="shared" si="16"/>
        <v>658</v>
      </c>
      <c r="F118" s="24">
        <f t="shared" si="16"/>
        <v>664</v>
      </c>
      <c r="G118" s="24">
        <f t="shared" si="16"/>
        <v>605</v>
      </c>
      <c r="H118" s="24">
        <f t="shared" si="16"/>
        <v>937</v>
      </c>
      <c r="I118" s="24">
        <f t="shared" si="16"/>
        <v>926</v>
      </c>
      <c r="J118" s="24">
        <f t="shared" si="16"/>
        <v>589</v>
      </c>
      <c r="K118" s="24">
        <f t="shared" si="16"/>
        <v>522</v>
      </c>
      <c r="L118" s="24">
        <f t="shared" si="16"/>
        <v>595</v>
      </c>
      <c r="M118" s="24">
        <f t="shared" si="16"/>
        <v>497</v>
      </c>
      <c r="N118" s="24">
        <f t="shared" si="16"/>
        <v>590</v>
      </c>
      <c r="O118" s="24">
        <f t="shared" si="9"/>
        <v>8019</v>
      </c>
    </row>
    <row r="119" spans="1:15" ht="12.75">
      <c r="A119" s="178"/>
      <c r="B119" s="39" t="s">
        <v>133</v>
      </c>
      <c r="C119" s="26">
        <v>259</v>
      </c>
      <c r="D119" s="26">
        <v>226</v>
      </c>
      <c r="E119" s="26">
        <v>256</v>
      </c>
      <c r="F119" s="26">
        <v>325</v>
      </c>
      <c r="G119" s="26">
        <v>249</v>
      </c>
      <c r="H119" s="26">
        <v>607</v>
      </c>
      <c r="I119" s="26">
        <v>256</v>
      </c>
      <c r="J119" s="26">
        <v>237</v>
      </c>
      <c r="K119" s="26">
        <v>257</v>
      </c>
      <c r="L119" s="26">
        <v>327</v>
      </c>
      <c r="M119" s="26">
        <v>267</v>
      </c>
      <c r="N119" s="26">
        <v>298</v>
      </c>
      <c r="O119" s="27">
        <f t="shared" si="9"/>
        <v>3564</v>
      </c>
    </row>
    <row r="120" spans="1:15" ht="12.75">
      <c r="A120" s="178"/>
      <c r="B120" s="40" t="s">
        <v>139</v>
      </c>
      <c r="C120" s="28">
        <v>376</v>
      </c>
      <c r="D120" s="28">
        <v>241</v>
      </c>
      <c r="E120" s="28">
        <v>188</v>
      </c>
      <c r="F120" s="28">
        <v>176</v>
      </c>
      <c r="G120" s="28">
        <v>186</v>
      </c>
      <c r="H120" s="28">
        <v>150</v>
      </c>
      <c r="I120" s="28">
        <v>482</v>
      </c>
      <c r="J120" s="28">
        <v>218</v>
      </c>
      <c r="K120" s="28">
        <v>121</v>
      </c>
      <c r="L120" s="28">
        <v>145</v>
      </c>
      <c r="M120" s="28">
        <v>128</v>
      </c>
      <c r="N120" s="28">
        <v>160</v>
      </c>
      <c r="O120" s="29">
        <f t="shared" si="9"/>
        <v>2571</v>
      </c>
    </row>
    <row r="121" spans="1:15" ht="12.75">
      <c r="A121" s="178"/>
      <c r="B121" s="40" t="s">
        <v>135</v>
      </c>
      <c r="C121" s="28">
        <v>155</v>
      </c>
      <c r="D121" s="28">
        <v>129</v>
      </c>
      <c r="E121" s="28">
        <v>171</v>
      </c>
      <c r="F121" s="28">
        <v>142</v>
      </c>
      <c r="G121" s="28">
        <v>136</v>
      </c>
      <c r="H121" s="28">
        <v>143</v>
      </c>
      <c r="I121" s="28">
        <v>160</v>
      </c>
      <c r="J121" s="28">
        <v>110</v>
      </c>
      <c r="K121" s="28">
        <v>119</v>
      </c>
      <c r="L121" s="28">
        <v>83</v>
      </c>
      <c r="M121" s="28">
        <v>82</v>
      </c>
      <c r="N121" s="28">
        <v>111</v>
      </c>
      <c r="O121" s="29">
        <f t="shared" si="9"/>
        <v>1541</v>
      </c>
    </row>
    <row r="122" spans="1:15" ht="12.75">
      <c r="A122" s="178"/>
      <c r="B122" s="40" t="s">
        <v>140</v>
      </c>
      <c r="C122" s="28">
        <v>25</v>
      </c>
      <c r="D122" s="28">
        <v>2</v>
      </c>
      <c r="E122" s="28">
        <v>24</v>
      </c>
      <c r="F122" s="28">
        <v>2</v>
      </c>
      <c r="G122" s="28">
        <v>9</v>
      </c>
      <c r="H122" s="28">
        <v>8</v>
      </c>
      <c r="I122" s="28">
        <v>12</v>
      </c>
      <c r="J122" s="28">
        <v>11</v>
      </c>
      <c r="K122" s="28">
        <v>17</v>
      </c>
      <c r="L122" s="28">
        <v>14</v>
      </c>
      <c r="M122" s="28">
        <v>6</v>
      </c>
      <c r="N122" s="28">
        <v>11</v>
      </c>
      <c r="O122" s="29">
        <f t="shared" si="9"/>
        <v>141</v>
      </c>
    </row>
    <row r="123" spans="1:15" ht="12.75">
      <c r="A123" s="178"/>
      <c r="B123" s="40" t="s">
        <v>134</v>
      </c>
      <c r="C123" s="28">
        <v>5</v>
      </c>
      <c r="D123" s="28">
        <v>7</v>
      </c>
      <c r="E123" s="28">
        <v>8</v>
      </c>
      <c r="F123" s="28">
        <v>11</v>
      </c>
      <c r="G123" s="28">
        <v>12</v>
      </c>
      <c r="H123" s="28">
        <v>7</v>
      </c>
      <c r="I123" s="28">
        <v>8</v>
      </c>
      <c r="J123" s="28">
        <v>7</v>
      </c>
      <c r="K123" s="28">
        <v>3</v>
      </c>
      <c r="L123" s="28">
        <v>8</v>
      </c>
      <c r="M123" s="28">
        <v>10</v>
      </c>
      <c r="N123" s="28">
        <v>2</v>
      </c>
      <c r="O123" s="29">
        <f t="shared" si="9"/>
        <v>88</v>
      </c>
    </row>
    <row r="124" spans="1:15" ht="12.75">
      <c r="A124" s="178"/>
      <c r="B124" s="40" t="s">
        <v>138</v>
      </c>
      <c r="C124" s="28">
        <v>3</v>
      </c>
      <c r="D124" s="28">
        <v>3</v>
      </c>
      <c r="E124" s="28">
        <v>10</v>
      </c>
      <c r="F124" s="28">
        <v>0</v>
      </c>
      <c r="G124" s="28">
        <v>9</v>
      </c>
      <c r="H124" s="28">
        <v>22</v>
      </c>
      <c r="I124" s="28">
        <v>7</v>
      </c>
      <c r="J124" s="28">
        <v>3</v>
      </c>
      <c r="K124" s="28">
        <v>4</v>
      </c>
      <c r="L124" s="28">
        <v>2</v>
      </c>
      <c r="M124" s="28">
        <v>2</v>
      </c>
      <c r="N124" s="28">
        <v>7</v>
      </c>
      <c r="O124" s="29">
        <f t="shared" si="9"/>
        <v>72</v>
      </c>
    </row>
    <row r="125" spans="1:15" ht="13.5" thickBot="1">
      <c r="A125" s="178"/>
      <c r="B125" s="40" t="s">
        <v>137</v>
      </c>
      <c r="C125" s="28">
        <v>2</v>
      </c>
      <c r="D125" s="28">
        <v>3</v>
      </c>
      <c r="E125" s="28">
        <v>1</v>
      </c>
      <c r="F125" s="28">
        <v>8</v>
      </c>
      <c r="G125" s="28">
        <v>4</v>
      </c>
      <c r="H125" s="28">
        <v>0</v>
      </c>
      <c r="I125" s="28">
        <v>1</v>
      </c>
      <c r="J125" s="28">
        <v>3</v>
      </c>
      <c r="K125" s="28">
        <v>1</v>
      </c>
      <c r="L125" s="28">
        <v>16</v>
      </c>
      <c r="M125" s="28">
        <v>2</v>
      </c>
      <c r="N125" s="28">
        <v>1</v>
      </c>
      <c r="O125" s="29">
        <f t="shared" si="9"/>
        <v>42</v>
      </c>
    </row>
    <row r="126" spans="1:15" ht="13.5" thickBot="1">
      <c r="A126" s="178"/>
      <c r="B126" s="25" t="s">
        <v>141</v>
      </c>
      <c r="C126" s="24">
        <f>SUM(C127:C140)</f>
        <v>5754</v>
      </c>
      <c r="D126" s="24">
        <f aca="true" t="shared" si="17" ref="D126:N126">SUM(D127:D140)</f>
        <v>5443</v>
      </c>
      <c r="E126" s="24">
        <f t="shared" si="17"/>
        <v>12435</v>
      </c>
      <c r="F126" s="24">
        <f t="shared" si="17"/>
        <v>6446</v>
      </c>
      <c r="G126" s="24">
        <f t="shared" si="17"/>
        <v>8423</v>
      </c>
      <c r="H126" s="24">
        <f t="shared" si="17"/>
        <v>7332</v>
      </c>
      <c r="I126" s="24">
        <f t="shared" si="17"/>
        <v>6403</v>
      </c>
      <c r="J126" s="24">
        <f t="shared" si="17"/>
        <v>4445</v>
      </c>
      <c r="K126" s="24">
        <f t="shared" si="17"/>
        <v>6531</v>
      </c>
      <c r="L126" s="24">
        <f t="shared" si="17"/>
        <v>4540</v>
      </c>
      <c r="M126" s="24">
        <f>SUM(M127:M140)</f>
        <v>5091</v>
      </c>
      <c r="N126" s="24">
        <f t="shared" si="17"/>
        <v>4805</v>
      </c>
      <c r="O126" s="24">
        <f t="shared" si="9"/>
        <v>77648</v>
      </c>
    </row>
    <row r="127" spans="1:15" ht="12.75">
      <c r="A127" s="178"/>
      <c r="B127" s="39" t="s">
        <v>146</v>
      </c>
      <c r="C127" s="26">
        <v>2086</v>
      </c>
      <c r="D127" s="26">
        <v>1654</v>
      </c>
      <c r="E127" s="26">
        <v>7536</v>
      </c>
      <c r="F127" s="26">
        <v>2309</v>
      </c>
      <c r="G127" s="26">
        <v>2940</v>
      </c>
      <c r="H127" s="26">
        <v>2290</v>
      </c>
      <c r="I127" s="26">
        <v>2140</v>
      </c>
      <c r="J127" s="26">
        <v>1651</v>
      </c>
      <c r="K127" s="26">
        <v>1818</v>
      </c>
      <c r="L127" s="26">
        <v>1348</v>
      </c>
      <c r="M127" s="26">
        <v>1118</v>
      </c>
      <c r="N127" s="26">
        <v>1244</v>
      </c>
      <c r="O127" s="27">
        <f t="shared" si="9"/>
        <v>28134</v>
      </c>
    </row>
    <row r="128" spans="1:15" ht="12.75">
      <c r="A128" s="178"/>
      <c r="B128" s="40" t="s">
        <v>143</v>
      </c>
      <c r="C128" s="28">
        <v>1758</v>
      </c>
      <c r="D128" s="28">
        <v>1781</v>
      </c>
      <c r="E128" s="28">
        <v>1406</v>
      </c>
      <c r="F128" s="28">
        <v>1631</v>
      </c>
      <c r="G128" s="28">
        <v>1949</v>
      </c>
      <c r="H128" s="28">
        <v>2404</v>
      </c>
      <c r="I128" s="28">
        <v>1946</v>
      </c>
      <c r="J128" s="28">
        <v>1211</v>
      </c>
      <c r="K128" s="28">
        <v>1728</v>
      </c>
      <c r="L128" s="28">
        <v>1451</v>
      </c>
      <c r="M128" s="28">
        <v>1664</v>
      </c>
      <c r="N128" s="28">
        <v>1628</v>
      </c>
      <c r="O128" s="29">
        <f t="shared" si="9"/>
        <v>20557</v>
      </c>
    </row>
    <row r="129" spans="1:15" ht="12.75">
      <c r="A129" s="178"/>
      <c r="B129" s="40" t="s">
        <v>145</v>
      </c>
      <c r="C129" s="28">
        <v>944</v>
      </c>
      <c r="D129" s="28">
        <v>1072</v>
      </c>
      <c r="E129" s="28">
        <v>1447</v>
      </c>
      <c r="F129" s="28">
        <v>1400</v>
      </c>
      <c r="G129" s="28">
        <v>2094</v>
      </c>
      <c r="H129" s="28">
        <v>1151</v>
      </c>
      <c r="I129" s="28">
        <v>947</v>
      </c>
      <c r="J129" s="28">
        <v>683</v>
      </c>
      <c r="K129" s="28">
        <v>848</v>
      </c>
      <c r="L129" s="28">
        <v>727</v>
      </c>
      <c r="M129" s="28">
        <v>1381</v>
      </c>
      <c r="N129" s="28">
        <v>819</v>
      </c>
      <c r="O129" s="29">
        <f t="shared" si="9"/>
        <v>13513</v>
      </c>
    </row>
    <row r="130" spans="1:15" ht="12.75">
      <c r="A130" s="178"/>
      <c r="B130" s="40" t="s">
        <v>152</v>
      </c>
      <c r="C130" s="28">
        <v>515</v>
      </c>
      <c r="D130" s="28">
        <v>469</v>
      </c>
      <c r="E130" s="28">
        <v>483</v>
      </c>
      <c r="F130" s="28">
        <v>502</v>
      </c>
      <c r="G130" s="28">
        <v>718</v>
      </c>
      <c r="H130" s="28">
        <v>805</v>
      </c>
      <c r="I130" s="28">
        <v>716</v>
      </c>
      <c r="J130" s="28">
        <v>440</v>
      </c>
      <c r="K130" s="28">
        <v>559</v>
      </c>
      <c r="L130" s="28">
        <v>498</v>
      </c>
      <c r="M130" s="49">
        <v>451</v>
      </c>
      <c r="N130" s="28">
        <v>521</v>
      </c>
      <c r="O130" s="29">
        <f t="shared" si="9"/>
        <v>6677</v>
      </c>
    </row>
    <row r="131" spans="1:15" ht="12.75">
      <c r="A131" s="178"/>
      <c r="B131" s="40" t="s">
        <v>150</v>
      </c>
      <c r="C131" s="28">
        <v>93</v>
      </c>
      <c r="D131" s="28">
        <v>95</v>
      </c>
      <c r="E131" s="28">
        <v>1123</v>
      </c>
      <c r="F131" s="28">
        <v>114</v>
      </c>
      <c r="G131" s="28">
        <v>161</v>
      </c>
      <c r="H131" s="28">
        <v>200</v>
      </c>
      <c r="I131" s="28">
        <v>163</v>
      </c>
      <c r="J131" s="28">
        <v>140</v>
      </c>
      <c r="K131" s="28">
        <v>1180</v>
      </c>
      <c r="L131" s="28">
        <v>149</v>
      </c>
      <c r="M131" s="28">
        <v>199</v>
      </c>
      <c r="N131" s="28">
        <v>186</v>
      </c>
      <c r="O131" s="29">
        <f t="shared" si="9"/>
        <v>3803</v>
      </c>
    </row>
    <row r="132" spans="1:15" ht="12.75">
      <c r="A132" s="178"/>
      <c r="B132" s="40" t="s">
        <v>151</v>
      </c>
      <c r="C132" s="28">
        <v>245</v>
      </c>
      <c r="D132" s="28">
        <v>244</v>
      </c>
      <c r="E132" s="28">
        <v>304</v>
      </c>
      <c r="F132" s="28">
        <v>311</v>
      </c>
      <c r="G132" s="28">
        <v>392</v>
      </c>
      <c r="H132" s="28">
        <v>277</v>
      </c>
      <c r="I132" s="28">
        <v>292</v>
      </c>
      <c r="J132" s="28">
        <v>140</v>
      </c>
      <c r="K132" s="28">
        <v>204</v>
      </c>
      <c r="L132" s="28">
        <v>200</v>
      </c>
      <c r="M132" s="28">
        <v>181</v>
      </c>
      <c r="N132" s="28">
        <v>202</v>
      </c>
      <c r="O132" s="29">
        <f t="shared" si="9"/>
        <v>2992</v>
      </c>
    </row>
    <row r="133" spans="1:15" ht="12.75">
      <c r="A133" s="178"/>
      <c r="B133" s="40" t="s">
        <v>147</v>
      </c>
      <c r="C133" s="28">
        <v>31</v>
      </c>
      <c r="D133" s="28">
        <v>50</v>
      </c>
      <c r="E133" s="28">
        <v>33</v>
      </c>
      <c r="F133" s="28">
        <v>48</v>
      </c>
      <c r="G133" s="28">
        <v>51</v>
      </c>
      <c r="H133" s="28">
        <v>57</v>
      </c>
      <c r="I133" s="28">
        <v>56</v>
      </c>
      <c r="J133" s="28">
        <v>70</v>
      </c>
      <c r="K133" s="28">
        <v>65</v>
      </c>
      <c r="L133" s="28">
        <v>37</v>
      </c>
      <c r="M133" s="28">
        <v>23</v>
      </c>
      <c r="N133" s="28">
        <v>77</v>
      </c>
      <c r="O133" s="29">
        <f aca="true" t="shared" si="18" ref="O133:O196">SUM(C133:N133)</f>
        <v>598</v>
      </c>
    </row>
    <row r="134" spans="1:15" ht="12.75">
      <c r="A134" s="178"/>
      <c r="B134" s="40" t="s">
        <v>155</v>
      </c>
      <c r="C134" s="28">
        <v>28</v>
      </c>
      <c r="D134" s="28">
        <v>22</v>
      </c>
      <c r="E134" s="28">
        <v>30</v>
      </c>
      <c r="F134" s="28">
        <v>55</v>
      </c>
      <c r="G134" s="28">
        <v>45</v>
      </c>
      <c r="H134" s="28">
        <v>101</v>
      </c>
      <c r="I134" s="28">
        <v>46</v>
      </c>
      <c r="J134" s="28">
        <v>40</v>
      </c>
      <c r="K134" s="28">
        <v>60</v>
      </c>
      <c r="L134" s="28">
        <v>47</v>
      </c>
      <c r="M134" s="28">
        <v>25</v>
      </c>
      <c r="N134" s="28">
        <v>58</v>
      </c>
      <c r="O134" s="29">
        <f t="shared" si="18"/>
        <v>557</v>
      </c>
    </row>
    <row r="135" spans="1:15" ht="12.75">
      <c r="A135" s="178"/>
      <c r="B135" s="40" t="s">
        <v>142</v>
      </c>
      <c r="C135" s="28">
        <v>31</v>
      </c>
      <c r="D135" s="28">
        <v>24</v>
      </c>
      <c r="E135" s="28">
        <v>34</v>
      </c>
      <c r="F135" s="28">
        <v>33</v>
      </c>
      <c r="G135" s="28">
        <v>36</v>
      </c>
      <c r="H135" s="28">
        <v>32</v>
      </c>
      <c r="I135" s="28">
        <v>58</v>
      </c>
      <c r="J135" s="28">
        <v>31</v>
      </c>
      <c r="K135" s="28">
        <v>42</v>
      </c>
      <c r="L135" s="28">
        <v>45</v>
      </c>
      <c r="M135" s="28">
        <v>36</v>
      </c>
      <c r="N135" s="28">
        <v>30</v>
      </c>
      <c r="O135" s="29">
        <f t="shared" si="18"/>
        <v>432</v>
      </c>
    </row>
    <row r="136" spans="1:15" ht="12.75">
      <c r="A136" s="178"/>
      <c r="B136" s="45" t="s">
        <v>148</v>
      </c>
      <c r="C136" s="28">
        <v>9</v>
      </c>
      <c r="D136" s="28">
        <v>10</v>
      </c>
      <c r="E136" s="28">
        <v>7</v>
      </c>
      <c r="F136" s="28">
        <v>23</v>
      </c>
      <c r="G136" s="28">
        <v>15</v>
      </c>
      <c r="H136" s="28">
        <v>10</v>
      </c>
      <c r="I136" s="28">
        <v>22</v>
      </c>
      <c r="J136" s="28">
        <v>16</v>
      </c>
      <c r="K136" s="28">
        <v>11</v>
      </c>
      <c r="L136" s="28">
        <v>9</v>
      </c>
      <c r="M136" s="28">
        <v>6</v>
      </c>
      <c r="N136" s="28">
        <v>19</v>
      </c>
      <c r="O136" s="29">
        <f t="shared" si="18"/>
        <v>157</v>
      </c>
    </row>
    <row r="137" spans="1:15" ht="12.75">
      <c r="A137" s="178"/>
      <c r="B137" s="40" t="s">
        <v>153</v>
      </c>
      <c r="C137" s="28">
        <v>9</v>
      </c>
      <c r="D137" s="28">
        <v>14</v>
      </c>
      <c r="E137" s="28">
        <v>7</v>
      </c>
      <c r="F137" s="28">
        <v>10</v>
      </c>
      <c r="G137" s="28">
        <v>11</v>
      </c>
      <c r="H137" s="28">
        <v>1</v>
      </c>
      <c r="I137" s="28">
        <v>10</v>
      </c>
      <c r="J137" s="28">
        <v>10</v>
      </c>
      <c r="K137" s="28">
        <v>4</v>
      </c>
      <c r="L137" s="28">
        <v>5</v>
      </c>
      <c r="M137" s="28">
        <v>2</v>
      </c>
      <c r="N137" s="28">
        <v>8</v>
      </c>
      <c r="O137" s="29">
        <f t="shared" si="18"/>
        <v>91</v>
      </c>
    </row>
    <row r="138" spans="1:15" ht="12.75">
      <c r="A138" s="178"/>
      <c r="B138" s="40" t="s">
        <v>154</v>
      </c>
      <c r="C138" s="28">
        <v>1</v>
      </c>
      <c r="D138" s="28">
        <v>7</v>
      </c>
      <c r="E138" s="28">
        <v>4</v>
      </c>
      <c r="F138" s="28">
        <v>2</v>
      </c>
      <c r="G138" s="28">
        <v>10</v>
      </c>
      <c r="H138" s="28">
        <v>3</v>
      </c>
      <c r="I138" s="28">
        <v>6</v>
      </c>
      <c r="J138" s="28">
        <v>8</v>
      </c>
      <c r="K138" s="28">
        <v>9</v>
      </c>
      <c r="L138" s="28">
        <v>23</v>
      </c>
      <c r="M138" s="28">
        <v>5</v>
      </c>
      <c r="N138" s="28">
        <v>10</v>
      </c>
      <c r="O138" s="29">
        <f t="shared" si="18"/>
        <v>88</v>
      </c>
    </row>
    <row r="139" spans="1:15" ht="15" customHeight="1">
      <c r="A139" s="178"/>
      <c r="B139" s="45" t="s">
        <v>149</v>
      </c>
      <c r="C139" s="28">
        <v>4</v>
      </c>
      <c r="D139" s="28">
        <v>0</v>
      </c>
      <c r="E139" s="28">
        <v>21</v>
      </c>
      <c r="F139" s="28">
        <v>8</v>
      </c>
      <c r="G139" s="28">
        <v>0</v>
      </c>
      <c r="H139" s="28">
        <v>1</v>
      </c>
      <c r="I139" s="28">
        <v>0</v>
      </c>
      <c r="J139" s="28">
        <v>0</v>
      </c>
      <c r="K139" s="28">
        <v>0</v>
      </c>
      <c r="L139" s="28">
        <v>1</v>
      </c>
      <c r="M139" s="28">
        <v>0</v>
      </c>
      <c r="N139" s="28">
        <v>1</v>
      </c>
      <c r="O139" s="29">
        <f t="shared" si="18"/>
        <v>36</v>
      </c>
    </row>
    <row r="140" spans="1:15" ht="13.5" thickBot="1">
      <c r="A140" s="178"/>
      <c r="B140" s="41" t="s">
        <v>144</v>
      </c>
      <c r="C140" s="21">
        <v>0</v>
      </c>
      <c r="D140" s="21">
        <v>1</v>
      </c>
      <c r="E140" s="21">
        <v>0</v>
      </c>
      <c r="F140" s="21">
        <v>0</v>
      </c>
      <c r="G140" s="21">
        <v>1</v>
      </c>
      <c r="H140" s="21">
        <v>0</v>
      </c>
      <c r="I140" s="21">
        <v>1</v>
      </c>
      <c r="J140" s="21">
        <v>5</v>
      </c>
      <c r="K140" s="21">
        <v>3</v>
      </c>
      <c r="L140" s="21">
        <v>0</v>
      </c>
      <c r="M140" s="21">
        <v>0</v>
      </c>
      <c r="N140" s="21">
        <v>2</v>
      </c>
      <c r="O140" s="30">
        <f t="shared" si="18"/>
        <v>13</v>
      </c>
    </row>
    <row r="141" spans="1:15" ht="13.5" thickBot="1">
      <c r="A141" s="178"/>
      <c r="B141" s="25" t="s">
        <v>156</v>
      </c>
      <c r="C141" s="24">
        <f aca="true" t="shared" si="19" ref="C141:N141">SUM(C142:C150)</f>
        <v>2469</v>
      </c>
      <c r="D141" s="24">
        <f t="shared" si="19"/>
        <v>2353</v>
      </c>
      <c r="E141" s="24">
        <f t="shared" si="19"/>
        <v>3199</v>
      </c>
      <c r="F141" s="24">
        <f t="shared" si="19"/>
        <v>3416</v>
      </c>
      <c r="G141" s="24">
        <f t="shared" si="19"/>
        <v>3074</v>
      </c>
      <c r="H141" s="24">
        <f t="shared" si="19"/>
        <v>6149</v>
      </c>
      <c r="I141" s="24">
        <f t="shared" si="19"/>
        <v>5010</v>
      </c>
      <c r="J141" s="24">
        <f t="shared" si="19"/>
        <v>3047</v>
      </c>
      <c r="K141" s="24">
        <f t="shared" si="19"/>
        <v>2031</v>
      </c>
      <c r="L141" s="24">
        <f t="shared" si="19"/>
        <v>3029</v>
      </c>
      <c r="M141" s="24">
        <f t="shared" si="19"/>
        <v>1810</v>
      </c>
      <c r="N141" s="24">
        <f t="shared" si="19"/>
        <v>6036</v>
      </c>
      <c r="O141" s="24">
        <f t="shared" si="18"/>
        <v>41623</v>
      </c>
    </row>
    <row r="142" spans="1:15" ht="13.5" customHeight="1">
      <c r="A142" s="178"/>
      <c r="B142" s="39" t="s">
        <v>165</v>
      </c>
      <c r="C142" s="26">
        <v>1767</v>
      </c>
      <c r="D142" s="26">
        <v>1743</v>
      </c>
      <c r="E142" s="26">
        <v>2138</v>
      </c>
      <c r="F142" s="26">
        <v>2217</v>
      </c>
      <c r="G142" s="26">
        <v>2092</v>
      </c>
      <c r="H142" s="26">
        <v>4632</v>
      </c>
      <c r="I142" s="26">
        <v>3226</v>
      </c>
      <c r="J142" s="26">
        <v>2281</v>
      </c>
      <c r="K142" s="26">
        <v>1454</v>
      </c>
      <c r="L142" s="26">
        <v>1568</v>
      </c>
      <c r="M142" s="26">
        <v>1257</v>
      </c>
      <c r="N142" s="26">
        <v>3245</v>
      </c>
      <c r="O142" s="27">
        <f t="shared" si="18"/>
        <v>27620</v>
      </c>
    </row>
    <row r="143" spans="1:15" ht="12.75">
      <c r="A143" s="178"/>
      <c r="B143" s="40" t="s">
        <v>160</v>
      </c>
      <c r="C143" s="28">
        <v>393</v>
      </c>
      <c r="D143" s="28">
        <v>294</v>
      </c>
      <c r="E143" s="28">
        <v>631</v>
      </c>
      <c r="F143" s="28">
        <v>679</v>
      </c>
      <c r="G143" s="28">
        <v>579</v>
      </c>
      <c r="H143" s="28">
        <v>1142</v>
      </c>
      <c r="I143" s="28">
        <v>1027</v>
      </c>
      <c r="J143" s="28">
        <v>603</v>
      </c>
      <c r="K143" s="28">
        <v>403</v>
      </c>
      <c r="L143" s="28">
        <v>679</v>
      </c>
      <c r="M143" s="28">
        <v>412</v>
      </c>
      <c r="N143" s="28">
        <v>2376</v>
      </c>
      <c r="O143" s="29">
        <f t="shared" si="18"/>
        <v>9218</v>
      </c>
    </row>
    <row r="144" spans="1:15" ht="12.75">
      <c r="A144" s="178"/>
      <c r="B144" s="40" t="s">
        <v>161</v>
      </c>
      <c r="C144" s="28">
        <v>245</v>
      </c>
      <c r="D144" s="28">
        <v>240</v>
      </c>
      <c r="E144" s="28">
        <v>329</v>
      </c>
      <c r="F144" s="28">
        <v>405</v>
      </c>
      <c r="G144" s="28">
        <v>329</v>
      </c>
      <c r="H144" s="28">
        <v>282</v>
      </c>
      <c r="I144" s="28">
        <v>648</v>
      </c>
      <c r="J144" s="28">
        <v>91</v>
      </c>
      <c r="K144" s="28">
        <v>91</v>
      </c>
      <c r="L144" s="28">
        <v>689</v>
      </c>
      <c r="M144" s="28">
        <v>87</v>
      </c>
      <c r="N144" s="28">
        <v>162</v>
      </c>
      <c r="O144" s="29">
        <f t="shared" si="18"/>
        <v>3598</v>
      </c>
    </row>
    <row r="145" spans="1:15" ht="12.75">
      <c r="A145" s="178"/>
      <c r="B145" s="40" t="s">
        <v>163</v>
      </c>
      <c r="C145" s="28">
        <v>32</v>
      </c>
      <c r="D145" s="28">
        <v>32</v>
      </c>
      <c r="E145" s="28">
        <v>44</v>
      </c>
      <c r="F145" s="28">
        <v>58</v>
      </c>
      <c r="G145" s="28">
        <v>38</v>
      </c>
      <c r="H145" s="28">
        <v>38</v>
      </c>
      <c r="I145" s="28">
        <v>46</v>
      </c>
      <c r="J145" s="28">
        <v>20</v>
      </c>
      <c r="K145" s="28">
        <v>42</v>
      </c>
      <c r="L145" s="28">
        <v>39</v>
      </c>
      <c r="M145" s="28">
        <v>16</v>
      </c>
      <c r="N145" s="28">
        <v>27</v>
      </c>
      <c r="O145" s="29">
        <f t="shared" si="18"/>
        <v>432</v>
      </c>
    </row>
    <row r="146" spans="1:15" ht="12.75">
      <c r="A146" s="178"/>
      <c r="B146" s="40" t="s">
        <v>164</v>
      </c>
      <c r="C146" s="28">
        <v>18</v>
      </c>
      <c r="D146" s="28">
        <v>17</v>
      </c>
      <c r="E146" s="28">
        <v>32</v>
      </c>
      <c r="F146" s="28">
        <v>19</v>
      </c>
      <c r="G146" s="28">
        <v>23</v>
      </c>
      <c r="H146" s="28">
        <v>41</v>
      </c>
      <c r="I146" s="28">
        <v>36</v>
      </c>
      <c r="J146" s="28">
        <v>19</v>
      </c>
      <c r="K146" s="28">
        <v>31</v>
      </c>
      <c r="L146" s="28">
        <v>40</v>
      </c>
      <c r="M146" s="28">
        <v>13</v>
      </c>
      <c r="N146" s="28">
        <v>18</v>
      </c>
      <c r="O146" s="29">
        <f t="shared" si="18"/>
        <v>307</v>
      </c>
    </row>
    <row r="147" spans="1:15" ht="12.75">
      <c r="A147" s="178"/>
      <c r="B147" s="40" t="s">
        <v>159</v>
      </c>
      <c r="C147" s="28">
        <v>0</v>
      </c>
      <c r="D147" s="28">
        <v>0</v>
      </c>
      <c r="E147" s="28">
        <v>5</v>
      </c>
      <c r="F147" s="28">
        <v>10</v>
      </c>
      <c r="G147" s="28">
        <v>4</v>
      </c>
      <c r="H147" s="28">
        <v>2</v>
      </c>
      <c r="I147" s="28">
        <v>1</v>
      </c>
      <c r="J147" s="28">
        <v>8</v>
      </c>
      <c r="K147" s="28">
        <v>1</v>
      </c>
      <c r="L147" s="28">
        <v>1</v>
      </c>
      <c r="M147" s="28">
        <v>21</v>
      </c>
      <c r="N147" s="28">
        <v>198</v>
      </c>
      <c r="O147" s="29">
        <f t="shared" si="18"/>
        <v>251</v>
      </c>
    </row>
    <row r="148" spans="1:15" ht="12.75">
      <c r="A148" s="178"/>
      <c r="B148" s="40" t="s">
        <v>162</v>
      </c>
      <c r="C148" s="28">
        <v>5</v>
      </c>
      <c r="D148" s="28">
        <v>13</v>
      </c>
      <c r="E148" s="28">
        <v>9</v>
      </c>
      <c r="F148" s="28">
        <v>21</v>
      </c>
      <c r="G148" s="28">
        <v>4</v>
      </c>
      <c r="H148" s="28">
        <v>8</v>
      </c>
      <c r="I148" s="28">
        <v>10</v>
      </c>
      <c r="J148" s="28">
        <v>4</v>
      </c>
      <c r="K148" s="28">
        <v>7</v>
      </c>
      <c r="L148" s="28">
        <v>12</v>
      </c>
      <c r="M148" s="28">
        <v>4</v>
      </c>
      <c r="N148" s="28">
        <v>7</v>
      </c>
      <c r="O148" s="29">
        <f t="shared" si="18"/>
        <v>104</v>
      </c>
    </row>
    <row r="149" spans="1:15" ht="12.75">
      <c r="A149" s="178"/>
      <c r="B149" s="40" t="s">
        <v>157</v>
      </c>
      <c r="C149" s="28">
        <v>6</v>
      </c>
      <c r="D149" s="28">
        <v>11</v>
      </c>
      <c r="E149" s="28">
        <v>9</v>
      </c>
      <c r="F149" s="28">
        <v>0</v>
      </c>
      <c r="G149" s="28">
        <v>4</v>
      </c>
      <c r="H149" s="28">
        <v>0</v>
      </c>
      <c r="I149" s="28">
        <v>12</v>
      </c>
      <c r="J149" s="28">
        <v>13</v>
      </c>
      <c r="K149" s="28">
        <v>1</v>
      </c>
      <c r="L149" s="28">
        <v>0</v>
      </c>
      <c r="M149" s="28">
        <v>0</v>
      </c>
      <c r="N149" s="28">
        <v>0</v>
      </c>
      <c r="O149" s="29">
        <f t="shared" si="18"/>
        <v>56</v>
      </c>
    </row>
    <row r="150" spans="1:15" ht="13.5" thickBot="1">
      <c r="A150" s="178"/>
      <c r="B150" s="40" t="s">
        <v>158</v>
      </c>
      <c r="C150" s="28">
        <v>3</v>
      </c>
      <c r="D150" s="28">
        <v>3</v>
      </c>
      <c r="E150" s="28">
        <v>2</v>
      </c>
      <c r="F150" s="28">
        <v>7</v>
      </c>
      <c r="G150" s="28">
        <v>1</v>
      </c>
      <c r="H150" s="28">
        <v>4</v>
      </c>
      <c r="I150" s="28">
        <v>4</v>
      </c>
      <c r="J150" s="28">
        <v>8</v>
      </c>
      <c r="K150" s="28">
        <v>1</v>
      </c>
      <c r="L150" s="28">
        <v>1</v>
      </c>
      <c r="M150" s="28">
        <v>0</v>
      </c>
      <c r="N150" s="28">
        <v>3</v>
      </c>
      <c r="O150" s="29">
        <f t="shared" si="18"/>
        <v>37</v>
      </c>
    </row>
    <row r="151" spans="1:15" s="61" customFormat="1" ht="13.5" thickBot="1">
      <c r="A151" s="178"/>
      <c r="B151" s="62" t="s">
        <v>166</v>
      </c>
      <c r="C151" s="60">
        <f aca="true" t="shared" si="20" ref="C151:N151">C152+C156+C173+C177+C186</f>
        <v>25428</v>
      </c>
      <c r="D151" s="60">
        <f t="shared" si="20"/>
        <v>29344</v>
      </c>
      <c r="E151" s="60">
        <f t="shared" si="20"/>
        <v>32968</v>
      </c>
      <c r="F151" s="60">
        <f t="shared" si="20"/>
        <v>42124</v>
      </c>
      <c r="G151" s="60">
        <f t="shared" si="20"/>
        <v>35256</v>
      </c>
      <c r="H151" s="60">
        <f t="shared" si="20"/>
        <v>47742</v>
      </c>
      <c r="I151" s="60">
        <f t="shared" si="20"/>
        <v>61312</v>
      </c>
      <c r="J151" s="60">
        <f t="shared" si="20"/>
        <v>44464</v>
      </c>
      <c r="K151" s="60">
        <f t="shared" si="20"/>
        <v>34308</v>
      </c>
      <c r="L151" s="60">
        <f t="shared" si="20"/>
        <v>31712</v>
      </c>
      <c r="M151" s="60">
        <f t="shared" si="20"/>
        <v>24868</v>
      </c>
      <c r="N151" s="60">
        <f t="shared" si="20"/>
        <v>35298</v>
      </c>
      <c r="O151" s="60">
        <f t="shared" si="18"/>
        <v>444824</v>
      </c>
    </row>
    <row r="152" spans="1:15" ht="13.5" thickBot="1">
      <c r="A152" s="178"/>
      <c r="B152" s="25" t="s">
        <v>167</v>
      </c>
      <c r="C152" s="24">
        <f>SUM(C153:C155)</f>
        <v>187</v>
      </c>
      <c r="D152" s="24">
        <f aca="true" t="shared" si="21" ref="D152:N152">SUM(D153:D155)</f>
        <v>131</v>
      </c>
      <c r="E152" s="24">
        <f t="shared" si="21"/>
        <v>269</v>
      </c>
      <c r="F152" s="24">
        <f t="shared" si="21"/>
        <v>153</v>
      </c>
      <c r="G152" s="24">
        <f t="shared" si="21"/>
        <v>161</v>
      </c>
      <c r="H152" s="24">
        <f t="shared" si="21"/>
        <v>202</v>
      </c>
      <c r="I152" s="24">
        <f t="shared" si="21"/>
        <v>208</v>
      </c>
      <c r="J152" s="24">
        <f t="shared" si="21"/>
        <v>227</v>
      </c>
      <c r="K152" s="24">
        <f t="shared" si="21"/>
        <v>234</v>
      </c>
      <c r="L152" s="24">
        <f t="shared" si="21"/>
        <v>163</v>
      </c>
      <c r="M152" s="24">
        <f t="shared" si="21"/>
        <v>235</v>
      </c>
      <c r="N152" s="24">
        <f t="shared" si="21"/>
        <v>175</v>
      </c>
      <c r="O152" s="24">
        <f t="shared" si="18"/>
        <v>2345</v>
      </c>
    </row>
    <row r="153" spans="1:15" ht="12.75">
      <c r="A153" s="178"/>
      <c r="B153" s="39" t="s">
        <v>168</v>
      </c>
      <c r="C153" s="26">
        <v>107</v>
      </c>
      <c r="D153" s="26">
        <v>90</v>
      </c>
      <c r="E153" s="26">
        <v>130</v>
      </c>
      <c r="F153" s="26">
        <v>87</v>
      </c>
      <c r="G153" s="26">
        <v>106</v>
      </c>
      <c r="H153" s="26">
        <v>144</v>
      </c>
      <c r="I153" s="26">
        <v>159</v>
      </c>
      <c r="J153" s="26">
        <v>176</v>
      </c>
      <c r="K153" s="26">
        <v>186</v>
      </c>
      <c r="L153" s="26">
        <v>116</v>
      </c>
      <c r="M153" s="26">
        <v>197</v>
      </c>
      <c r="N153" s="26">
        <v>119</v>
      </c>
      <c r="O153" s="27">
        <f t="shared" si="18"/>
        <v>1617</v>
      </c>
    </row>
    <row r="154" spans="1:15" ht="12.75">
      <c r="A154" s="178"/>
      <c r="B154" s="40" t="s">
        <v>170</v>
      </c>
      <c r="C154" s="28">
        <v>43</v>
      </c>
      <c r="D154" s="28">
        <v>23</v>
      </c>
      <c r="E154" s="28">
        <v>119</v>
      </c>
      <c r="F154" s="28">
        <v>32</v>
      </c>
      <c r="G154" s="28">
        <v>19</v>
      </c>
      <c r="H154" s="28">
        <v>28</v>
      </c>
      <c r="I154" s="28">
        <v>30</v>
      </c>
      <c r="J154" s="28">
        <v>33</v>
      </c>
      <c r="K154" s="28">
        <v>23</v>
      </c>
      <c r="L154" s="28">
        <v>18</v>
      </c>
      <c r="M154" s="28">
        <v>21</v>
      </c>
      <c r="N154" s="28">
        <v>33</v>
      </c>
      <c r="O154" s="29">
        <f t="shared" si="18"/>
        <v>422</v>
      </c>
    </row>
    <row r="155" spans="1:15" ht="13.5" thickBot="1">
      <c r="A155" s="178"/>
      <c r="B155" s="41" t="s">
        <v>169</v>
      </c>
      <c r="C155" s="21">
        <v>37</v>
      </c>
      <c r="D155" s="21">
        <v>18</v>
      </c>
      <c r="E155" s="21">
        <v>20</v>
      </c>
      <c r="F155" s="21">
        <v>34</v>
      </c>
      <c r="G155" s="21">
        <v>36</v>
      </c>
      <c r="H155" s="21">
        <v>30</v>
      </c>
      <c r="I155" s="21">
        <v>19</v>
      </c>
      <c r="J155" s="21">
        <v>18</v>
      </c>
      <c r="K155" s="21">
        <v>25</v>
      </c>
      <c r="L155" s="21">
        <v>29</v>
      </c>
      <c r="M155" s="21">
        <v>17</v>
      </c>
      <c r="N155" s="21">
        <v>23</v>
      </c>
      <c r="O155" s="30">
        <f t="shared" si="18"/>
        <v>306</v>
      </c>
    </row>
    <row r="156" spans="1:15" ht="13.5" thickBot="1">
      <c r="A156" s="178"/>
      <c r="B156" s="25" t="s">
        <v>171</v>
      </c>
      <c r="C156" s="24">
        <f>SUM(C157:C172)</f>
        <v>2492</v>
      </c>
      <c r="D156" s="24">
        <f aca="true" t="shared" si="22" ref="D156:N156">SUM(D157:D172)</f>
        <v>2033</v>
      </c>
      <c r="E156" s="24">
        <f t="shared" si="22"/>
        <v>2221</v>
      </c>
      <c r="F156" s="24">
        <f t="shared" si="22"/>
        <v>2878</v>
      </c>
      <c r="G156" s="24">
        <f t="shared" si="22"/>
        <v>2845</v>
      </c>
      <c r="H156" s="24">
        <f t="shared" si="22"/>
        <v>3601</v>
      </c>
      <c r="I156" s="24">
        <f t="shared" si="22"/>
        <v>4067</v>
      </c>
      <c r="J156" s="24">
        <f t="shared" si="22"/>
        <v>4390</v>
      </c>
      <c r="K156" s="24">
        <f t="shared" si="22"/>
        <v>4221</v>
      </c>
      <c r="L156" s="24">
        <f>SUM(L157:L172)</f>
        <v>2850</v>
      </c>
      <c r="M156" s="24">
        <f t="shared" si="22"/>
        <v>2213</v>
      </c>
      <c r="N156" s="24">
        <f t="shared" si="22"/>
        <v>3047</v>
      </c>
      <c r="O156" s="24">
        <f t="shared" si="18"/>
        <v>36858</v>
      </c>
    </row>
    <row r="157" spans="1:15" ht="12.75">
      <c r="A157" s="178"/>
      <c r="B157" s="39" t="s">
        <v>183</v>
      </c>
      <c r="C157" s="26">
        <v>810</v>
      </c>
      <c r="D157" s="26">
        <v>589</v>
      </c>
      <c r="E157" s="26">
        <v>636</v>
      </c>
      <c r="F157" s="26">
        <v>703</v>
      </c>
      <c r="G157" s="26">
        <v>733</v>
      </c>
      <c r="H157" s="26">
        <v>924</v>
      </c>
      <c r="I157" s="26">
        <v>1030</v>
      </c>
      <c r="J157" s="26">
        <v>1094</v>
      </c>
      <c r="K157" s="26">
        <v>1178</v>
      </c>
      <c r="L157" s="26">
        <v>752</v>
      </c>
      <c r="M157" s="26">
        <v>615</v>
      </c>
      <c r="N157" s="26">
        <v>890</v>
      </c>
      <c r="O157" s="27">
        <f t="shared" si="18"/>
        <v>9954</v>
      </c>
    </row>
    <row r="158" spans="1:15" ht="12.75">
      <c r="A158" s="178"/>
      <c r="B158" s="40" t="s">
        <v>186</v>
      </c>
      <c r="C158" s="28">
        <v>527</v>
      </c>
      <c r="D158" s="28">
        <v>395</v>
      </c>
      <c r="E158" s="28">
        <v>419</v>
      </c>
      <c r="F158" s="28">
        <v>518</v>
      </c>
      <c r="G158" s="28">
        <v>641</v>
      </c>
      <c r="H158" s="28">
        <v>942</v>
      </c>
      <c r="I158" s="28">
        <v>974</v>
      </c>
      <c r="J158" s="28">
        <v>1044</v>
      </c>
      <c r="K158" s="28">
        <v>1065</v>
      </c>
      <c r="L158" s="28">
        <v>739</v>
      </c>
      <c r="M158" s="28">
        <v>481</v>
      </c>
      <c r="N158" s="28">
        <v>705</v>
      </c>
      <c r="O158" s="29">
        <f t="shared" si="18"/>
        <v>8450</v>
      </c>
    </row>
    <row r="159" spans="1:15" ht="12.75">
      <c r="A159" s="178"/>
      <c r="B159" s="40" t="s">
        <v>182</v>
      </c>
      <c r="C159" s="28">
        <v>256</v>
      </c>
      <c r="D159" s="28">
        <v>221</v>
      </c>
      <c r="E159" s="28">
        <v>207</v>
      </c>
      <c r="F159" s="28">
        <v>352</v>
      </c>
      <c r="G159" s="28">
        <v>321</v>
      </c>
      <c r="H159" s="28">
        <v>316</v>
      </c>
      <c r="I159" s="28">
        <v>532</v>
      </c>
      <c r="J159" s="28">
        <v>577</v>
      </c>
      <c r="K159" s="28">
        <v>442</v>
      </c>
      <c r="L159" s="28">
        <v>363</v>
      </c>
      <c r="M159" s="28">
        <v>272</v>
      </c>
      <c r="N159" s="28">
        <v>413</v>
      </c>
      <c r="O159" s="29">
        <f t="shared" si="18"/>
        <v>4272</v>
      </c>
    </row>
    <row r="160" spans="1:15" ht="12.75">
      <c r="A160" s="178"/>
      <c r="B160" s="40" t="s">
        <v>181</v>
      </c>
      <c r="C160" s="28">
        <v>168</v>
      </c>
      <c r="D160" s="28">
        <v>168</v>
      </c>
      <c r="E160" s="28">
        <v>226</v>
      </c>
      <c r="F160" s="28">
        <v>303</v>
      </c>
      <c r="G160" s="28">
        <v>232</v>
      </c>
      <c r="H160" s="28">
        <v>402</v>
      </c>
      <c r="I160" s="28">
        <v>318</v>
      </c>
      <c r="J160" s="28">
        <v>380</v>
      </c>
      <c r="K160" s="28">
        <v>361</v>
      </c>
      <c r="L160" s="28">
        <v>174</v>
      </c>
      <c r="M160" s="28">
        <v>175</v>
      </c>
      <c r="N160" s="28">
        <v>211</v>
      </c>
      <c r="O160" s="29">
        <f t="shared" si="18"/>
        <v>3118</v>
      </c>
    </row>
    <row r="161" spans="1:15" ht="12.75">
      <c r="A161" s="178"/>
      <c r="B161" s="40" t="s">
        <v>173</v>
      </c>
      <c r="C161" s="28">
        <v>159</v>
      </c>
      <c r="D161" s="28">
        <v>112</v>
      </c>
      <c r="E161" s="28">
        <v>115</v>
      </c>
      <c r="F161" s="28">
        <v>147</v>
      </c>
      <c r="G161" s="28">
        <v>182</v>
      </c>
      <c r="H161" s="28">
        <v>223</v>
      </c>
      <c r="I161" s="28">
        <v>328</v>
      </c>
      <c r="J161" s="28">
        <v>318</v>
      </c>
      <c r="K161" s="28">
        <v>361</v>
      </c>
      <c r="L161" s="28">
        <v>164</v>
      </c>
      <c r="M161" s="28">
        <v>108</v>
      </c>
      <c r="N161" s="28">
        <v>166</v>
      </c>
      <c r="O161" s="29">
        <f t="shared" si="18"/>
        <v>2383</v>
      </c>
    </row>
    <row r="162" spans="1:15" ht="12.75">
      <c r="A162" s="178"/>
      <c r="B162" s="40" t="s">
        <v>175</v>
      </c>
      <c r="C162" s="28">
        <v>138</v>
      </c>
      <c r="D162" s="28">
        <v>94</v>
      </c>
      <c r="E162" s="28">
        <v>104</v>
      </c>
      <c r="F162" s="28">
        <v>171</v>
      </c>
      <c r="G162" s="28">
        <v>147</v>
      </c>
      <c r="H162" s="28">
        <v>213</v>
      </c>
      <c r="I162" s="28">
        <v>238</v>
      </c>
      <c r="J162" s="28">
        <v>250</v>
      </c>
      <c r="K162" s="28">
        <v>238</v>
      </c>
      <c r="L162" s="28">
        <v>136</v>
      </c>
      <c r="M162" s="28">
        <v>129</v>
      </c>
      <c r="N162" s="28">
        <v>162</v>
      </c>
      <c r="O162" s="29">
        <f t="shared" si="18"/>
        <v>2020</v>
      </c>
    </row>
    <row r="163" spans="1:15" ht="12.75">
      <c r="A163" s="178"/>
      <c r="B163" s="40" t="s">
        <v>177</v>
      </c>
      <c r="C163" s="28">
        <v>131</v>
      </c>
      <c r="D163" s="28">
        <v>122</v>
      </c>
      <c r="E163" s="28">
        <v>136</v>
      </c>
      <c r="F163" s="28">
        <v>237</v>
      </c>
      <c r="G163" s="28">
        <v>146</v>
      </c>
      <c r="H163" s="28">
        <v>170</v>
      </c>
      <c r="I163" s="28">
        <v>186</v>
      </c>
      <c r="J163" s="28">
        <v>159</v>
      </c>
      <c r="K163" s="28">
        <v>166</v>
      </c>
      <c r="L163" s="28">
        <v>119</v>
      </c>
      <c r="M163" s="28">
        <v>116</v>
      </c>
      <c r="N163" s="28">
        <v>132</v>
      </c>
      <c r="O163" s="29">
        <f t="shared" si="18"/>
        <v>1820</v>
      </c>
    </row>
    <row r="164" spans="1:15" ht="12.75">
      <c r="A164" s="178"/>
      <c r="B164" s="40" t="s">
        <v>180</v>
      </c>
      <c r="C164" s="28">
        <v>93</v>
      </c>
      <c r="D164" s="28">
        <v>91</v>
      </c>
      <c r="E164" s="28">
        <v>108</v>
      </c>
      <c r="F164" s="28">
        <v>105</v>
      </c>
      <c r="G164" s="28">
        <v>128</v>
      </c>
      <c r="H164" s="28">
        <v>118</v>
      </c>
      <c r="I164" s="28">
        <v>122</v>
      </c>
      <c r="J164" s="28">
        <v>153</v>
      </c>
      <c r="K164" s="28">
        <v>133</v>
      </c>
      <c r="L164" s="28">
        <v>118</v>
      </c>
      <c r="M164" s="28">
        <v>87</v>
      </c>
      <c r="N164" s="28">
        <v>110</v>
      </c>
      <c r="O164" s="29">
        <f t="shared" si="18"/>
        <v>1366</v>
      </c>
    </row>
    <row r="165" spans="1:15" ht="12.75">
      <c r="A165" s="178"/>
      <c r="B165" s="40" t="s">
        <v>178</v>
      </c>
      <c r="C165" s="28">
        <v>91</v>
      </c>
      <c r="D165" s="28">
        <v>64</v>
      </c>
      <c r="E165" s="28">
        <v>90</v>
      </c>
      <c r="F165" s="28">
        <v>110</v>
      </c>
      <c r="G165" s="28">
        <v>89</v>
      </c>
      <c r="H165" s="28">
        <v>73</v>
      </c>
      <c r="I165" s="28">
        <v>128</v>
      </c>
      <c r="J165" s="28">
        <v>149</v>
      </c>
      <c r="K165" s="28">
        <v>97</v>
      </c>
      <c r="L165" s="28">
        <v>103</v>
      </c>
      <c r="M165" s="28">
        <v>88</v>
      </c>
      <c r="N165" s="28">
        <v>86</v>
      </c>
      <c r="O165" s="29">
        <f t="shared" si="18"/>
        <v>1168</v>
      </c>
    </row>
    <row r="166" spans="1:15" ht="12.75">
      <c r="A166" s="178"/>
      <c r="B166" s="40" t="s">
        <v>184</v>
      </c>
      <c r="C166" s="28">
        <v>36</v>
      </c>
      <c r="D166" s="28">
        <v>74</v>
      </c>
      <c r="E166" s="28">
        <v>65</v>
      </c>
      <c r="F166" s="28">
        <v>78</v>
      </c>
      <c r="G166" s="28">
        <v>59</v>
      </c>
      <c r="H166" s="28">
        <v>61</v>
      </c>
      <c r="I166" s="28">
        <v>59</v>
      </c>
      <c r="J166" s="28">
        <v>81</v>
      </c>
      <c r="K166" s="28">
        <v>60</v>
      </c>
      <c r="L166" s="28">
        <v>69</v>
      </c>
      <c r="M166" s="28">
        <v>37</v>
      </c>
      <c r="N166" s="28">
        <v>59</v>
      </c>
      <c r="O166" s="29">
        <f t="shared" si="18"/>
        <v>738</v>
      </c>
    </row>
    <row r="167" spans="1:15" ht="12.75">
      <c r="A167" s="178"/>
      <c r="B167" s="40" t="s">
        <v>176</v>
      </c>
      <c r="C167" s="28">
        <v>34</v>
      </c>
      <c r="D167" s="28">
        <v>56</v>
      </c>
      <c r="E167" s="28">
        <v>43</v>
      </c>
      <c r="F167" s="28">
        <v>83</v>
      </c>
      <c r="G167" s="28">
        <v>85</v>
      </c>
      <c r="H167" s="28">
        <v>67</v>
      </c>
      <c r="I167" s="28">
        <v>65</v>
      </c>
      <c r="J167" s="28">
        <v>96</v>
      </c>
      <c r="K167" s="28">
        <v>63</v>
      </c>
      <c r="L167" s="28">
        <v>54</v>
      </c>
      <c r="M167" s="28">
        <v>37</v>
      </c>
      <c r="N167" s="28">
        <v>46</v>
      </c>
      <c r="O167" s="29">
        <f t="shared" si="18"/>
        <v>729</v>
      </c>
    </row>
    <row r="168" spans="1:15" ht="12.75">
      <c r="A168" s="178"/>
      <c r="B168" s="40" t="s">
        <v>185</v>
      </c>
      <c r="C168" s="28">
        <v>13</v>
      </c>
      <c r="D168" s="28">
        <v>17</v>
      </c>
      <c r="E168" s="28">
        <v>26</v>
      </c>
      <c r="F168" s="28">
        <v>19</v>
      </c>
      <c r="G168" s="28">
        <v>31</v>
      </c>
      <c r="H168" s="28">
        <v>30</v>
      </c>
      <c r="I168" s="28">
        <v>24</v>
      </c>
      <c r="J168" s="28">
        <v>26</v>
      </c>
      <c r="K168" s="28">
        <v>21</v>
      </c>
      <c r="L168" s="28">
        <v>25</v>
      </c>
      <c r="M168" s="28">
        <v>36</v>
      </c>
      <c r="N168" s="28">
        <v>22</v>
      </c>
      <c r="O168" s="29">
        <f t="shared" si="18"/>
        <v>290</v>
      </c>
    </row>
    <row r="169" spans="1:15" ht="12.75">
      <c r="A169" s="178"/>
      <c r="B169" s="40" t="s">
        <v>174</v>
      </c>
      <c r="C169" s="28">
        <v>15</v>
      </c>
      <c r="D169" s="28">
        <v>13</v>
      </c>
      <c r="E169" s="28">
        <v>25</v>
      </c>
      <c r="F169" s="28">
        <v>30</v>
      </c>
      <c r="G169" s="28">
        <v>27</v>
      </c>
      <c r="H169" s="28">
        <v>30</v>
      </c>
      <c r="I169" s="28">
        <v>35</v>
      </c>
      <c r="J169" s="28">
        <v>35</v>
      </c>
      <c r="K169" s="28">
        <v>18</v>
      </c>
      <c r="L169" s="28">
        <v>15</v>
      </c>
      <c r="M169" s="28">
        <v>22</v>
      </c>
      <c r="N169" s="28">
        <v>21</v>
      </c>
      <c r="O169" s="29">
        <f t="shared" si="18"/>
        <v>286</v>
      </c>
    </row>
    <row r="170" spans="1:15" ht="12.75">
      <c r="A170" s="178"/>
      <c r="B170" s="40" t="s">
        <v>179</v>
      </c>
      <c r="C170" s="28">
        <v>12</v>
      </c>
      <c r="D170" s="28">
        <v>5</v>
      </c>
      <c r="E170" s="28">
        <v>18</v>
      </c>
      <c r="F170" s="28">
        <v>14</v>
      </c>
      <c r="G170" s="28">
        <v>13</v>
      </c>
      <c r="H170" s="28">
        <v>16</v>
      </c>
      <c r="I170" s="28">
        <v>14</v>
      </c>
      <c r="J170" s="28">
        <v>16</v>
      </c>
      <c r="K170" s="28">
        <v>11</v>
      </c>
      <c r="L170" s="28">
        <v>13</v>
      </c>
      <c r="M170" s="28">
        <v>6</v>
      </c>
      <c r="N170" s="28">
        <v>14</v>
      </c>
      <c r="O170" s="29">
        <f t="shared" si="18"/>
        <v>152</v>
      </c>
    </row>
    <row r="171" spans="1:15" ht="12.75">
      <c r="A171" s="178"/>
      <c r="B171" s="40" t="s">
        <v>172</v>
      </c>
      <c r="C171" s="28">
        <v>7</v>
      </c>
      <c r="D171" s="28">
        <v>12</v>
      </c>
      <c r="E171" s="28">
        <v>3</v>
      </c>
      <c r="F171" s="28">
        <v>7</v>
      </c>
      <c r="G171" s="28">
        <v>9</v>
      </c>
      <c r="H171" s="28">
        <v>13</v>
      </c>
      <c r="I171" s="28">
        <v>13</v>
      </c>
      <c r="J171" s="28">
        <v>10</v>
      </c>
      <c r="K171" s="28">
        <v>7</v>
      </c>
      <c r="L171" s="28">
        <v>4</v>
      </c>
      <c r="M171" s="28">
        <v>4</v>
      </c>
      <c r="N171" s="28">
        <v>10</v>
      </c>
      <c r="O171" s="29">
        <f t="shared" si="18"/>
        <v>99</v>
      </c>
    </row>
    <row r="172" spans="1:15" ht="13.5" thickBot="1">
      <c r="A172" s="178"/>
      <c r="B172" s="41" t="s">
        <v>187</v>
      </c>
      <c r="C172" s="21">
        <v>2</v>
      </c>
      <c r="D172" s="21">
        <v>0</v>
      </c>
      <c r="E172" s="21">
        <v>0</v>
      </c>
      <c r="F172" s="21">
        <v>1</v>
      </c>
      <c r="G172" s="21">
        <v>2</v>
      </c>
      <c r="H172" s="21">
        <v>3</v>
      </c>
      <c r="I172" s="21">
        <v>1</v>
      </c>
      <c r="J172" s="21">
        <v>2</v>
      </c>
      <c r="K172" s="21">
        <v>0</v>
      </c>
      <c r="L172" s="21">
        <v>2</v>
      </c>
      <c r="M172" s="21">
        <v>0</v>
      </c>
      <c r="N172" s="21">
        <v>0</v>
      </c>
      <c r="O172" s="30">
        <f t="shared" si="18"/>
        <v>13</v>
      </c>
    </row>
    <row r="173" spans="1:15" ht="13.5" thickBot="1">
      <c r="A173" s="178"/>
      <c r="B173" s="25" t="s">
        <v>188</v>
      </c>
      <c r="C173" s="24">
        <f>SUM(C174:C176)</f>
        <v>3511</v>
      </c>
      <c r="D173" s="24">
        <f aca="true" t="shared" si="23" ref="D173:N173">SUM(D174:D176)</f>
        <v>3865</v>
      </c>
      <c r="E173" s="24">
        <f t="shared" si="23"/>
        <v>4307</v>
      </c>
      <c r="F173" s="24">
        <f t="shared" si="23"/>
        <v>5925</v>
      </c>
      <c r="G173" s="24">
        <f t="shared" si="23"/>
        <v>4140</v>
      </c>
      <c r="H173" s="24">
        <f t="shared" si="23"/>
        <v>3192</v>
      </c>
      <c r="I173" s="24">
        <f t="shared" si="23"/>
        <v>3350</v>
      </c>
      <c r="J173" s="24">
        <f t="shared" si="23"/>
        <v>2925</v>
      </c>
      <c r="K173" s="24">
        <f t="shared" si="23"/>
        <v>2541</v>
      </c>
      <c r="L173" s="24">
        <f t="shared" si="23"/>
        <v>2973</v>
      </c>
      <c r="M173" s="24">
        <f t="shared" si="23"/>
        <v>2659</v>
      </c>
      <c r="N173" s="24">
        <f t="shared" si="23"/>
        <v>4223</v>
      </c>
      <c r="O173" s="24">
        <f t="shared" si="18"/>
        <v>43611</v>
      </c>
    </row>
    <row r="174" spans="1:15" ht="12.75">
      <c r="A174" s="178"/>
      <c r="B174" s="39" t="s">
        <v>191</v>
      </c>
      <c r="C174" s="26">
        <v>2522</v>
      </c>
      <c r="D174" s="26">
        <v>2627</v>
      </c>
      <c r="E174" s="26">
        <v>2981</v>
      </c>
      <c r="F174" s="26">
        <v>4352</v>
      </c>
      <c r="G174" s="26">
        <v>2968</v>
      </c>
      <c r="H174" s="26">
        <v>1947</v>
      </c>
      <c r="I174" s="26">
        <v>1744</v>
      </c>
      <c r="J174" s="26">
        <v>1531</v>
      </c>
      <c r="K174" s="26">
        <v>1334</v>
      </c>
      <c r="L174" s="26">
        <v>2064</v>
      </c>
      <c r="M174" s="26">
        <v>1828</v>
      </c>
      <c r="N174" s="26">
        <v>2952</v>
      </c>
      <c r="O174" s="27">
        <f t="shared" si="18"/>
        <v>28850</v>
      </c>
    </row>
    <row r="175" spans="1:15" ht="12.75">
      <c r="A175" s="178"/>
      <c r="B175" s="40" t="s">
        <v>190</v>
      </c>
      <c r="C175" s="28">
        <v>450</v>
      </c>
      <c r="D175" s="28">
        <v>517</v>
      </c>
      <c r="E175" s="28">
        <v>550</v>
      </c>
      <c r="F175" s="28">
        <v>718</v>
      </c>
      <c r="G175" s="28">
        <v>579</v>
      </c>
      <c r="H175" s="28">
        <v>671</v>
      </c>
      <c r="I175" s="28">
        <v>900</v>
      </c>
      <c r="J175" s="28">
        <v>729</v>
      </c>
      <c r="K175" s="28">
        <v>734</v>
      </c>
      <c r="L175" s="28">
        <v>503</v>
      </c>
      <c r="M175" s="28">
        <v>478</v>
      </c>
      <c r="N175" s="28">
        <v>703</v>
      </c>
      <c r="O175" s="29">
        <f t="shared" si="18"/>
        <v>7532</v>
      </c>
    </row>
    <row r="176" spans="1:15" ht="13.5" thickBot="1">
      <c r="A176" s="178"/>
      <c r="B176" s="41" t="s">
        <v>189</v>
      </c>
      <c r="C176" s="21">
        <v>539</v>
      </c>
      <c r="D176" s="21">
        <v>721</v>
      </c>
      <c r="E176" s="21">
        <v>776</v>
      </c>
      <c r="F176" s="21">
        <v>855</v>
      </c>
      <c r="G176" s="21">
        <v>593</v>
      </c>
      <c r="H176" s="21">
        <v>574</v>
      </c>
      <c r="I176" s="21">
        <v>706</v>
      </c>
      <c r="J176" s="21">
        <v>665</v>
      </c>
      <c r="K176" s="21">
        <v>473</v>
      </c>
      <c r="L176" s="21">
        <v>406</v>
      </c>
      <c r="M176" s="21">
        <v>353</v>
      </c>
      <c r="N176" s="21">
        <v>568</v>
      </c>
      <c r="O176" s="30">
        <f t="shared" si="18"/>
        <v>7229</v>
      </c>
    </row>
    <row r="177" spans="1:15" ht="13.5" thickBot="1">
      <c r="A177" s="178"/>
      <c r="B177" s="25" t="s">
        <v>192</v>
      </c>
      <c r="C177" s="24">
        <f>SUM(C178:C185)</f>
        <v>2151</v>
      </c>
      <c r="D177" s="24">
        <f aca="true" t="shared" si="24" ref="D177:N177">SUM(D178:D185)</f>
        <v>2281</v>
      </c>
      <c r="E177" s="24">
        <f t="shared" si="24"/>
        <v>2989</v>
      </c>
      <c r="F177" s="24">
        <f t="shared" si="24"/>
        <v>3001</v>
      </c>
      <c r="G177" s="24">
        <f t="shared" si="24"/>
        <v>3512</v>
      </c>
      <c r="H177" s="24">
        <f t="shared" si="24"/>
        <v>9095</v>
      </c>
      <c r="I177" s="24">
        <f t="shared" si="24"/>
        <v>7470</v>
      </c>
      <c r="J177" s="24">
        <f t="shared" si="24"/>
        <v>3268</v>
      </c>
      <c r="K177" s="24">
        <f t="shared" si="24"/>
        <v>3075</v>
      </c>
      <c r="L177" s="24">
        <f t="shared" si="24"/>
        <v>3303</v>
      </c>
      <c r="M177" s="24">
        <f t="shared" si="24"/>
        <v>2319</v>
      </c>
      <c r="N177" s="24">
        <f t="shared" si="24"/>
        <v>3371</v>
      </c>
      <c r="O177" s="24">
        <f t="shared" si="18"/>
        <v>45835</v>
      </c>
    </row>
    <row r="178" spans="1:15" ht="12.75">
      <c r="A178" s="178"/>
      <c r="B178" s="39" t="s">
        <v>198</v>
      </c>
      <c r="C178" s="26">
        <v>1067</v>
      </c>
      <c r="D178" s="26">
        <v>1090</v>
      </c>
      <c r="E178" s="26">
        <v>1431</v>
      </c>
      <c r="F178" s="26">
        <v>1422</v>
      </c>
      <c r="G178" s="26">
        <v>1783</v>
      </c>
      <c r="H178" s="26">
        <v>5332</v>
      </c>
      <c r="I178" s="26">
        <v>3925</v>
      </c>
      <c r="J178" s="26">
        <v>1942</v>
      </c>
      <c r="K178" s="26">
        <v>1650</v>
      </c>
      <c r="L178" s="26">
        <v>1516</v>
      </c>
      <c r="M178" s="26">
        <v>1184</v>
      </c>
      <c r="N178" s="26">
        <v>1998</v>
      </c>
      <c r="O178" s="27">
        <f t="shared" si="18"/>
        <v>24340</v>
      </c>
    </row>
    <row r="179" spans="1:15" ht="12.75">
      <c r="A179" s="178"/>
      <c r="B179" s="40" t="s">
        <v>193</v>
      </c>
      <c r="C179" s="28">
        <v>665</v>
      </c>
      <c r="D179" s="28">
        <v>787</v>
      </c>
      <c r="E179" s="28">
        <v>949</v>
      </c>
      <c r="F179" s="28">
        <v>961</v>
      </c>
      <c r="G179" s="28">
        <v>944</v>
      </c>
      <c r="H179" s="28">
        <v>2801</v>
      </c>
      <c r="I179" s="28">
        <v>2712</v>
      </c>
      <c r="J179" s="28">
        <v>740</v>
      </c>
      <c r="K179" s="28">
        <v>809</v>
      </c>
      <c r="L179" s="28">
        <v>1141</v>
      </c>
      <c r="M179" s="28">
        <v>612</v>
      </c>
      <c r="N179" s="28">
        <v>816</v>
      </c>
      <c r="O179" s="29">
        <f t="shared" si="18"/>
        <v>13937</v>
      </c>
    </row>
    <row r="180" spans="1:15" ht="12.75">
      <c r="A180" s="178"/>
      <c r="B180" s="40" t="s">
        <v>200</v>
      </c>
      <c r="C180" s="28">
        <v>241</v>
      </c>
      <c r="D180" s="28">
        <v>237</v>
      </c>
      <c r="E180" s="28">
        <v>347</v>
      </c>
      <c r="F180" s="28">
        <v>350</v>
      </c>
      <c r="G180" s="28">
        <v>322</v>
      </c>
      <c r="H180" s="28">
        <v>697</v>
      </c>
      <c r="I180" s="28">
        <v>525</v>
      </c>
      <c r="J180" s="28">
        <v>258</v>
      </c>
      <c r="K180" s="28">
        <v>283</v>
      </c>
      <c r="L180" s="28">
        <v>300</v>
      </c>
      <c r="M180" s="28">
        <v>207</v>
      </c>
      <c r="N180" s="28">
        <v>321</v>
      </c>
      <c r="O180" s="29">
        <f t="shared" si="18"/>
        <v>4088</v>
      </c>
    </row>
    <row r="181" spans="1:15" ht="12.75">
      <c r="A181" s="178"/>
      <c r="B181" s="40" t="s">
        <v>195</v>
      </c>
      <c r="C181" s="28">
        <v>109</v>
      </c>
      <c r="D181" s="28">
        <v>97</v>
      </c>
      <c r="E181" s="28">
        <v>183</v>
      </c>
      <c r="F181" s="28">
        <v>170</v>
      </c>
      <c r="G181" s="28">
        <v>361</v>
      </c>
      <c r="H181" s="28">
        <v>166</v>
      </c>
      <c r="I181" s="28">
        <v>185</v>
      </c>
      <c r="J181" s="28">
        <v>203</v>
      </c>
      <c r="K181" s="28">
        <v>242</v>
      </c>
      <c r="L181" s="28">
        <v>255</v>
      </c>
      <c r="M181" s="28">
        <v>263</v>
      </c>
      <c r="N181" s="28">
        <v>158</v>
      </c>
      <c r="O181" s="29">
        <f t="shared" si="18"/>
        <v>2392</v>
      </c>
    </row>
    <row r="182" spans="1:15" ht="12.75">
      <c r="A182" s="178"/>
      <c r="B182" s="40" t="s">
        <v>199</v>
      </c>
      <c r="C182" s="28">
        <v>33</v>
      </c>
      <c r="D182" s="28">
        <v>33</v>
      </c>
      <c r="E182" s="28">
        <v>47</v>
      </c>
      <c r="F182" s="28">
        <v>42</v>
      </c>
      <c r="G182" s="28">
        <v>59</v>
      </c>
      <c r="H182" s="28">
        <v>49</v>
      </c>
      <c r="I182" s="28">
        <v>63</v>
      </c>
      <c r="J182" s="28">
        <v>57</v>
      </c>
      <c r="K182" s="28">
        <v>46</v>
      </c>
      <c r="L182" s="28">
        <v>35</v>
      </c>
      <c r="M182" s="28">
        <v>24</v>
      </c>
      <c r="N182" s="28">
        <v>24</v>
      </c>
      <c r="O182" s="29">
        <f t="shared" si="18"/>
        <v>512</v>
      </c>
    </row>
    <row r="183" spans="1:15" ht="12.75">
      <c r="A183" s="178"/>
      <c r="B183" s="40" t="s">
        <v>197</v>
      </c>
      <c r="C183" s="28">
        <v>21</v>
      </c>
      <c r="D183" s="28">
        <v>26</v>
      </c>
      <c r="E183" s="28">
        <v>26</v>
      </c>
      <c r="F183" s="28">
        <v>31</v>
      </c>
      <c r="G183" s="28">
        <v>26</v>
      </c>
      <c r="H183" s="28">
        <v>22</v>
      </c>
      <c r="I183" s="28">
        <v>34</v>
      </c>
      <c r="J183" s="28">
        <v>45</v>
      </c>
      <c r="K183" s="28">
        <v>28</v>
      </c>
      <c r="L183" s="28">
        <v>43</v>
      </c>
      <c r="M183" s="28">
        <v>13</v>
      </c>
      <c r="N183" s="28">
        <v>38</v>
      </c>
      <c r="O183" s="29">
        <f t="shared" si="18"/>
        <v>353</v>
      </c>
    </row>
    <row r="184" spans="1:15" ht="12.75">
      <c r="A184" s="178"/>
      <c r="B184" s="40" t="s">
        <v>194</v>
      </c>
      <c r="C184" s="28">
        <v>7</v>
      </c>
      <c r="D184" s="28">
        <v>7</v>
      </c>
      <c r="E184" s="28">
        <v>3</v>
      </c>
      <c r="F184" s="28">
        <v>10</v>
      </c>
      <c r="G184" s="28">
        <v>13</v>
      </c>
      <c r="H184" s="28">
        <v>15</v>
      </c>
      <c r="I184" s="28">
        <v>17</v>
      </c>
      <c r="J184" s="28">
        <v>21</v>
      </c>
      <c r="K184" s="28">
        <v>13</v>
      </c>
      <c r="L184" s="28">
        <v>7</v>
      </c>
      <c r="M184" s="28">
        <v>10</v>
      </c>
      <c r="N184" s="28">
        <v>9</v>
      </c>
      <c r="O184" s="29">
        <f t="shared" si="18"/>
        <v>132</v>
      </c>
    </row>
    <row r="185" spans="1:15" ht="13.5" thickBot="1">
      <c r="A185" s="178"/>
      <c r="B185" s="41" t="s">
        <v>196</v>
      </c>
      <c r="C185" s="21">
        <v>8</v>
      </c>
      <c r="D185" s="21">
        <v>4</v>
      </c>
      <c r="E185" s="21">
        <v>3</v>
      </c>
      <c r="F185" s="21">
        <v>15</v>
      </c>
      <c r="G185" s="21">
        <v>4</v>
      </c>
      <c r="H185" s="21">
        <v>13</v>
      </c>
      <c r="I185" s="21">
        <v>9</v>
      </c>
      <c r="J185" s="21">
        <v>2</v>
      </c>
      <c r="K185" s="21">
        <v>4</v>
      </c>
      <c r="L185" s="21">
        <v>6</v>
      </c>
      <c r="M185" s="21">
        <v>6</v>
      </c>
      <c r="N185" s="21">
        <v>7</v>
      </c>
      <c r="O185" s="30">
        <f t="shared" si="18"/>
        <v>81</v>
      </c>
    </row>
    <row r="186" spans="1:15" ht="13.5" thickBot="1">
      <c r="A186" s="178"/>
      <c r="B186" s="25" t="s">
        <v>201</v>
      </c>
      <c r="C186" s="24">
        <f>SUM(C187:C205)</f>
        <v>17087</v>
      </c>
      <c r="D186" s="24">
        <f aca="true" t="shared" si="25" ref="D186:N186">SUM(D187:D205)</f>
        <v>21034</v>
      </c>
      <c r="E186" s="24">
        <f t="shared" si="25"/>
        <v>23182</v>
      </c>
      <c r="F186" s="24">
        <f t="shared" si="25"/>
        <v>30167</v>
      </c>
      <c r="G186" s="24">
        <f t="shared" si="25"/>
        <v>24598</v>
      </c>
      <c r="H186" s="24">
        <f t="shared" si="25"/>
        <v>31652</v>
      </c>
      <c r="I186" s="24">
        <f t="shared" si="25"/>
        <v>46217</v>
      </c>
      <c r="J186" s="24">
        <f t="shared" si="25"/>
        <v>33654</v>
      </c>
      <c r="K186" s="24">
        <f t="shared" si="25"/>
        <v>24237</v>
      </c>
      <c r="L186" s="24">
        <f t="shared" si="25"/>
        <v>22423</v>
      </c>
      <c r="M186" s="24">
        <f t="shared" si="25"/>
        <v>17442</v>
      </c>
      <c r="N186" s="24">
        <f t="shared" si="25"/>
        <v>24482</v>
      </c>
      <c r="O186" s="24">
        <f t="shared" si="18"/>
        <v>316175</v>
      </c>
    </row>
    <row r="187" spans="1:15" ht="12.75">
      <c r="A187" s="178"/>
      <c r="B187" s="39" t="s">
        <v>205</v>
      </c>
      <c r="C187" s="26">
        <v>6162</v>
      </c>
      <c r="D187" s="26">
        <v>7922</v>
      </c>
      <c r="E187" s="26">
        <v>7623</v>
      </c>
      <c r="F187" s="26">
        <v>12363</v>
      </c>
      <c r="G187" s="54">
        <v>8703</v>
      </c>
      <c r="H187" s="26">
        <v>10396</v>
      </c>
      <c r="I187" s="26">
        <v>19791</v>
      </c>
      <c r="J187" s="26">
        <v>14498</v>
      </c>
      <c r="K187" s="26">
        <v>8540</v>
      </c>
      <c r="L187" s="26">
        <v>7680</v>
      </c>
      <c r="M187" s="26">
        <v>6358</v>
      </c>
      <c r="N187" s="26">
        <v>10098</v>
      </c>
      <c r="O187" s="27">
        <f t="shared" si="18"/>
        <v>120134</v>
      </c>
    </row>
    <row r="188" spans="1:15" ht="12.75">
      <c r="A188" s="178"/>
      <c r="B188" s="40" t="s">
        <v>206</v>
      </c>
      <c r="C188" s="28">
        <v>2687</v>
      </c>
      <c r="D188" s="28">
        <v>2827</v>
      </c>
      <c r="E188" s="28">
        <v>4976</v>
      </c>
      <c r="F188" s="28">
        <v>4793</v>
      </c>
      <c r="G188" s="28">
        <v>4615</v>
      </c>
      <c r="H188" s="28">
        <v>9018</v>
      </c>
      <c r="I188" s="28">
        <v>8775</v>
      </c>
      <c r="J188" s="28">
        <v>6870</v>
      </c>
      <c r="K188" s="28">
        <v>5432</v>
      </c>
      <c r="L188" s="28">
        <v>5115</v>
      </c>
      <c r="M188" s="28">
        <v>2769</v>
      </c>
      <c r="N188" s="28">
        <v>4283</v>
      </c>
      <c r="O188" s="29">
        <f t="shared" si="18"/>
        <v>62160</v>
      </c>
    </row>
    <row r="189" spans="1:15" ht="12.75">
      <c r="A189" s="178"/>
      <c r="B189" s="40" t="s">
        <v>218</v>
      </c>
      <c r="C189" s="28">
        <v>2889</v>
      </c>
      <c r="D189" s="28">
        <v>3748</v>
      </c>
      <c r="E189" s="28">
        <v>4253</v>
      </c>
      <c r="F189" s="28">
        <v>4604</v>
      </c>
      <c r="G189" s="28">
        <v>4112</v>
      </c>
      <c r="H189" s="28">
        <v>4780</v>
      </c>
      <c r="I189" s="28">
        <v>6802</v>
      </c>
      <c r="J189" s="28">
        <v>4805</v>
      </c>
      <c r="K189" s="28">
        <v>3874</v>
      </c>
      <c r="L189" s="28">
        <v>3607</v>
      </c>
      <c r="M189" s="28">
        <v>2578</v>
      </c>
      <c r="N189" s="28">
        <v>4162</v>
      </c>
      <c r="O189" s="29">
        <f t="shared" si="18"/>
        <v>50214</v>
      </c>
    </row>
    <row r="190" spans="1:15" ht="12.75">
      <c r="A190" s="178"/>
      <c r="B190" s="40" t="s">
        <v>208</v>
      </c>
      <c r="C190" s="28">
        <v>1938</v>
      </c>
      <c r="D190" s="28">
        <v>1847</v>
      </c>
      <c r="E190" s="28">
        <v>2141</v>
      </c>
      <c r="F190" s="28">
        <v>2841</v>
      </c>
      <c r="G190" s="28">
        <v>2294</v>
      </c>
      <c r="H190" s="28">
        <v>2240</v>
      </c>
      <c r="I190" s="28">
        <v>2343</v>
      </c>
      <c r="J190" s="28">
        <v>2366</v>
      </c>
      <c r="K190" s="28">
        <v>2054</v>
      </c>
      <c r="L190" s="28">
        <v>2062</v>
      </c>
      <c r="M190" s="28">
        <v>1638</v>
      </c>
      <c r="N190" s="28">
        <v>1775</v>
      </c>
      <c r="O190" s="29">
        <f t="shared" si="18"/>
        <v>25539</v>
      </c>
    </row>
    <row r="191" spans="1:15" ht="12.75">
      <c r="A191" s="178"/>
      <c r="B191" s="40" t="s">
        <v>204</v>
      </c>
      <c r="C191" s="28">
        <v>707</v>
      </c>
      <c r="D191" s="28">
        <v>853</v>
      </c>
      <c r="E191" s="28">
        <v>926</v>
      </c>
      <c r="F191" s="28">
        <v>1176</v>
      </c>
      <c r="G191" s="28">
        <v>871</v>
      </c>
      <c r="H191" s="28">
        <v>1450</v>
      </c>
      <c r="I191" s="28">
        <v>2154</v>
      </c>
      <c r="J191" s="28">
        <v>1307</v>
      </c>
      <c r="K191" s="28">
        <v>882</v>
      </c>
      <c r="L191" s="28">
        <v>886</v>
      </c>
      <c r="M191" s="28">
        <v>653</v>
      </c>
      <c r="N191" s="28">
        <v>1008</v>
      </c>
      <c r="O191" s="29">
        <f t="shared" si="18"/>
        <v>12873</v>
      </c>
    </row>
    <row r="192" spans="1:15" ht="12.75">
      <c r="A192" s="178"/>
      <c r="B192" s="40" t="s">
        <v>216</v>
      </c>
      <c r="C192" s="28">
        <v>656</v>
      </c>
      <c r="D192" s="28">
        <v>1491</v>
      </c>
      <c r="E192" s="28">
        <v>689</v>
      </c>
      <c r="F192" s="28">
        <v>874</v>
      </c>
      <c r="G192" s="28">
        <v>758</v>
      </c>
      <c r="H192" s="28">
        <v>815</v>
      </c>
      <c r="I192" s="28">
        <v>1860</v>
      </c>
      <c r="J192" s="28">
        <v>922</v>
      </c>
      <c r="K192" s="28">
        <v>812</v>
      </c>
      <c r="L192" s="28">
        <v>642</v>
      </c>
      <c r="M192" s="28">
        <v>1273</v>
      </c>
      <c r="N192" s="28">
        <v>680</v>
      </c>
      <c r="O192" s="29">
        <f t="shared" si="18"/>
        <v>11472</v>
      </c>
    </row>
    <row r="193" spans="1:15" ht="12.75">
      <c r="A193" s="178"/>
      <c r="B193" s="40" t="s">
        <v>217</v>
      </c>
      <c r="C193" s="28">
        <v>579</v>
      </c>
      <c r="D193" s="28">
        <v>730</v>
      </c>
      <c r="E193" s="28">
        <v>739</v>
      </c>
      <c r="F193" s="28">
        <v>1378</v>
      </c>
      <c r="G193" s="28">
        <v>959</v>
      </c>
      <c r="H193" s="28">
        <v>963</v>
      </c>
      <c r="I193" s="28">
        <v>1733</v>
      </c>
      <c r="J193" s="28">
        <v>783</v>
      </c>
      <c r="K193" s="28">
        <v>958</v>
      </c>
      <c r="L193" s="28">
        <v>1017</v>
      </c>
      <c r="M193" s="28">
        <v>600</v>
      </c>
      <c r="N193" s="28">
        <v>963</v>
      </c>
      <c r="O193" s="29">
        <f t="shared" si="18"/>
        <v>11402</v>
      </c>
    </row>
    <row r="194" spans="1:15" ht="12.75">
      <c r="A194" s="178"/>
      <c r="B194" s="40" t="s">
        <v>213</v>
      </c>
      <c r="C194" s="28">
        <v>581</v>
      </c>
      <c r="D194" s="28">
        <v>670</v>
      </c>
      <c r="E194" s="28">
        <v>641</v>
      </c>
      <c r="F194" s="28">
        <v>884</v>
      </c>
      <c r="G194" s="28">
        <v>933</v>
      </c>
      <c r="H194" s="28">
        <v>770</v>
      </c>
      <c r="I194" s="28">
        <v>1401</v>
      </c>
      <c r="J194" s="28">
        <v>922</v>
      </c>
      <c r="K194" s="28">
        <v>631</v>
      </c>
      <c r="L194" s="28">
        <v>628</v>
      </c>
      <c r="M194" s="28">
        <v>569</v>
      </c>
      <c r="N194" s="28">
        <v>668</v>
      </c>
      <c r="O194" s="29">
        <f t="shared" si="18"/>
        <v>9298</v>
      </c>
    </row>
    <row r="195" spans="1:15" ht="12.75">
      <c r="A195" s="178"/>
      <c r="B195" s="40" t="s">
        <v>207</v>
      </c>
      <c r="C195" s="28">
        <v>300</v>
      </c>
      <c r="D195" s="28">
        <v>369</v>
      </c>
      <c r="E195" s="28">
        <v>539</v>
      </c>
      <c r="F195" s="28">
        <v>381</v>
      </c>
      <c r="G195" s="28">
        <v>756</v>
      </c>
      <c r="H195" s="28">
        <v>435</v>
      </c>
      <c r="I195" s="28">
        <v>482</v>
      </c>
      <c r="J195" s="28">
        <v>440</v>
      </c>
      <c r="K195" s="28">
        <v>393</v>
      </c>
      <c r="L195" s="28">
        <v>315</v>
      </c>
      <c r="M195" s="28">
        <v>518</v>
      </c>
      <c r="N195" s="28">
        <v>304</v>
      </c>
      <c r="O195" s="29">
        <f t="shared" si="18"/>
        <v>5232</v>
      </c>
    </row>
    <row r="196" spans="1:15" ht="12.75">
      <c r="A196" s="178"/>
      <c r="B196" s="40" t="s">
        <v>203</v>
      </c>
      <c r="C196" s="28">
        <v>264</v>
      </c>
      <c r="D196" s="28">
        <v>371</v>
      </c>
      <c r="E196" s="28">
        <v>380</v>
      </c>
      <c r="F196" s="28">
        <v>534</v>
      </c>
      <c r="G196" s="28">
        <v>340</v>
      </c>
      <c r="H196" s="28">
        <v>435</v>
      </c>
      <c r="I196" s="28">
        <v>541</v>
      </c>
      <c r="J196" s="28">
        <v>483</v>
      </c>
      <c r="K196" s="28">
        <v>383</v>
      </c>
      <c r="L196" s="28">
        <v>288</v>
      </c>
      <c r="M196" s="28">
        <v>326</v>
      </c>
      <c r="N196" s="28">
        <v>320</v>
      </c>
      <c r="O196" s="29">
        <f t="shared" si="18"/>
        <v>4665</v>
      </c>
    </row>
    <row r="197" spans="1:15" ht="12.75">
      <c r="A197" s="178"/>
      <c r="B197" s="40" t="s">
        <v>214</v>
      </c>
      <c r="C197" s="28">
        <v>214</v>
      </c>
      <c r="D197" s="28">
        <v>98</v>
      </c>
      <c r="E197" s="28">
        <v>115</v>
      </c>
      <c r="F197" s="28">
        <v>164</v>
      </c>
      <c r="G197" s="28">
        <v>140</v>
      </c>
      <c r="H197" s="28">
        <v>151</v>
      </c>
      <c r="I197" s="28">
        <v>144</v>
      </c>
      <c r="J197" s="28">
        <v>104</v>
      </c>
      <c r="K197" s="28">
        <v>97</v>
      </c>
      <c r="L197" s="28">
        <v>88</v>
      </c>
      <c r="M197" s="28">
        <v>64</v>
      </c>
      <c r="N197" s="28">
        <v>96</v>
      </c>
      <c r="O197" s="29">
        <f aca="true" t="shared" si="26" ref="O197:O205">SUM(C197:N197)</f>
        <v>1475</v>
      </c>
    </row>
    <row r="198" spans="1:15" ht="12.75">
      <c r="A198" s="178"/>
      <c r="B198" s="40" t="s">
        <v>220</v>
      </c>
      <c r="C198" s="28">
        <v>67</v>
      </c>
      <c r="D198" s="28">
        <v>75</v>
      </c>
      <c r="E198" s="28">
        <v>113</v>
      </c>
      <c r="F198" s="28">
        <v>96</v>
      </c>
      <c r="G198" s="28">
        <v>74</v>
      </c>
      <c r="H198" s="28">
        <v>114</v>
      </c>
      <c r="I198" s="28">
        <v>109</v>
      </c>
      <c r="J198" s="28">
        <v>106</v>
      </c>
      <c r="K198" s="28">
        <v>97</v>
      </c>
      <c r="L198" s="28">
        <v>69</v>
      </c>
      <c r="M198" s="28">
        <v>65</v>
      </c>
      <c r="N198" s="28">
        <v>70</v>
      </c>
      <c r="O198" s="29">
        <f t="shared" si="26"/>
        <v>1055</v>
      </c>
    </row>
    <row r="199" spans="1:15" ht="12.75">
      <c r="A199" s="178"/>
      <c r="B199" s="40" t="s">
        <v>210</v>
      </c>
      <c r="C199" s="28">
        <v>10</v>
      </c>
      <c r="D199" s="28">
        <v>8</v>
      </c>
      <c r="E199" s="28">
        <v>17</v>
      </c>
      <c r="F199" s="28">
        <v>35</v>
      </c>
      <c r="G199" s="28">
        <v>16</v>
      </c>
      <c r="H199" s="28">
        <v>43</v>
      </c>
      <c r="I199" s="28">
        <v>30</v>
      </c>
      <c r="J199" s="28">
        <v>23</v>
      </c>
      <c r="K199" s="28">
        <v>15</v>
      </c>
      <c r="L199" s="28">
        <v>11</v>
      </c>
      <c r="M199" s="28">
        <v>12</v>
      </c>
      <c r="N199" s="28">
        <v>12</v>
      </c>
      <c r="O199" s="29">
        <f t="shared" si="26"/>
        <v>232</v>
      </c>
    </row>
    <row r="200" spans="1:15" ht="12.75">
      <c r="A200" s="178"/>
      <c r="B200" s="40" t="s">
        <v>211</v>
      </c>
      <c r="C200" s="28">
        <v>24</v>
      </c>
      <c r="D200" s="28">
        <v>16</v>
      </c>
      <c r="E200" s="28">
        <v>18</v>
      </c>
      <c r="F200" s="28">
        <v>24</v>
      </c>
      <c r="G200" s="28">
        <v>22</v>
      </c>
      <c r="H200" s="28">
        <v>14</v>
      </c>
      <c r="I200" s="28">
        <v>25</v>
      </c>
      <c r="J200" s="28">
        <v>14</v>
      </c>
      <c r="K200" s="28">
        <v>19</v>
      </c>
      <c r="L200" s="28">
        <v>9</v>
      </c>
      <c r="M200" s="28">
        <v>10</v>
      </c>
      <c r="N200" s="28">
        <v>21</v>
      </c>
      <c r="O200" s="29">
        <f t="shared" si="26"/>
        <v>216</v>
      </c>
    </row>
    <row r="201" spans="1:15" ht="12.75">
      <c r="A201" s="178"/>
      <c r="B201" s="40" t="s">
        <v>219</v>
      </c>
      <c r="C201" s="28">
        <v>5</v>
      </c>
      <c r="D201" s="28">
        <v>5</v>
      </c>
      <c r="E201" s="28">
        <v>3</v>
      </c>
      <c r="F201" s="28">
        <v>17</v>
      </c>
      <c r="G201" s="28">
        <v>3</v>
      </c>
      <c r="H201" s="28">
        <v>24</v>
      </c>
      <c r="I201" s="28">
        <v>22</v>
      </c>
      <c r="J201" s="28">
        <v>2</v>
      </c>
      <c r="K201" s="28">
        <v>49</v>
      </c>
      <c r="L201" s="28">
        <v>2</v>
      </c>
      <c r="M201" s="28">
        <v>7</v>
      </c>
      <c r="N201" s="28">
        <v>16</v>
      </c>
      <c r="O201" s="29">
        <f t="shared" si="26"/>
        <v>155</v>
      </c>
    </row>
    <row r="202" spans="1:15" ht="12.75">
      <c r="A202" s="178"/>
      <c r="B202" s="40" t="s">
        <v>212</v>
      </c>
      <c r="C202" s="28">
        <v>3</v>
      </c>
      <c r="D202" s="28">
        <v>1</v>
      </c>
      <c r="E202" s="28">
        <v>5</v>
      </c>
      <c r="F202" s="28">
        <v>1</v>
      </c>
      <c r="G202" s="28">
        <v>0</v>
      </c>
      <c r="H202" s="28">
        <v>2</v>
      </c>
      <c r="I202" s="28">
        <v>3</v>
      </c>
      <c r="J202" s="28">
        <v>2</v>
      </c>
      <c r="K202" s="28">
        <v>0</v>
      </c>
      <c r="L202" s="28">
        <v>3</v>
      </c>
      <c r="M202" s="28">
        <v>1</v>
      </c>
      <c r="N202" s="28">
        <v>5</v>
      </c>
      <c r="O202" s="29">
        <f t="shared" si="26"/>
        <v>26</v>
      </c>
    </row>
    <row r="203" spans="1:15" ht="12.75">
      <c r="A203" s="178"/>
      <c r="B203" s="40" t="s">
        <v>209</v>
      </c>
      <c r="C203" s="28">
        <v>1</v>
      </c>
      <c r="D203" s="28">
        <v>2</v>
      </c>
      <c r="E203" s="28">
        <v>2</v>
      </c>
      <c r="F203" s="28">
        <v>1</v>
      </c>
      <c r="G203" s="28">
        <v>2</v>
      </c>
      <c r="H203" s="28">
        <v>1</v>
      </c>
      <c r="I203" s="28">
        <v>1</v>
      </c>
      <c r="J203" s="28">
        <v>7</v>
      </c>
      <c r="K203" s="28">
        <v>0</v>
      </c>
      <c r="L203" s="28">
        <v>1</v>
      </c>
      <c r="M203" s="28">
        <v>1</v>
      </c>
      <c r="N203" s="28">
        <v>1</v>
      </c>
      <c r="O203" s="29">
        <f t="shared" si="26"/>
        <v>20</v>
      </c>
    </row>
    <row r="204" spans="1:15" ht="12.75">
      <c r="A204" s="178"/>
      <c r="B204" s="40" t="s">
        <v>202</v>
      </c>
      <c r="C204" s="28">
        <v>0</v>
      </c>
      <c r="D204" s="28">
        <v>1</v>
      </c>
      <c r="E204" s="28">
        <v>1</v>
      </c>
      <c r="F204" s="28">
        <v>1</v>
      </c>
      <c r="G204" s="28">
        <v>0</v>
      </c>
      <c r="H204" s="28">
        <v>0</v>
      </c>
      <c r="I204" s="28">
        <v>0</v>
      </c>
      <c r="J204" s="28">
        <v>0</v>
      </c>
      <c r="K204" s="28">
        <v>1</v>
      </c>
      <c r="L204" s="28">
        <v>0</v>
      </c>
      <c r="M204" s="28">
        <v>0</v>
      </c>
      <c r="N204" s="28">
        <v>0</v>
      </c>
      <c r="O204" s="29">
        <f t="shared" si="26"/>
        <v>4</v>
      </c>
    </row>
    <row r="205" spans="1:15" ht="13.5" thickBot="1">
      <c r="A205" s="178"/>
      <c r="B205" s="41" t="s">
        <v>215</v>
      </c>
      <c r="C205" s="21">
        <v>0</v>
      </c>
      <c r="D205" s="21">
        <v>0</v>
      </c>
      <c r="E205" s="21">
        <v>1</v>
      </c>
      <c r="F205" s="21">
        <v>0</v>
      </c>
      <c r="G205" s="28">
        <v>0</v>
      </c>
      <c r="H205" s="21">
        <v>1</v>
      </c>
      <c r="I205" s="21">
        <v>1</v>
      </c>
      <c r="J205" s="21">
        <v>0</v>
      </c>
      <c r="K205" s="21">
        <v>0</v>
      </c>
      <c r="L205" s="21">
        <v>0</v>
      </c>
      <c r="M205" s="21">
        <v>0</v>
      </c>
      <c r="N205" s="21">
        <v>0</v>
      </c>
      <c r="O205" s="30">
        <f t="shared" si="26"/>
        <v>3</v>
      </c>
    </row>
    <row r="206" spans="1:15" s="61" customFormat="1" ht="13.5" thickBot="1">
      <c r="A206" s="178"/>
      <c r="B206" s="62" t="s">
        <v>244</v>
      </c>
      <c r="C206" s="60">
        <f>C207+C210+C213</f>
        <v>2288</v>
      </c>
      <c r="D206" s="60">
        <f aca="true" t="shared" si="27" ref="D206:O206">D207+D210+D213</f>
        <v>2033</v>
      </c>
      <c r="E206" s="60">
        <f t="shared" si="27"/>
        <v>3115</v>
      </c>
      <c r="F206" s="60">
        <f t="shared" si="27"/>
        <v>4510</v>
      </c>
      <c r="G206" s="60">
        <f t="shared" si="27"/>
        <v>4741</v>
      </c>
      <c r="H206" s="60">
        <f t="shared" si="27"/>
        <v>7985</v>
      </c>
      <c r="I206" s="60">
        <f t="shared" si="27"/>
        <v>5830</v>
      </c>
      <c r="J206" s="60">
        <f t="shared" si="27"/>
        <v>5515</v>
      </c>
      <c r="K206" s="60">
        <f t="shared" si="27"/>
        <v>5064</v>
      </c>
      <c r="L206" s="60">
        <f t="shared" si="27"/>
        <v>3622</v>
      </c>
      <c r="M206" s="60">
        <f t="shared" si="27"/>
        <v>3041</v>
      </c>
      <c r="N206" s="60">
        <f t="shared" si="27"/>
        <v>4148</v>
      </c>
      <c r="O206" s="60">
        <f t="shared" si="27"/>
        <v>51892</v>
      </c>
    </row>
    <row r="207" spans="1:15" ht="13.5" thickBot="1">
      <c r="A207" s="178"/>
      <c r="B207" s="25" t="s">
        <v>221</v>
      </c>
      <c r="C207" s="24">
        <f>SUM(C208:C209)</f>
        <v>2283</v>
      </c>
      <c r="D207" s="24">
        <f aca="true" t="shared" si="28" ref="D207:N207">SUM(D208:D209)</f>
        <v>2024</v>
      </c>
      <c r="E207" s="24">
        <f t="shared" si="28"/>
        <v>3110</v>
      </c>
      <c r="F207" s="24">
        <f t="shared" si="28"/>
        <v>4495</v>
      </c>
      <c r="G207" s="24">
        <f t="shared" si="28"/>
        <v>4740</v>
      </c>
      <c r="H207" s="24">
        <f t="shared" si="28"/>
        <v>7964</v>
      </c>
      <c r="I207" s="24">
        <f t="shared" si="28"/>
        <v>5824</v>
      </c>
      <c r="J207" s="24">
        <f t="shared" si="28"/>
        <v>5487</v>
      </c>
      <c r="K207" s="24">
        <f t="shared" si="28"/>
        <v>5043</v>
      </c>
      <c r="L207" s="24">
        <f t="shared" si="28"/>
        <v>3619</v>
      </c>
      <c r="M207" s="24">
        <f t="shared" si="28"/>
        <v>3027</v>
      </c>
      <c r="N207" s="24">
        <f t="shared" si="28"/>
        <v>4118</v>
      </c>
      <c r="O207" s="24">
        <f aca="true" t="shared" si="29" ref="O207:O219">SUM(C207:N207)</f>
        <v>51734</v>
      </c>
    </row>
    <row r="208" spans="1:15" ht="12.75">
      <c r="A208" s="178"/>
      <c r="B208" s="39" t="s">
        <v>222</v>
      </c>
      <c r="C208" s="26">
        <v>2180</v>
      </c>
      <c r="D208" s="26">
        <v>1901</v>
      </c>
      <c r="E208" s="26">
        <v>2985</v>
      </c>
      <c r="F208" s="26">
        <v>4368</v>
      </c>
      <c r="G208" s="26">
        <v>4624</v>
      </c>
      <c r="H208" s="26">
        <v>7789</v>
      </c>
      <c r="I208" s="26">
        <v>5683</v>
      </c>
      <c r="J208" s="26">
        <v>5358</v>
      </c>
      <c r="K208" s="26">
        <v>4885</v>
      </c>
      <c r="L208" s="26">
        <v>3509</v>
      </c>
      <c r="M208" s="26">
        <v>2955</v>
      </c>
      <c r="N208" s="26">
        <v>4024</v>
      </c>
      <c r="O208" s="27">
        <f t="shared" si="29"/>
        <v>50261</v>
      </c>
    </row>
    <row r="209" spans="1:15" ht="13.5" thickBot="1">
      <c r="A209" s="178"/>
      <c r="B209" s="41" t="s">
        <v>223</v>
      </c>
      <c r="C209" s="21">
        <v>103</v>
      </c>
      <c r="D209" s="21">
        <v>123</v>
      </c>
      <c r="E209" s="21">
        <v>125</v>
      </c>
      <c r="F209" s="21">
        <v>127</v>
      </c>
      <c r="G209" s="21">
        <v>116</v>
      </c>
      <c r="H209" s="21">
        <v>175</v>
      </c>
      <c r="I209" s="21">
        <v>141</v>
      </c>
      <c r="J209" s="21">
        <v>129</v>
      </c>
      <c r="K209" s="21">
        <v>158</v>
      </c>
      <c r="L209" s="21">
        <v>110</v>
      </c>
      <c r="M209" s="21">
        <v>72</v>
      </c>
      <c r="N209" s="21">
        <v>94</v>
      </c>
      <c r="O209" s="30">
        <f t="shared" si="29"/>
        <v>1473</v>
      </c>
    </row>
    <row r="210" spans="1:15" ht="13.5" thickBot="1">
      <c r="A210" s="178"/>
      <c r="B210" s="25" t="s">
        <v>224</v>
      </c>
      <c r="C210" s="24">
        <f aca="true" t="shared" si="30" ref="C210:N210">SUM(C211:C212)</f>
        <v>5</v>
      </c>
      <c r="D210" s="24">
        <f t="shared" si="30"/>
        <v>9</v>
      </c>
      <c r="E210" s="24">
        <f t="shared" si="30"/>
        <v>3</v>
      </c>
      <c r="F210" s="24">
        <f t="shared" si="30"/>
        <v>15</v>
      </c>
      <c r="G210" s="24">
        <f t="shared" si="30"/>
        <v>1</v>
      </c>
      <c r="H210" s="24">
        <f t="shared" si="30"/>
        <v>17</v>
      </c>
      <c r="I210" s="24">
        <f t="shared" si="30"/>
        <v>4</v>
      </c>
      <c r="J210" s="24">
        <f t="shared" si="30"/>
        <v>25</v>
      </c>
      <c r="K210" s="24">
        <f t="shared" si="30"/>
        <v>20</v>
      </c>
      <c r="L210" s="24">
        <f t="shared" si="30"/>
        <v>1</v>
      </c>
      <c r="M210" s="24">
        <f t="shared" si="30"/>
        <v>12</v>
      </c>
      <c r="N210" s="24">
        <f t="shared" si="30"/>
        <v>30</v>
      </c>
      <c r="O210" s="24">
        <f t="shared" si="29"/>
        <v>142</v>
      </c>
    </row>
    <row r="211" spans="1:15" ht="12.75">
      <c r="A211" s="178"/>
      <c r="B211" s="39" t="s">
        <v>225</v>
      </c>
      <c r="C211" s="26">
        <v>5</v>
      </c>
      <c r="D211" s="26">
        <v>9</v>
      </c>
      <c r="E211" s="26">
        <v>3</v>
      </c>
      <c r="F211" s="26">
        <v>13</v>
      </c>
      <c r="G211" s="26">
        <v>1</v>
      </c>
      <c r="H211" s="26">
        <v>17</v>
      </c>
      <c r="I211" s="26">
        <v>4</v>
      </c>
      <c r="J211" s="26">
        <v>25</v>
      </c>
      <c r="K211" s="26">
        <v>20</v>
      </c>
      <c r="L211" s="26">
        <v>1</v>
      </c>
      <c r="M211" s="26">
        <v>12</v>
      </c>
      <c r="N211" s="26">
        <v>30</v>
      </c>
      <c r="O211" s="27">
        <f t="shared" si="29"/>
        <v>140</v>
      </c>
    </row>
    <row r="212" spans="1:15" ht="13.5" thickBot="1">
      <c r="A212" s="178"/>
      <c r="B212" s="41" t="s">
        <v>226</v>
      </c>
      <c r="C212" s="21">
        <v>0</v>
      </c>
      <c r="D212" s="21">
        <v>0</v>
      </c>
      <c r="E212" s="21">
        <v>0</v>
      </c>
      <c r="F212" s="21">
        <v>2</v>
      </c>
      <c r="G212" s="21">
        <v>0</v>
      </c>
      <c r="H212" s="21">
        <v>0</v>
      </c>
      <c r="I212" s="21">
        <v>0</v>
      </c>
      <c r="J212" s="21">
        <v>0</v>
      </c>
      <c r="K212" s="21">
        <v>0</v>
      </c>
      <c r="L212" s="21">
        <v>0</v>
      </c>
      <c r="M212" s="21">
        <v>0</v>
      </c>
      <c r="N212" s="21">
        <v>0</v>
      </c>
      <c r="O212" s="30">
        <f t="shared" si="29"/>
        <v>2</v>
      </c>
    </row>
    <row r="213" spans="1:15" ht="13.5" thickBot="1">
      <c r="A213" s="178"/>
      <c r="B213" s="25" t="s">
        <v>228</v>
      </c>
      <c r="C213" s="24">
        <f>SUM(C214:C217)</f>
        <v>0</v>
      </c>
      <c r="D213" s="24">
        <f aca="true" t="shared" si="31" ref="D213:N213">SUM(D214:D217)</f>
        <v>0</v>
      </c>
      <c r="E213" s="24">
        <f t="shared" si="31"/>
        <v>2</v>
      </c>
      <c r="F213" s="24">
        <f t="shared" si="31"/>
        <v>0</v>
      </c>
      <c r="G213" s="24">
        <f t="shared" si="31"/>
        <v>0</v>
      </c>
      <c r="H213" s="24">
        <f t="shared" si="31"/>
        <v>4</v>
      </c>
      <c r="I213" s="24">
        <f t="shared" si="31"/>
        <v>2</v>
      </c>
      <c r="J213" s="24">
        <f t="shared" si="31"/>
        <v>3</v>
      </c>
      <c r="K213" s="24">
        <f t="shared" si="31"/>
        <v>1</v>
      </c>
      <c r="L213" s="24">
        <f t="shared" si="31"/>
        <v>2</v>
      </c>
      <c r="M213" s="24">
        <f t="shared" si="31"/>
        <v>2</v>
      </c>
      <c r="N213" s="24">
        <f t="shared" si="31"/>
        <v>0</v>
      </c>
      <c r="O213" s="24">
        <f t="shared" si="29"/>
        <v>16</v>
      </c>
    </row>
    <row r="214" spans="1:15" ht="12.75">
      <c r="A214" s="178"/>
      <c r="B214" s="39" t="s">
        <v>232</v>
      </c>
      <c r="C214" s="26">
        <v>0</v>
      </c>
      <c r="D214" s="26">
        <v>0</v>
      </c>
      <c r="E214" s="26">
        <v>0</v>
      </c>
      <c r="F214" s="26">
        <v>0</v>
      </c>
      <c r="G214" s="26">
        <v>0</v>
      </c>
      <c r="H214" s="26">
        <v>2</v>
      </c>
      <c r="I214" s="26">
        <v>2</v>
      </c>
      <c r="J214" s="26">
        <v>3</v>
      </c>
      <c r="K214" s="26">
        <v>1</v>
      </c>
      <c r="L214" s="26">
        <v>2</v>
      </c>
      <c r="M214" s="26">
        <v>2</v>
      </c>
      <c r="N214" s="26">
        <v>0</v>
      </c>
      <c r="O214" s="27">
        <f>SUM(C214:N214)</f>
        <v>12</v>
      </c>
    </row>
    <row r="215" spans="1:15" ht="12.75">
      <c r="A215" s="178"/>
      <c r="B215" s="40" t="s">
        <v>229</v>
      </c>
      <c r="C215" s="28">
        <v>0</v>
      </c>
      <c r="D215" s="28">
        <v>0</v>
      </c>
      <c r="E215" s="28">
        <v>2</v>
      </c>
      <c r="F215" s="28">
        <v>0</v>
      </c>
      <c r="G215" s="28">
        <v>0</v>
      </c>
      <c r="H215" s="28">
        <v>2</v>
      </c>
      <c r="I215" s="28">
        <v>0</v>
      </c>
      <c r="J215" s="28">
        <v>0</v>
      </c>
      <c r="K215" s="28">
        <v>0</v>
      </c>
      <c r="L215" s="28">
        <v>0</v>
      </c>
      <c r="M215" s="28">
        <v>0</v>
      </c>
      <c r="N215" s="28">
        <v>0</v>
      </c>
      <c r="O215" s="29">
        <f>SUM(C215:N215)</f>
        <v>4</v>
      </c>
    </row>
    <row r="216" spans="1:15" ht="12.75">
      <c r="A216" s="178"/>
      <c r="B216" s="40" t="s">
        <v>230</v>
      </c>
      <c r="C216" s="28">
        <v>0</v>
      </c>
      <c r="D216" s="28">
        <v>0</v>
      </c>
      <c r="E216" s="28">
        <v>0</v>
      </c>
      <c r="F216" s="28">
        <v>0</v>
      </c>
      <c r="G216" s="28">
        <v>0</v>
      </c>
      <c r="H216" s="28">
        <v>0</v>
      </c>
      <c r="I216" s="28">
        <v>0</v>
      </c>
      <c r="J216" s="28">
        <v>0</v>
      </c>
      <c r="K216" s="28">
        <v>0</v>
      </c>
      <c r="L216" s="28">
        <v>0</v>
      </c>
      <c r="M216" s="28">
        <v>0</v>
      </c>
      <c r="N216" s="28">
        <v>0</v>
      </c>
      <c r="O216" s="29">
        <f>SUM(C216:N216)</f>
        <v>0</v>
      </c>
    </row>
    <row r="217" spans="1:15" ht="13.5" thickBot="1">
      <c r="A217" s="178"/>
      <c r="B217" s="41" t="s">
        <v>231</v>
      </c>
      <c r="C217" s="21">
        <v>0</v>
      </c>
      <c r="D217" s="21">
        <v>0</v>
      </c>
      <c r="E217" s="21">
        <v>0</v>
      </c>
      <c r="F217" s="21">
        <v>0</v>
      </c>
      <c r="G217" s="21">
        <v>0</v>
      </c>
      <c r="H217" s="21">
        <v>0</v>
      </c>
      <c r="I217" s="21">
        <v>0</v>
      </c>
      <c r="J217" s="21">
        <v>0</v>
      </c>
      <c r="K217" s="21">
        <v>0</v>
      </c>
      <c r="L217" s="21">
        <v>0</v>
      </c>
      <c r="M217" s="21">
        <v>0</v>
      </c>
      <c r="N217" s="21">
        <v>0</v>
      </c>
      <c r="O217" s="30">
        <f>SUM(C217:N217)</f>
        <v>0</v>
      </c>
    </row>
    <row r="218" spans="1:15" s="61" customFormat="1" ht="13.5" thickBot="1">
      <c r="A218" s="178"/>
      <c r="B218" s="62" t="s">
        <v>233</v>
      </c>
      <c r="C218" s="60">
        <f>C219</f>
        <v>104</v>
      </c>
      <c r="D218" s="60">
        <f aca="true" t="shared" si="32" ref="D218:O218">D219</f>
        <v>146</v>
      </c>
      <c r="E218" s="60">
        <f t="shared" si="32"/>
        <v>94</v>
      </c>
      <c r="F218" s="60">
        <f t="shared" si="32"/>
        <v>130</v>
      </c>
      <c r="G218" s="60">
        <f t="shared" si="32"/>
        <v>147</v>
      </c>
      <c r="H218" s="60">
        <f t="shared" si="32"/>
        <v>157</v>
      </c>
      <c r="I218" s="60">
        <f t="shared" si="32"/>
        <v>197</v>
      </c>
      <c r="J218" s="60">
        <f t="shared" si="32"/>
        <v>107</v>
      </c>
      <c r="K218" s="60">
        <f t="shared" si="32"/>
        <v>62</v>
      </c>
      <c r="L218" s="60">
        <f t="shared" si="32"/>
        <v>62</v>
      </c>
      <c r="M218" s="60">
        <f t="shared" si="32"/>
        <v>55</v>
      </c>
      <c r="N218" s="60">
        <f t="shared" si="32"/>
        <v>72</v>
      </c>
      <c r="O218" s="60">
        <f t="shared" si="32"/>
        <v>1333</v>
      </c>
    </row>
    <row r="219" spans="1:15" s="61" customFormat="1" ht="13.5" thickBot="1">
      <c r="A219" s="178"/>
      <c r="B219" s="25" t="s">
        <v>234</v>
      </c>
      <c r="C219" s="60">
        <f>SUM(C220:C222)</f>
        <v>104</v>
      </c>
      <c r="D219" s="60">
        <f aca="true" t="shared" si="33" ref="D219:N219">SUM(D220:D222)</f>
        <v>146</v>
      </c>
      <c r="E219" s="60">
        <f t="shared" si="33"/>
        <v>94</v>
      </c>
      <c r="F219" s="60">
        <f t="shared" si="33"/>
        <v>130</v>
      </c>
      <c r="G219" s="60">
        <f t="shared" si="33"/>
        <v>147</v>
      </c>
      <c r="H219" s="60">
        <f t="shared" si="33"/>
        <v>157</v>
      </c>
      <c r="I219" s="60">
        <f t="shared" si="33"/>
        <v>197</v>
      </c>
      <c r="J219" s="60">
        <f t="shared" si="33"/>
        <v>107</v>
      </c>
      <c r="K219" s="60">
        <f t="shared" si="33"/>
        <v>62</v>
      </c>
      <c r="L219" s="60">
        <f t="shared" si="33"/>
        <v>62</v>
      </c>
      <c r="M219" s="60">
        <f t="shared" si="33"/>
        <v>55</v>
      </c>
      <c r="N219" s="60">
        <f t="shared" si="33"/>
        <v>72</v>
      </c>
      <c r="O219" s="60">
        <f t="shared" si="29"/>
        <v>1333</v>
      </c>
    </row>
    <row r="220" spans="1:15" ht="12.75">
      <c r="A220" s="178"/>
      <c r="B220" s="39" t="s">
        <v>235</v>
      </c>
      <c r="C220" s="26">
        <v>30</v>
      </c>
      <c r="D220" s="26">
        <v>38</v>
      </c>
      <c r="E220" s="26">
        <v>39</v>
      </c>
      <c r="F220" s="26">
        <v>39</v>
      </c>
      <c r="G220" s="26">
        <v>39</v>
      </c>
      <c r="H220" s="26">
        <v>109</v>
      </c>
      <c r="I220" s="26">
        <v>118</v>
      </c>
      <c r="J220" s="26">
        <v>74</v>
      </c>
      <c r="K220" s="26">
        <v>43</v>
      </c>
      <c r="L220" s="26">
        <v>49</v>
      </c>
      <c r="M220" s="26">
        <v>29</v>
      </c>
      <c r="N220" s="26">
        <v>37</v>
      </c>
      <c r="O220" s="27">
        <f>SUM(C220:N220)</f>
        <v>644</v>
      </c>
    </row>
    <row r="221" spans="1:15" ht="12.75">
      <c r="A221" s="178"/>
      <c r="B221" s="40" t="s">
        <v>237</v>
      </c>
      <c r="C221" s="28">
        <v>58</v>
      </c>
      <c r="D221" s="28">
        <v>97</v>
      </c>
      <c r="E221" s="28">
        <v>48</v>
      </c>
      <c r="F221" s="28">
        <v>75</v>
      </c>
      <c r="G221" s="28">
        <v>92</v>
      </c>
      <c r="H221" s="28">
        <v>39</v>
      </c>
      <c r="I221" s="28">
        <v>58</v>
      </c>
      <c r="J221" s="28">
        <v>28</v>
      </c>
      <c r="K221" s="28">
        <v>11</v>
      </c>
      <c r="L221" s="28">
        <v>5</v>
      </c>
      <c r="M221" s="28">
        <v>13</v>
      </c>
      <c r="N221" s="28">
        <v>25</v>
      </c>
      <c r="O221" s="29">
        <f>SUM(C221:N221)</f>
        <v>549</v>
      </c>
    </row>
    <row r="222" spans="1:15" ht="13.5" thickBot="1">
      <c r="A222" s="179"/>
      <c r="B222" s="41" t="s">
        <v>236</v>
      </c>
      <c r="C222" s="21">
        <v>16</v>
      </c>
      <c r="D222" s="21">
        <v>11</v>
      </c>
      <c r="E222" s="21">
        <v>7</v>
      </c>
      <c r="F222" s="21">
        <v>16</v>
      </c>
      <c r="G222" s="21">
        <v>16</v>
      </c>
      <c r="H222" s="21">
        <v>9</v>
      </c>
      <c r="I222" s="21">
        <v>21</v>
      </c>
      <c r="J222" s="21">
        <v>5</v>
      </c>
      <c r="K222" s="21">
        <v>8</v>
      </c>
      <c r="L222" s="21">
        <v>8</v>
      </c>
      <c r="M222" s="21">
        <v>13</v>
      </c>
      <c r="N222" s="21">
        <v>10</v>
      </c>
      <c r="O222" s="30">
        <f>SUM(C222:N222)</f>
        <v>140</v>
      </c>
    </row>
    <row r="223" spans="1:15" s="1" customFormat="1" ht="12.75">
      <c r="A223" s="1" t="s">
        <v>304</v>
      </c>
      <c r="B223" s="146"/>
      <c r="J223" s="1" t="s">
        <v>246</v>
      </c>
      <c r="O223" s="66"/>
    </row>
    <row r="224" spans="3:15" ht="12.75"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3"/>
    </row>
    <row r="225" spans="3:15" ht="12.75"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3"/>
    </row>
    <row r="226" spans="3:15" ht="12.75"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3"/>
    </row>
    <row r="227" spans="3:15" ht="12.75"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3"/>
    </row>
    <row r="228" spans="3:15" ht="12.75"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3"/>
    </row>
    <row r="229" spans="3:15" ht="12.75"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3"/>
    </row>
    <row r="230" spans="3:15" ht="12.75"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3"/>
    </row>
    <row r="231" spans="3:15" ht="12.75"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3"/>
    </row>
    <row r="232" spans="3:15" ht="12.75"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3"/>
    </row>
    <row r="233" spans="3:15" ht="12.75"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3"/>
    </row>
    <row r="234" spans="3:15" ht="12.75"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3"/>
    </row>
    <row r="235" spans="3:15" ht="12.75"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3"/>
    </row>
    <row r="236" spans="3:15" ht="12.75"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3"/>
    </row>
    <row r="237" spans="3:15" ht="12.75"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3"/>
    </row>
    <row r="238" spans="3:15" ht="12.75"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3"/>
    </row>
    <row r="239" spans="3:15" ht="12.75"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3"/>
    </row>
    <row r="240" spans="3:15" ht="12.75"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3"/>
    </row>
    <row r="241" spans="3:15" ht="12.75"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3"/>
    </row>
    <row r="242" spans="3:15" ht="12.75"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3"/>
    </row>
    <row r="243" spans="3:15" ht="12.75"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3"/>
    </row>
    <row r="244" spans="3:15" ht="12.75"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3"/>
    </row>
    <row r="245" spans="3:15" ht="12.75"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3"/>
    </row>
    <row r="246" spans="3:15" ht="12.75"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3"/>
    </row>
    <row r="247" spans="3:15" ht="12.75"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3"/>
    </row>
    <row r="248" spans="3:15" ht="12.75"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3"/>
    </row>
    <row r="249" spans="3:15" ht="12.75"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3"/>
    </row>
    <row r="250" spans="3:15" ht="12.75"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3"/>
    </row>
    <row r="251" spans="3:15" ht="12.75"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3"/>
    </row>
    <row r="252" spans="3:15" ht="12.75"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3"/>
    </row>
    <row r="253" spans="3:15" ht="12.75"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3"/>
    </row>
    <row r="254" spans="3:15" ht="12.75"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3"/>
    </row>
    <row r="255" spans="3:15" ht="12.75"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3"/>
    </row>
    <row r="256" spans="3:15" ht="12.75"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3"/>
    </row>
    <row r="257" spans="3:15" ht="12.75"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3"/>
    </row>
    <row r="258" spans="3:15" ht="12.75"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3"/>
    </row>
    <row r="259" spans="3:15" ht="12.75"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3"/>
    </row>
    <row r="260" spans="3:15" ht="12.75"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3"/>
    </row>
    <row r="261" spans="3:15" ht="12.75"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3"/>
    </row>
    <row r="262" spans="3:15" ht="12.75"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3"/>
    </row>
    <row r="263" spans="3:15" ht="12.75"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3"/>
    </row>
    <row r="264" spans="3:15" ht="12.75"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3"/>
    </row>
    <row r="265" spans="3:15" ht="12.75"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</row>
    <row r="266" spans="3:15" ht="12.75"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</row>
    <row r="267" spans="3:15" ht="12.75"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</row>
    <row r="268" spans="3:15" ht="12.75"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</row>
    <row r="269" spans="3:15" ht="12.75"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</row>
    <row r="270" spans="3:15" ht="12.75"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</row>
    <row r="271" spans="3:15" ht="12.75"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</row>
    <row r="272" spans="3:15" ht="12.75"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</row>
    <row r="273" spans="3:15" ht="12.75"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</row>
    <row r="274" spans="3:15" ht="12.75"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</row>
    <row r="275" spans="3:15" ht="12.75"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</row>
    <row r="276" spans="3:15" ht="12.75"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</row>
    <row r="277" spans="3:15" ht="12.75"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</row>
    <row r="278" spans="3:15" ht="12.75"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</row>
    <row r="279" spans="3:15" ht="12.75"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</row>
    <row r="280" spans="3:15" ht="12.75"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</row>
    <row r="281" spans="3:15" ht="12.75"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</row>
    <row r="282" spans="3:15" ht="12.75"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</row>
    <row r="283" spans="3:15" ht="12.75"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</row>
    <row r="284" spans="3:15" ht="12.75"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</row>
    <row r="285" spans="3:15" ht="12.75"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</row>
    <row r="286" spans="3:15" ht="12.75"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</row>
    <row r="287" spans="3:15" ht="12.75"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</row>
    <row r="288" spans="3:15" ht="12.75"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</row>
    <row r="289" spans="3:15" ht="12.75"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</row>
    <row r="290" spans="3:15" ht="12.75"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</row>
    <row r="291" spans="3:15" ht="12.75"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</row>
    <row r="292" spans="3:15" ht="12.75"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</row>
    <row r="293" spans="3:15" ht="12.75"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</row>
    <row r="294" spans="3:15" ht="12.75"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</row>
    <row r="295" spans="3:15" ht="12.75"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</row>
    <row r="296" spans="3:15" ht="12.75"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</row>
    <row r="297" spans="3:15" ht="12.75"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</row>
    <row r="298" spans="3:15" ht="12.75"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</row>
    <row r="299" spans="3:15" ht="12.75"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</row>
    <row r="300" spans="3:15" ht="12.75"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</row>
    <row r="301" spans="3:15" ht="12.75"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</row>
    <row r="302" spans="3:15" ht="12.75"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</row>
    <row r="303" spans="3:15" ht="12.75"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</row>
    <row r="304" spans="3:15" ht="12.75"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</row>
    <row r="305" spans="3:15" ht="12.75"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</row>
    <row r="306" spans="3:15" ht="12.75"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</row>
    <row r="307" spans="3:15" ht="12.75"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</row>
    <row r="308" spans="3:15" ht="12.75"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</row>
    <row r="309" spans="3:15" ht="12.75"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</row>
    <row r="310" spans="3:15" ht="12.75"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</row>
    <row r="311" spans="3:15" ht="12.75"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</row>
    <row r="312" spans="3:15" ht="12.75"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</row>
    <row r="313" spans="3:15" ht="12.75"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</row>
    <row r="314" spans="3:15" ht="12.75"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</row>
    <row r="315" spans="3:15" ht="12.75"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</row>
    <row r="316" spans="3:15" ht="12.75"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</row>
    <row r="317" spans="3:15" ht="12.75"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</row>
    <row r="318" spans="3:15" ht="12.75"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</row>
    <row r="319" spans="3:15" ht="12.75"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</row>
    <row r="320" spans="3:15" ht="12.75"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</row>
    <row r="321" spans="3:15" ht="12.75"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</row>
    <row r="322" spans="3:15" ht="12.75"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</row>
    <row r="323" spans="3:15" ht="12.75"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</row>
    <row r="324" spans="3:15" ht="12.75"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</row>
    <row r="325" spans="3:15" ht="12.75"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</row>
    <row r="326" spans="3:15" ht="12.75"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</row>
    <row r="327" spans="3:15" ht="12.75"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</row>
    <row r="328" spans="3:15" ht="12.75"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</row>
    <row r="329" spans="3:15" ht="12.75"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</row>
    <row r="330" spans="3:15" ht="12.75"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</row>
    <row r="331" spans="3:15" ht="12.75"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</row>
    <row r="332" spans="3:15" ht="12.75"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</row>
    <row r="333" spans="3:15" ht="12.75"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</row>
    <row r="334" spans="3:15" ht="12.75"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</row>
    <row r="335" spans="3:15" ht="12.75"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</row>
    <row r="336" spans="3:15" ht="12.75"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</row>
    <row r="337" spans="3:15" ht="12.75"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</row>
    <row r="338" spans="3:15" ht="12.75"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</row>
    <row r="339" spans="3:15" ht="12.75"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</row>
    <row r="340" spans="3:15" ht="12.75"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</row>
    <row r="341" spans="3:15" ht="12.75"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</row>
    <row r="342" spans="3:15" ht="12.75"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</row>
    <row r="343" spans="3:15" ht="12.75"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</row>
    <row r="344" spans="3:15" ht="12.75"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</row>
    <row r="345" spans="3:15" ht="12.75"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</row>
    <row r="346" spans="3:15" ht="12.75"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</row>
    <row r="347" spans="3:15" ht="12.75"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</row>
    <row r="348" spans="3:15" ht="12.75"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</row>
    <row r="349" spans="3:15" ht="12.75"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</row>
    <row r="350" spans="3:15" ht="12.75"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</row>
    <row r="351" spans="3:15" ht="12.75"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</row>
    <row r="352" spans="3:15" ht="12.75"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</row>
    <row r="353" spans="3:15" ht="12.75"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</row>
    <row r="354" spans="3:15" ht="12.75"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</row>
    <row r="355" spans="3:15" ht="12.75"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</row>
    <row r="356" spans="3:15" ht="12.75"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</row>
    <row r="357" spans="3:15" ht="12.75"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</row>
    <row r="358" spans="3:15" ht="12.75"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</row>
    <row r="359" spans="3:15" ht="12.75"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</row>
    <row r="360" spans="3:15" ht="12.75"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</row>
    <row r="361" spans="3:15" ht="12.75"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</row>
    <row r="362" spans="3:15" ht="12.75"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</row>
    <row r="363" spans="3:15" ht="12.75"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</row>
    <row r="364" spans="3:15" ht="12.75"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</row>
    <row r="365" spans="3:15" ht="12.75"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</row>
    <row r="366" spans="3:15" ht="12.75"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</row>
    <row r="367" spans="3:15" ht="12.75"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</row>
    <row r="368" spans="3:15" ht="12.75"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</row>
    <row r="369" spans="3:15" ht="12.75"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</row>
    <row r="370" spans="3:15" ht="12.75"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</row>
    <row r="371" spans="3:15" ht="12.75"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</row>
    <row r="372" spans="3:15" ht="12.75"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</row>
    <row r="373" spans="3:15" ht="12.75"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</row>
    <row r="374" spans="3:15" ht="12.75"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</row>
    <row r="375" spans="3:15" ht="12.75"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</row>
    <row r="376" spans="3:15" ht="12.75"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</row>
    <row r="377" spans="3:15" ht="12.75"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</row>
    <row r="378" spans="3:15" ht="12.75"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</row>
    <row r="379" spans="3:15" ht="12.75"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</row>
    <row r="380" spans="3:15" ht="12.75"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</row>
    <row r="381" spans="3:15" ht="12.75"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</row>
    <row r="382" spans="3:15" ht="12.75"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</row>
    <row r="383" spans="3:15" ht="12.75"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</row>
    <row r="384" spans="3:15" ht="12.75"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</row>
    <row r="385" spans="3:15" ht="12.75"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</row>
    <row r="386" spans="3:15" ht="12.75"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</row>
    <row r="387" spans="3:15" ht="12.75"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</row>
    <row r="388" spans="3:15" ht="12.75"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</row>
    <row r="389" spans="3:15" ht="12.75"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</row>
    <row r="390" spans="3:15" ht="12.75"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</row>
    <row r="391" spans="3:15" ht="12.75"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</row>
    <row r="392" spans="3:15" ht="12.75"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</row>
    <row r="393" spans="3:15" ht="12.75"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</row>
    <row r="394" spans="3:15" ht="12.75"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</row>
    <row r="395" spans="3:15" ht="12.75"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</row>
    <row r="396" spans="3:15" ht="12.75"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</row>
    <row r="397" spans="3:15" ht="12.75"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</row>
    <row r="398" spans="3:15" ht="12.75"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</row>
    <row r="399" spans="3:15" ht="12.75"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</row>
    <row r="400" spans="3:15" ht="12.75"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</row>
    <row r="401" spans="3:15" ht="12.75"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</row>
    <row r="402" spans="3:15" ht="12.75"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</row>
    <row r="403" spans="3:15" ht="12.75"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</row>
    <row r="404" spans="3:15" ht="12.75"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</row>
    <row r="405" spans="3:15" ht="12.75"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</row>
    <row r="406" spans="3:15" ht="12.75"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</row>
    <row r="407" spans="3:15" ht="12.75"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</row>
    <row r="408" spans="3:15" ht="12.75"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</row>
    <row r="409" spans="3:15" ht="12.75"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</row>
    <row r="410" spans="3:15" ht="12.75"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</row>
    <row r="411" spans="3:15" ht="12.75"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</row>
    <row r="412" spans="3:15" ht="12.75"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</row>
    <row r="413" spans="3:15" ht="12.75"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</row>
    <row r="414" spans="3:15" ht="12.75"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</row>
    <row r="415" spans="3:15" ht="12.75"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</row>
    <row r="416" spans="3:15" ht="12.75"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</row>
    <row r="417" spans="3:15" ht="12.75"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</row>
    <row r="418" spans="3:15" ht="12.75"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</row>
    <row r="419" spans="3:15" ht="12.75"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</row>
    <row r="420" spans="3:15" ht="12.75"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</row>
    <row r="421" spans="3:15" ht="12.75"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</row>
    <row r="422" spans="3:15" ht="12.75"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</row>
    <row r="423" spans="3:15" ht="12.75"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</row>
    <row r="424" spans="3:15" ht="12.75"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</row>
    <row r="425" spans="3:15" ht="12.75"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</row>
    <row r="426" spans="3:15" ht="12.75"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</row>
    <row r="427" spans="3:15" ht="12.75"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</row>
    <row r="428" spans="3:15" ht="12.75"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</row>
    <row r="429" spans="3:15" ht="12.75"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</row>
    <row r="430" spans="3:15" ht="12.75"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</row>
    <row r="431" spans="3:15" ht="12.75"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</row>
    <row r="432" spans="3:15" ht="12.75"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</row>
    <row r="433" spans="3:15" ht="12.75"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</row>
    <row r="434" spans="3:15" ht="12.75"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</row>
    <row r="435" spans="3:15" ht="12.75"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</row>
    <row r="436" spans="3:15" ht="12.75"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</row>
    <row r="437" spans="3:15" ht="12.75"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</row>
    <row r="438" spans="3:15" ht="12.75"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</row>
    <row r="439" spans="3:15" ht="12.75"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</row>
    <row r="440" spans="3:15" ht="12.75"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</row>
    <row r="441" spans="3:15" ht="12.75"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</row>
    <row r="442" spans="3:15" ht="12.75"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</row>
    <row r="443" spans="3:15" ht="12.75"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</row>
    <row r="444" spans="3:15" ht="12.75"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</row>
    <row r="445" spans="3:15" ht="12.75"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</row>
    <row r="446" spans="3:15" ht="12.75"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</row>
    <row r="447" spans="3:15" ht="12.75"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</row>
    <row r="448" spans="3:15" ht="12.75"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</row>
    <row r="449" spans="3:15" ht="12.75"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</row>
    <row r="450" spans="3:15" ht="12.75"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</row>
    <row r="451" spans="3:15" ht="12.75"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</row>
    <row r="452" spans="3:15" ht="12.75"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</row>
    <row r="453" spans="3:15" ht="12.75"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</row>
    <row r="454" spans="3:15" ht="12.75"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</row>
    <row r="455" spans="3:15" ht="12.75"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</row>
    <row r="456" spans="3:15" ht="12.75"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</row>
    <row r="457" spans="3:15" ht="12.75"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</row>
    <row r="458" spans="3:15" ht="12.75"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</row>
    <row r="459" spans="3:15" ht="12.75"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</row>
    <row r="460" spans="3:15" ht="12.75"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</row>
    <row r="461" spans="3:15" ht="12.75"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</row>
    <row r="462" spans="3:15" ht="12.75"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</row>
    <row r="463" spans="3:15" ht="12.75"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</row>
    <row r="464" spans="3:15" ht="12.75"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</row>
    <row r="465" spans="3:15" ht="12.75"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</row>
    <row r="466" spans="3:15" ht="12.75"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</row>
    <row r="467" spans="3:15" ht="12.75"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</row>
    <row r="468" spans="3:15" ht="12.75"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</row>
    <row r="469" spans="3:15" ht="12.75"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</row>
    <row r="470" spans="3:15" ht="12.75"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</row>
    <row r="471" spans="3:15" ht="12.75"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</row>
    <row r="472" spans="3:15" ht="12.75"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</row>
    <row r="473" spans="3:15" ht="12.75"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</row>
    <row r="474" spans="3:15" ht="12.75"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</row>
    <row r="475" spans="3:15" ht="12.75"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</row>
    <row r="476" spans="3:15" ht="12.75"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</row>
    <row r="477" spans="3:15" ht="12.75"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</row>
    <row r="478" spans="3:15" ht="12.75"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</row>
    <row r="479" spans="3:15" ht="12.75"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</row>
    <row r="480" spans="3:15" ht="12.75"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</row>
    <row r="481" spans="3:15" ht="12.75"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</row>
    <row r="482" spans="3:15" ht="12.75"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</row>
    <row r="483" spans="3:15" ht="12.75"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</row>
    <row r="484" spans="3:15" ht="12.75"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</row>
    <row r="485" spans="3:15" ht="12.75"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</row>
    <row r="486" spans="3:15" ht="12.75"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</row>
    <row r="487" spans="3:15" ht="12.75"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</row>
    <row r="488" spans="3:15" ht="12.75"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</row>
    <row r="489" spans="3:15" ht="12.75"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</row>
    <row r="490" spans="3:15" ht="12.75"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</row>
    <row r="491" spans="3:15" ht="12.75"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</row>
    <row r="492" spans="3:15" ht="12.75"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</row>
    <row r="493" spans="3:15" ht="12.75"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</row>
    <row r="494" spans="3:15" ht="12.75"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</row>
    <row r="495" spans="3:15" ht="12.75"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</row>
    <row r="496" spans="3:15" ht="12.75"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</row>
    <row r="497" spans="3:15" ht="12.75"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</row>
    <row r="498" spans="3:15" ht="12.75"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</row>
    <row r="499" spans="3:15" ht="12.75"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</row>
    <row r="500" spans="3:15" ht="12.75"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</row>
    <row r="501" spans="3:15" ht="12.75"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</row>
    <row r="502" spans="3:15" ht="12.75"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</row>
    <row r="503" spans="3:15" ht="12.75"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</row>
    <row r="504" spans="3:15" ht="12.75"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</row>
    <row r="505" spans="3:15" ht="12.75"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</row>
    <row r="506" spans="3:15" ht="12.75"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</row>
    <row r="507" spans="3:15" ht="12.75"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</row>
    <row r="508" spans="3:15" ht="12.75"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</row>
    <row r="509" spans="3:15" ht="12.75"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</row>
    <row r="510" spans="3:15" ht="12.75"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</row>
    <row r="511" spans="3:15" ht="12.75"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</row>
    <row r="512" spans="3:15" ht="12.75"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</row>
    <row r="513" spans="3:15" ht="12.75"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</row>
    <row r="514" spans="3:15" ht="12.75"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</row>
    <row r="515" spans="3:15" ht="12.75"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</row>
    <row r="516" spans="3:15" ht="12.75"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</row>
    <row r="517" spans="3:15" ht="12.75"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</row>
    <row r="518" spans="3:15" ht="12.75"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</row>
    <row r="519" spans="3:15" ht="12.75"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</row>
    <row r="520" spans="3:15" ht="12.75"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</row>
    <row r="521" spans="3:15" ht="12.75"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</row>
    <row r="522" spans="3:15" ht="12.75"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</row>
    <row r="523" spans="3:15" ht="12.75"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</row>
    <row r="524" spans="3:15" ht="12.75"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</row>
    <row r="525" spans="3:15" ht="12.75"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</row>
    <row r="526" spans="3:15" ht="12.75"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</row>
    <row r="527" spans="3:15" ht="12.75"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</row>
    <row r="528" spans="3:15" ht="12.75"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</row>
    <row r="529" spans="3:15" ht="12.75"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</row>
    <row r="530" spans="3:15" ht="12.75"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</row>
    <row r="531" spans="3:15" ht="12.75"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</row>
    <row r="532" spans="3:15" ht="12.75"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</row>
    <row r="533" spans="3:15" ht="12.75"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</row>
    <row r="534" spans="3:15" ht="12.75"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</row>
    <row r="535" spans="3:15" ht="12.75"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</row>
    <row r="536" spans="3:15" ht="12.75"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</row>
    <row r="537" spans="3:15" ht="12.75"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</row>
    <row r="538" spans="3:15" ht="12.75"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</row>
    <row r="539" spans="3:15" ht="12.75"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</row>
    <row r="540" spans="3:15" ht="12.75"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</row>
    <row r="541" spans="3:15" ht="12.75"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</row>
    <row r="542" spans="3:15" ht="12.75"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</row>
    <row r="543" spans="3:15" ht="12.75"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</row>
    <row r="544" spans="3:15" ht="12.75"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</row>
    <row r="545" spans="3:15" ht="12.75"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</row>
    <row r="546" spans="3:15" ht="12.75"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</row>
    <row r="547" spans="3:15" ht="12.75"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</row>
    <row r="548" spans="3:15" ht="12.75"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</row>
    <row r="549" spans="3:15" ht="12.75"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</row>
    <row r="550" spans="3:15" ht="12.75"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</row>
    <row r="551" spans="3:15" ht="12.75"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</row>
    <row r="552" spans="3:15" ht="12.75"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</row>
    <row r="553" spans="3:15" ht="12.75"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</row>
    <row r="554" spans="3:15" ht="12.75"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</row>
    <row r="555" spans="3:15" ht="12.75"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</row>
    <row r="556" spans="3:15" ht="12.75"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</row>
    <row r="557" spans="3:15" ht="12.75"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</row>
    <row r="558" spans="3:15" ht="12.75"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</row>
    <row r="559" spans="3:15" ht="12.75"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</row>
    <row r="560" spans="3:15" ht="12.75"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</row>
    <row r="561" spans="3:15" ht="12.75"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</row>
    <row r="562" spans="3:15" ht="12.75"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</row>
    <row r="563" spans="3:15" ht="12.75"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</row>
    <row r="564" spans="3:15" ht="12.75"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</row>
    <row r="565" spans="3:15" ht="12.75"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</row>
    <row r="566" spans="3:15" ht="12.75"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</row>
    <row r="567" spans="3:15" ht="12.75"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</row>
    <row r="568" spans="3:15" ht="12.75"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</row>
    <row r="569" spans="3:15" ht="12.75"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</row>
    <row r="570" spans="3:15" ht="12.75"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</row>
    <row r="571" spans="3:15" ht="12.75"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</row>
    <row r="572" spans="3:15" ht="12.75"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</row>
    <row r="573" spans="3:15" ht="12.75"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</row>
    <row r="574" spans="3:15" ht="12.75"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</row>
    <row r="575" spans="3:15" ht="12.75"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</row>
    <row r="576" spans="3:15" ht="12.75"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</row>
    <row r="577" spans="3:15" ht="12.75"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</row>
    <row r="578" spans="3:15" ht="12.75"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</row>
    <row r="579" spans="3:15" ht="12.75"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</row>
    <row r="580" spans="3:15" ht="12.75"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</row>
    <row r="581" spans="3:15" ht="12.75"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</row>
    <row r="582" spans="3:15" ht="12.75"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</row>
    <row r="583" spans="3:15" ht="12.75"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</row>
    <row r="584" spans="3:15" ht="12.75"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</row>
    <row r="585" spans="3:15" ht="12.75"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</row>
    <row r="586" spans="3:15" ht="12.75"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</row>
    <row r="587" spans="3:15" ht="12.75"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</row>
    <row r="588" spans="3:15" ht="12.75"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4"/>
    </row>
    <row r="589" spans="3:15" ht="12.75"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4"/>
    </row>
    <row r="590" spans="3:15" ht="12.75"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4"/>
    </row>
    <row r="591" spans="3:15" ht="12.75"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4"/>
    </row>
    <row r="592" spans="3:15" ht="12.75"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4"/>
    </row>
    <row r="593" spans="3:15" ht="12.75"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4"/>
    </row>
    <row r="594" spans="3:15" ht="12.75"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</row>
    <row r="595" spans="3:15" ht="12.75"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</row>
    <row r="596" spans="3:15" ht="12.75"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</row>
    <row r="597" spans="3:15" ht="12.75"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4"/>
    </row>
    <row r="598" spans="3:15" ht="12.75"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14"/>
    </row>
    <row r="599" spans="3:15" ht="12.75"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4"/>
    </row>
    <row r="600" spans="3:15" ht="12.75"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4"/>
    </row>
    <row r="601" spans="3:15" ht="12.75"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  <c r="N601" s="14"/>
      <c r="O601" s="14"/>
    </row>
    <row r="602" spans="3:15" ht="12.75"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4"/>
    </row>
    <row r="603" spans="3:15" ht="12.75"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O603" s="14"/>
    </row>
    <row r="604" spans="3:15" ht="12.75"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  <c r="N604" s="14"/>
      <c r="O604" s="14"/>
    </row>
    <row r="605" spans="3:15" ht="12.75"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4"/>
    </row>
    <row r="606" spans="3:15" ht="12.75"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4"/>
    </row>
    <row r="607" spans="3:15" ht="12.75"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4"/>
    </row>
    <row r="608" spans="3:15" ht="12.75"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  <c r="N608" s="14"/>
      <c r="O608" s="14"/>
    </row>
    <row r="609" spans="3:15" ht="12.75"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  <c r="N609" s="14"/>
      <c r="O609" s="14"/>
    </row>
    <row r="610" spans="3:15" ht="12.75"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  <c r="N610" s="14"/>
      <c r="O610" s="14"/>
    </row>
    <row r="611" spans="3:15" ht="12.75"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  <c r="N611" s="14"/>
      <c r="O611" s="14"/>
    </row>
    <row r="612" spans="3:15" ht="12.75"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  <c r="N612" s="14"/>
      <c r="O612" s="14"/>
    </row>
    <row r="613" spans="3:15" ht="12.75"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  <c r="N613" s="14"/>
      <c r="O613" s="14"/>
    </row>
    <row r="614" spans="3:15" ht="12.75"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  <c r="N614" s="14"/>
      <c r="O614" s="14"/>
    </row>
    <row r="615" spans="3:15" ht="12.75"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</row>
    <row r="616" spans="3:15" ht="12.75"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4"/>
    </row>
    <row r="617" spans="3:15" ht="12.75"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</row>
    <row r="618" spans="3:15" ht="12.75"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  <c r="N618" s="14"/>
      <c r="O618" s="14"/>
    </row>
    <row r="619" spans="3:15" ht="12.75"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  <c r="N619" s="14"/>
      <c r="O619" s="14"/>
    </row>
    <row r="620" spans="3:15" ht="12.75"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14"/>
    </row>
    <row r="621" spans="3:15" ht="12.75"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14"/>
    </row>
    <row r="622" spans="3:15" ht="12.75"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  <c r="N622" s="14"/>
      <c r="O622" s="14"/>
    </row>
    <row r="623" spans="3:15" ht="12.75"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</row>
    <row r="624" spans="3:15" ht="12.75"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  <c r="N624" s="14"/>
      <c r="O624" s="14"/>
    </row>
    <row r="625" spans="3:15" ht="12.75"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</row>
    <row r="626" spans="3:15" ht="12.75"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4"/>
    </row>
    <row r="627" spans="3:15" ht="12.75"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4"/>
    </row>
    <row r="628" spans="3:15" ht="12.75"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4"/>
    </row>
    <row r="629" spans="3:15" ht="12.75"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</row>
    <row r="630" spans="3:15" ht="12.75"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</row>
    <row r="631" spans="3:15" ht="12.75"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  <c r="N631" s="14"/>
      <c r="O631" s="14"/>
    </row>
    <row r="632" spans="3:15" ht="12.75"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  <c r="N632" s="14"/>
      <c r="O632" s="14"/>
    </row>
    <row r="633" spans="3:15" ht="12.75"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  <c r="N633" s="14"/>
      <c r="O633" s="14"/>
    </row>
    <row r="634" spans="3:15" ht="12.75"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  <c r="N634" s="14"/>
      <c r="O634" s="14"/>
    </row>
    <row r="635" spans="3:15" ht="12.75"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4"/>
    </row>
    <row r="636" spans="3:15" ht="12.75"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4"/>
    </row>
    <row r="637" spans="3:15" ht="12.75"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4"/>
    </row>
    <row r="638" spans="3:15" ht="12.75"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  <c r="N638" s="14"/>
      <c r="O638" s="14"/>
    </row>
    <row r="639" spans="3:15" ht="12.75"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  <c r="N639" s="14"/>
      <c r="O639" s="14"/>
    </row>
    <row r="640" spans="3:15" ht="12.75"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  <c r="N640" s="14"/>
      <c r="O640" s="14"/>
    </row>
    <row r="641" spans="3:15" ht="12.75"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  <c r="N641" s="14"/>
      <c r="O641" s="14"/>
    </row>
    <row r="642" spans="3:15" ht="12.75"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  <c r="N642" s="14"/>
      <c r="O642" s="14"/>
    </row>
    <row r="643" spans="3:15" ht="12.75"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  <c r="N643" s="14"/>
      <c r="O643" s="14"/>
    </row>
    <row r="644" spans="3:15" ht="12.75"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  <c r="N644" s="14"/>
      <c r="O644" s="14"/>
    </row>
    <row r="645" spans="3:15" ht="12.75"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4"/>
    </row>
    <row r="646" spans="3:15" ht="12.75"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14"/>
    </row>
    <row r="647" spans="3:15" ht="12.75"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4"/>
    </row>
    <row r="648" spans="3:15" ht="12.75"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14"/>
    </row>
    <row r="649" spans="3:15" ht="12.75"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14"/>
    </row>
    <row r="650" spans="3:15" ht="12.75"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</row>
    <row r="651" spans="3:15" ht="12.75"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  <c r="N651" s="14"/>
      <c r="O651" s="14"/>
    </row>
    <row r="652" spans="3:15" ht="12.75"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  <c r="N652" s="14"/>
      <c r="O652" s="14"/>
    </row>
    <row r="653" spans="3:15" ht="12.75"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  <c r="N653" s="14"/>
      <c r="O653" s="14"/>
    </row>
    <row r="654" spans="3:15" ht="12.75"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  <c r="N654" s="14"/>
      <c r="O654" s="14"/>
    </row>
    <row r="655" spans="3:15" ht="12.75"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  <c r="N655" s="14"/>
      <c r="O655" s="14"/>
    </row>
    <row r="656" spans="3:15" ht="12.75"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  <c r="N656" s="14"/>
      <c r="O656" s="14"/>
    </row>
    <row r="657" spans="3:15" ht="12.75"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  <c r="N657" s="14"/>
      <c r="O657" s="14"/>
    </row>
    <row r="658" spans="3:15" ht="12.75"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  <c r="N658" s="14"/>
      <c r="O658" s="14"/>
    </row>
    <row r="659" spans="3:15" ht="12.75"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  <c r="N659" s="14"/>
      <c r="O659" s="14"/>
    </row>
    <row r="660" spans="3:15" ht="12.75"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  <c r="N660" s="14"/>
      <c r="O660" s="14"/>
    </row>
    <row r="661" spans="3:15" ht="12.75"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  <c r="N661" s="14"/>
      <c r="O661" s="14"/>
    </row>
    <row r="662" spans="3:15" ht="12.75"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  <c r="N662" s="14"/>
      <c r="O662" s="14"/>
    </row>
    <row r="663" spans="3:15" ht="12.75"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  <c r="N663" s="14"/>
      <c r="O663" s="14"/>
    </row>
    <row r="664" spans="3:15" ht="12.75"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</row>
    <row r="665" spans="3:15" ht="12.75"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  <c r="N665" s="14"/>
      <c r="O665" s="14"/>
    </row>
    <row r="666" spans="3:15" ht="12.75"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  <c r="N666" s="14"/>
      <c r="O666" s="14"/>
    </row>
    <row r="667" spans="3:15" ht="12.75"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  <c r="N667" s="14"/>
      <c r="O667" s="14"/>
    </row>
    <row r="668" spans="3:15" ht="12.75"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  <c r="N668" s="14"/>
      <c r="O668" s="14"/>
    </row>
    <row r="669" spans="3:15" ht="12.75"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  <c r="N669" s="14"/>
      <c r="O669" s="14"/>
    </row>
    <row r="670" spans="3:15" ht="12.75"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  <c r="N670" s="14"/>
      <c r="O670" s="14"/>
    </row>
    <row r="671" spans="3:15" ht="12.75"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  <c r="N671" s="14"/>
      <c r="O671" s="14"/>
    </row>
    <row r="672" spans="3:15" ht="12.75"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  <c r="N672" s="14"/>
      <c r="O672" s="14"/>
    </row>
    <row r="673" spans="3:15" ht="12.75"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4"/>
    </row>
    <row r="674" spans="3:15" ht="12.75"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  <c r="N674" s="14"/>
      <c r="O674" s="14"/>
    </row>
    <row r="675" spans="3:15" ht="12.75"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  <c r="N675" s="14"/>
      <c r="O675" s="14"/>
    </row>
    <row r="676" spans="3:15" ht="12.75"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  <c r="N676" s="14"/>
      <c r="O676" s="14"/>
    </row>
    <row r="677" spans="3:15" ht="12.75"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  <c r="N677" s="14"/>
      <c r="O677" s="14"/>
    </row>
    <row r="678" spans="3:15" ht="12.75"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  <c r="N678" s="14"/>
      <c r="O678" s="14"/>
    </row>
    <row r="679" spans="3:15" ht="12.75"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  <c r="N679" s="14"/>
      <c r="O679" s="14"/>
    </row>
    <row r="680" spans="3:15" ht="12.75"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  <c r="N680" s="14"/>
      <c r="O680" s="14"/>
    </row>
    <row r="681" spans="3:15" ht="12.75"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  <c r="N681" s="14"/>
      <c r="O681" s="14"/>
    </row>
    <row r="682" spans="3:15" ht="12.75"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  <c r="N682" s="14"/>
      <c r="O682" s="14"/>
    </row>
    <row r="683" spans="3:15" ht="12.75"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  <c r="N683" s="14"/>
      <c r="O683" s="14"/>
    </row>
    <row r="684" spans="3:15" ht="12.75">
      <c r="C684" s="14"/>
      <c r="D684" s="14"/>
      <c r="E684" s="14"/>
      <c r="F684" s="14"/>
      <c r="G684" s="14"/>
      <c r="H684" s="14"/>
      <c r="I684" s="14"/>
      <c r="J684" s="14"/>
      <c r="K684" s="14"/>
      <c r="L684" s="14"/>
      <c r="M684" s="14"/>
      <c r="N684" s="14"/>
      <c r="O684" s="14"/>
    </row>
    <row r="685" spans="3:15" ht="12.75"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  <c r="N685" s="14"/>
      <c r="O685" s="14"/>
    </row>
    <row r="686" spans="3:15" ht="12.75"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  <c r="N686" s="14"/>
      <c r="O686" s="14"/>
    </row>
    <row r="687" spans="3:15" ht="12.75"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  <c r="N687" s="14"/>
      <c r="O687" s="14"/>
    </row>
    <row r="688" spans="3:15" ht="12.75">
      <c r="C688" s="14"/>
      <c r="D688" s="14"/>
      <c r="E688" s="14"/>
      <c r="F688" s="14"/>
      <c r="G688" s="14"/>
      <c r="H688" s="14"/>
      <c r="I688" s="14"/>
      <c r="J688" s="14"/>
      <c r="K688" s="14"/>
      <c r="L688" s="14"/>
      <c r="M688" s="14"/>
      <c r="N688" s="14"/>
      <c r="O688" s="14"/>
    </row>
    <row r="689" spans="3:15" ht="12.75"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4"/>
      <c r="N689" s="14"/>
      <c r="O689" s="14"/>
    </row>
    <row r="690" spans="3:15" ht="12.75"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M690" s="14"/>
      <c r="N690" s="14"/>
      <c r="O690" s="14"/>
    </row>
    <row r="691" spans="3:15" ht="12.75"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  <c r="N691" s="14"/>
      <c r="O691" s="14"/>
    </row>
    <row r="692" spans="3:15" ht="12.75"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  <c r="N692" s="14"/>
      <c r="O692" s="14"/>
    </row>
    <row r="693" spans="3:15" ht="12.75"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  <c r="N693" s="14"/>
      <c r="O693" s="14"/>
    </row>
    <row r="694" spans="3:15" ht="12.75">
      <c r="C694" s="14"/>
      <c r="D694" s="14"/>
      <c r="E694" s="14"/>
      <c r="F694" s="14"/>
      <c r="G694" s="14"/>
      <c r="H694" s="14"/>
      <c r="I694" s="14"/>
      <c r="J694" s="14"/>
      <c r="K694" s="14"/>
      <c r="L694" s="14"/>
      <c r="M694" s="14"/>
      <c r="N694" s="14"/>
      <c r="O694" s="14"/>
    </row>
    <row r="695" spans="3:15" ht="12.75"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  <c r="N695" s="14"/>
      <c r="O695" s="14"/>
    </row>
    <row r="696" spans="3:15" ht="12.75"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  <c r="N696" s="14"/>
      <c r="O696" s="14"/>
    </row>
    <row r="697" spans="3:15" ht="12.75"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  <c r="N697" s="14"/>
      <c r="O697" s="14"/>
    </row>
    <row r="698" spans="3:15" ht="12.75"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</row>
    <row r="699" spans="3:15" ht="12.75"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M699" s="14"/>
      <c r="N699" s="14"/>
      <c r="O699" s="14"/>
    </row>
    <row r="700" spans="3:15" ht="12.75">
      <c r="C700" s="14"/>
      <c r="D700" s="14"/>
      <c r="E700" s="14"/>
      <c r="F700" s="14"/>
      <c r="G700" s="14"/>
      <c r="H700" s="14"/>
      <c r="I700" s="14"/>
      <c r="J700" s="14"/>
      <c r="K700" s="14"/>
      <c r="L700" s="14"/>
      <c r="M700" s="14"/>
      <c r="N700" s="14"/>
      <c r="O700" s="14"/>
    </row>
    <row r="701" spans="3:15" ht="12.75"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  <c r="N701" s="14"/>
      <c r="O701" s="14"/>
    </row>
    <row r="702" spans="3:15" ht="12.75"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  <c r="N702" s="14"/>
      <c r="O702" s="14"/>
    </row>
    <row r="703" spans="3:15" ht="12.75">
      <c r="C703" s="14"/>
      <c r="D703" s="14"/>
      <c r="E703" s="14"/>
      <c r="F703" s="14"/>
      <c r="G703" s="14"/>
      <c r="H703" s="14"/>
      <c r="I703" s="14"/>
      <c r="J703" s="14"/>
      <c r="K703" s="14"/>
      <c r="L703" s="14"/>
      <c r="M703" s="14"/>
      <c r="N703" s="14"/>
      <c r="O703" s="14"/>
    </row>
    <row r="704" spans="3:15" ht="12.75">
      <c r="C704" s="14"/>
      <c r="D704" s="14"/>
      <c r="E704" s="14"/>
      <c r="F704" s="14"/>
      <c r="G704" s="14"/>
      <c r="H704" s="14"/>
      <c r="I704" s="14"/>
      <c r="J704" s="14"/>
      <c r="K704" s="14"/>
      <c r="L704" s="14"/>
      <c r="M704" s="14"/>
      <c r="N704" s="14"/>
      <c r="O704" s="14"/>
    </row>
    <row r="705" spans="3:15" ht="12.75"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  <c r="N705" s="14"/>
      <c r="O705" s="14"/>
    </row>
    <row r="706" spans="3:15" ht="12.75"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  <c r="N706" s="14"/>
      <c r="O706" s="14"/>
    </row>
    <row r="707" spans="3:15" ht="12.75"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  <c r="N707" s="14"/>
      <c r="O707" s="14"/>
    </row>
    <row r="708" spans="3:15" ht="12.75">
      <c r="C708" s="14"/>
      <c r="D708" s="14"/>
      <c r="E708" s="14"/>
      <c r="F708" s="14"/>
      <c r="G708" s="14"/>
      <c r="H708" s="14"/>
      <c r="I708" s="14"/>
      <c r="J708" s="14"/>
      <c r="K708" s="14"/>
      <c r="L708" s="14"/>
      <c r="M708" s="14"/>
      <c r="N708" s="14"/>
      <c r="O708" s="14"/>
    </row>
    <row r="709" spans="3:15" ht="12.75">
      <c r="C709" s="14"/>
      <c r="D709" s="14"/>
      <c r="E709" s="14"/>
      <c r="F709" s="14"/>
      <c r="G709" s="14"/>
      <c r="H709" s="14"/>
      <c r="I709" s="14"/>
      <c r="J709" s="14"/>
      <c r="K709" s="14"/>
      <c r="L709" s="14"/>
      <c r="M709" s="14"/>
      <c r="N709" s="14"/>
      <c r="O709" s="14"/>
    </row>
    <row r="710" spans="3:15" ht="12.75">
      <c r="C710" s="14"/>
      <c r="D710" s="14"/>
      <c r="E710" s="14"/>
      <c r="F710" s="14"/>
      <c r="G710" s="14"/>
      <c r="H710" s="14"/>
      <c r="I710" s="14"/>
      <c r="J710" s="14"/>
      <c r="K710" s="14"/>
      <c r="L710" s="14"/>
      <c r="M710" s="14"/>
      <c r="N710" s="14"/>
      <c r="O710" s="14"/>
    </row>
    <row r="711" spans="3:15" ht="12.75">
      <c r="C711" s="14"/>
      <c r="D711" s="14"/>
      <c r="E711" s="14"/>
      <c r="F711" s="14"/>
      <c r="G711" s="14"/>
      <c r="H711" s="14"/>
      <c r="I711" s="14"/>
      <c r="J711" s="14"/>
      <c r="K711" s="14"/>
      <c r="L711" s="14"/>
      <c r="M711" s="14"/>
      <c r="N711" s="14"/>
      <c r="O711" s="14"/>
    </row>
    <row r="712" spans="3:15" ht="12.75"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14"/>
      <c r="N712" s="14"/>
      <c r="O712" s="14"/>
    </row>
    <row r="713" spans="3:15" ht="12.75">
      <c r="C713" s="14"/>
      <c r="D713" s="14"/>
      <c r="E713" s="14"/>
      <c r="F713" s="14"/>
      <c r="G713" s="14"/>
      <c r="H713" s="14"/>
      <c r="I713" s="14"/>
      <c r="J713" s="14"/>
      <c r="K713" s="14"/>
      <c r="L713" s="14"/>
      <c r="M713" s="14"/>
      <c r="N713" s="14"/>
      <c r="O713" s="14"/>
    </row>
    <row r="714" spans="3:15" ht="12.75">
      <c r="C714" s="14"/>
      <c r="D714" s="14"/>
      <c r="E714" s="14"/>
      <c r="F714" s="14"/>
      <c r="G714" s="14"/>
      <c r="H714" s="14"/>
      <c r="I714" s="14"/>
      <c r="J714" s="14"/>
      <c r="K714" s="14"/>
      <c r="L714" s="14"/>
      <c r="M714" s="14"/>
      <c r="N714" s="14"/>
      <c r="O714" s="14"/>
    </row>
    <row r="715" spans="3:15" ht="12.75"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  <c r="N715" s="14"/>
      <c r="O715" s="14"/>
    </row>
    <row r="716" spans="3:15" ht="12.75"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  <c r="N716" s="14"/>
      <c r="O716" s="14"/>
    </row>
    <row r="717" spans="3:15" ht="12.75">
      <c r="C717" s="14"/>
      <c r="D717" s="14"/>
      <c r="E717" s="14"/>
      <c r="F717" s="14"/>
      <c r="G717" s="14"/>
      <c r="H717" s="14"/>
      <c r="I717" s="14"/>
      <c r="J717" s="14"/>
      <c r="K717" s="14"/>
      <c r="L717" s="14"/>
      <c r="M717" s="14"/>
      <c r="N717" s="14"/>
      <c r="O717" s="14"/>
    </row>
    <row r="718" spans="3:15" ht="12.75">
      <c r="C718" s="14"/>
      <c r="D718" s="14"/>
      <c r="E718" s="14"/>
      <c r="F718" s="14"/>
      <c r="G718" s="14"/>
      <c r="H718" s="14"/>
      <c r="I718" s="14"/>
      <c r="J718" s="14"/>
      <c r="K718" s="14"/>
      <c r="L718" s="14"/>
      <c r="M718" s="14"/>
      <c r="N718" s="14"/>
      <c r="O718" s="14"/>
    </row>
    <row r="719" spans="3:15" ht="12.75">
      <c r="C719" s="14"/>
      <c r="D719" s="14"/>
      <c r="E719" s="14"/>
      <c r="F719" s="14"/>
      <c r="G719" s="14"/>
      <c r="H719" s="14"/>
      <c r="I719" s="14"/>
      <c r="J719" s="14"/>
      <c r="K719" s="14"/>
      <c r="L719" s="14"/>
      <c r="M719" s="14"/>
      <c r="N719" s="14"/>
      <c r="O719" s="14"/>
    </row>
    <row r="720" spans="3:15" ht="12.75">
      <c r="C720" s="14"/>
      <c r="D720" s="14"/>
      <c r="E720" s="14"/>
      <c r="F720" s="14"/>
      <c r="G720" s="14"/>
      <c r="H720" s="14"/>
      <c r="I720" s="14"/>
      <c r="J720" s="14"/>
      <c r="K720" s="14"/>
      <c r="L720" s="14"/>
      <c r="M720" s="14"/>
      <c r="N720" s="14"/>
      <c r="O720" s="14"/>
    </row>
    <row r="721" spans="3:15" ht="12.75">
      <c r="C721" s="14"/>
      <c r="D721" s="14"/>
      <c r="E721" s="14"/>
      <c r="F721" s="14"/>
      <c r="G721" s="14"/>
      <c r="H721" s="14"/>
      <c r="I721" s="14"/>
      <c r="J721" s="14"/>
      <c r="K721" s="14"/>
      <c r="L721" s="14"/>
      <c r="M721" s="14"/>
      <c r="N721" s="14"/>
      <c r="O721" s="14"/>
    </row>
    <row r="722" spans="3:15" ht="12.75">
      <c r="C722" s="14"/>
      <c r="D722" s="14"/>
      <c r="E722" s="14"/>
      <c r="F722" s="14"/>
      <c r="G722" s="14"/>
      <c r="H722" s="14"/>
      <c r="I722" s="14"/>
      <c r="J722" s="14"/>
      <c r="K722" s="14"/>
      <c r="L722" s="14"/>
      <c r="M722" s="14"/>
      <c r="N722" s="14"/>
      <c r="O722" s="14"/>
    </row>
    <row r="723" spans="3:15" ht="12.75">
      <c r="C723" s="14"/>
      <c r="D723" s="14"/>
      <c r="E723" s="14"/>
      <c r="F723" s="14"/>
      <c r="G723" s="14"/>
      <c r="H723" s="14"/>
      <c r="I723" s="14"/>
      <c r="J723" s="14"/>
      <c r="K723" s="14"/>
      <c r="L723" s="14"/>
      <c r="M723" s="14"/>
      <c r="N723" s="14"/>
      <c r="O723" s="14"/>
    </row>
    <row r="724" spans="3:15" ht="12.75">
      <c r="C724" s="14"/>
      <c r="D724" s="14"/>
      <c r="E724" s="14"/>
      <c r="F724" s="14"/>
      <c r="G724" s="14"/>
      <c r="H724" s="14"/>
      <c r="I724" s="14"/>
      <c r="J724" s="14"/>
      <c r="K724" s="14"/>
      <c r="L724" s="14"/>
      <c r="M724" s="14"/>
      <c r="N724" s="14"/>
      <c r="O724" s="14"/>
    </row>
    <row r="725" spans="3:15" ht="12.75"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  <c r="N725" s="14"/>
      <c r="O725" s="14"/>
    </row>
    <row r="726" spans="3:15" ht="12.75">
      <c r="C726" s="14"/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4"/>
    </row>
    <row r="727" spans="3:15" ht="12.75">
      <c r="C727" s="14"/>
      <c r="D727" s="14"/>
      <c r="E727" s="14"/>
      <c r="F727" s="14"/>
      <c r="G727" s="14"/>
      <c r="H727" s="14"/>
      <c r="I727" s="14"/>
      <c r="J727" s="14"/>
      <c r="K727" s="14"/>
      <c r="L727" s="14"/>
      <c r="M727" s="14"/>
      <c r="N727" s="14"/>
      <c r="O727" s="14"/>
    </row>
    <row r="728" spans="3:15" ht="12.75">
      <c r="C728" s="14"/>
      <c r="D728" s="14"/>
      <c r="E728" s="14"/>
      <c r="F728" s="14"/>
      <c r="G728" s="14"/>
      <c r="H728" s="14"/>
      <c r="I728" s="14"/>
      <c r="J728" s="14"/>
      <c r="K728" s="14"/>
      <c r="L728" s="14"/>
      <c r="M728" s="14"/>
      <c r="N728" s="14"/>
      <c r="O728" s="14"/>
    </row>
    <row r="729" spans="3:15" ht="12.75">
      <c r="C729" s="14"/>
      <c r="D729" s="14"/>
      <c r="E729" s="14"/>
      <c r="F729" s="14"/>
      <c r="G729" s="14"/>
      <c r="H729" s="14"/>
      <c r="I729" s="14"/>
      <c r="J729" s="14"/>
      <c r="K729" s="14"/>
      <c r="L729" s="14"/>
      <c r="M729" s="14"/>
      <c r="N729" s="14"/>
      <c r="O729" s="14"/>
    </row>
    <row r="730" spans="3:15" ht="12.75">
      <c r="C730" s="14"/>
      <c r="D730" s="14"/>
      <c r="E730" s="14"/>
      <c r="F730" s="14"/>
      <c r="G730" s="14"/>
      <c r="H730" s="14"/>
      <c r="I730" s="14"/>
      <c r="J730" s="14"/>
      <c r="K730" s="14"/>
      <c r="L730" s="14"/>
      <c r="M730" s="14"/>
      <c r="N730" s="14"/>
      <c r="O730" s="14"/>
    </row>
    <row r="731" spans="3:15" ht="12.75">
      <c r="C731" s="14"/>
      <c r="D731" s="14"/>
      <c r="E731" s="14"/>
      <c r="F731" s="14"/>
      <c r="G731" s="14"/>
      <c r="H731" s="14"/>
      <c r="I731" s="14"/>
      <c r="J731" s="14"/>
      <c r="K731" s="14"/>
      <c r="L731" s="14"/>
      <c r="M731" s="14"/>
      <c r="N731" s="14"/>
      <c r="O731" s="14"/>
    </row>
    <row r="732" spans="3:15" ht="12.75">
      <c r="C732" s="14"/>
      <c r="D732" s="14"/>
      <c r="E732" s="14"/>
      <c r="F732" s="14"/>
      <c r="G732" s="14"/>
      <c r="H732" s="14"/>
      <c r="I732" s="14"/>
      <c r="J732" s="14"/>
      <c r="K732" s="14"/>
      <c r="L732" s="14"/>
      <c r="M732" s="14"/>
      <c r="N732" s="14"/>
      <c r="O732" s="14"/>
    </row>
    <row r="733" spans="3:15" ht="12.75">
      <c r="C733" s="14"/>
      <c r="D733" s="14"/>
      <c r="E733" s="14"/>
      <c r="F733" s="14"/>
      <c r="G733" s="14"/>
      <c r="H733" s="14"/>
      <c r="I733" s="14"/>
      <c r="J733" s="14"/>
      <c r="K733" s="14"/>
      <c r="L733" s="14"/>
      <c r="M733" s="14"/>
      <c r="N733" s="14"/>
      <c r="O733" s="14"/>
    </row>
    <row r="734" spans="3:15" ht="12.75"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  <c r="N734" s="14"/>
      <c r="O734" s="14"/>
    </row>
    <row r="735" spans="3:15" ht="12.75"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  <c r="N735" s="14"/>
      <c r="O735" s="14"/>
    </row>
    <row r="736" spans="3:15" ht="12.75">
      <c r="C736" s="14"/>
      <c r="D736" s="14"/>
      <c r="E736" s="14"/>
      <c r="F736" s="14"/>
      <c r="G736" s="14"/>
      <c r="H736" s="14"/>
      <c r="I736" s="14"/>
      <c r="J736" s="14"/>
      <c r="K736" s="14"/>
      <c r="L736" s="14"/>
      <c r="M736" s="14"/>
      <c r="N736" s="14"/>
      <c r="O736" s="14"/>
    </row>
    <row r="737" spans="3:15" ht="12.75">
      <c r="C737" s="14"/>
      <c r="D737" s="14"/>
      <c r="E737" s="14"/>
      <c r="F737" s="14"/>
      <c r="G737" s="14"/>
      <c r="H737" s="14"/>
      <c r="I737" s="14"/>
      <c r="J737" s="14"/>
      <c r="K737" s="14"/>
      <c r="L737" s="14"/>
      <c r="M737" s="14"/>
      <c r="N737" s="14"/>
      <c r="O737" s="14"/>
    </row>
    <row r="738" spans="3:15" ht="12.75">
      <c r="C738" s="14"/>
      <c r="D738" s="14"/>
      <c r="E738" s="14"/>
      <c r="F738" s="14"/>
      <c r="G738" s="14"/>
      <c r="H738" s="14"/>
      <c r="I738" s="14"/>
      <c r="J738" s="14"/>
      <c r="K738" s="14"/>
      <c r="L738" s="14"/>
      <c r="M738" s="14"/>
      <c r="N738" s="14"/>
      <c r="O738" s="14"/>
    </row>
    <row r="739" spans="3:15" ht="12.75">
      <c r="C739" s="14"/>
      <c r="D739" s="14"/>
      <c r="E739" s="14"/>
      <c r="F739" s="14"/>
      <c r="G739" s="14"/>
      <c r="H739" s="14"/>
      <c r="I739" s="14"/>
      <c r="J739" s="14"/>
      <c r="K739" s="14"/>
      <c r="L739" s="14"/>
      <c r="M739" s="14"/>
      <c r="N739" s="14"/>
      <c r="O739" s="14"/>
    </row>
    <row r="740" spans="3:15" ht="12.75">
      <c r="C740" s="14"/>
      <c r="D740" s="14"/>
      <c r="E740" s="14"/>
      <c r="F740" s="14"/>
      <c r="G740" s="14"/>
      <c r="H740" s="14"/>
      <c r="I740" s="14"/>
      <c r="J740" s="14"/>
      <c r="K740" s="14"/>
      <c r="L740" s="14"/>
      <c r="M740" s="14"/>
      <c r="N740" s="14"/>
      <c r="O740" s="14"/>
    </row>
    <row r="741" spans="3:15" ht="12.75">
      <c r="C741" s="14"/>
      <c r="D741" s="14"/>
      <c r="E741" s="14"/>
      <c r="F741" s="14"/>
      <c r="G741" s="14"/>
      <c r="H741" s="14"/>
      <c r="I741" s="14"/>
      <c r="J741" s="14"/>
      <c r="K741" s="14"/>
      <c r="L741" s="14"/>
      <c r="M741" s="14"/>
      <c r="N741" s="14"/>
      <c r="O741" s="14"/>
    </row>
    <row r="742" spans="3:15" ht="12.75">
      <c r="C742" s="14"/>
      <c r="D742" s="14"/>
      <c r="E742" s="14"/>
      <c r="F742" s="14"/>
      <c r="G742" s="14"/>
      <c r="H742" s="14"/>
      <c r="I742" s="14"/>
      <c r="J742" s="14"/>
      <c r="K742" s="14"/>
      <c r="L742" s="14"/>
      <c r="M742" s="14"/>
      <c r="N742" s="14"/>
      <c r="O742" s="14"/>
    </row>
    <row r="743" spans="3:15" ht="12.75">
      <c r="C743" s="14"/>
      <c r="D743" s="14"/>
      <c r="E743" s="14"/>
      <c r="F743" s="14"/>
      <c r="G743" s="14"/>
      <c r="H743" s="14"/>
      <c r="I743" s="14"/>
      <c r="J743" s="14"/>
      <c r="K743" s="14"/>
      <c r="L743" s="14"/>
      <c r="M743" s="14"/>
      <c r="N743" s="14"/>
      <c r="O743" s="14"/>
    </row>
    <row r="744" spans="3:15" ht="12.75">
      <c r="C744" s="14"/>
      <c r="D744" s="14"/>
      <c r="E744" s="14"/>
      <c r="F744" s="14"/>
      <c r="G744" s="14"/>
      <c r="H744" s="14"/>
      <c r="I744" s="14"/>
      <c r="J744" s="14"/>
      <c r="K744" s="14"/>
      <c r="L744" s="14"/>
      <c r="M744" s="14"/>
      <c r="N744" s="14"/>
      <c r="O744" s="14"/>
    </row>
    <row r="745" spans="3:15" ht="12.75"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M745" s="14"/>
      <c r="N745" s="14"/>
      <c r="O745" s="14"/>
    </row>
  </sheetData>
  <sheetProtection/>
  <mergeCells count="2">
    <mergeCell ref="C3:O3"/>
    <mergeCell ref="A4:A222"/>
  </mergeCells>
  <printOptions horizontalCentered="1"/>
  <pageMargins left="0" right="0" top="0.3937007874015748" bottom="0.3937007874015748" header="0.3937007874015748" footer="0.3937007874015748"/>
  <pageSetup horizontalDpi="600" verticalDpi="600" orientation="portrait" paperSize="9" r:id="rId1"/>
  <colBreaks count="1" manualBreakCount="1">
    <brk id="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R805"/>
  <sheetViews>
    <sheetView zoomScale="110" zoomScaleNormal="11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6" sqref="B6"/>
    </sheetView>
  </sheetViews>
  <sheetFormatPr defaultColWidth="9.140625" defaultRowHeight="12.75"/>
  <cols>
    <col min="1" max="1" width="3.7109375" style="32" customWidth="1"/>
    <col min="2" max="2" width="28.28125" style="11" customWidth="1"/>
    <col min="3" max="5" width="9.140625" style="32" customWidth="1"/>
    <col min="6" max="6" width="7.28125" style="10" customWidth="1"/>
    <col min="7" max="12" width="9.140625" style="32" customWidth="1"/>
    <col min="13" max="13" width="6.8515625" style="32" customWidth="1"/>
    <col min="14" max="16384" width="9.140625" style="32" customWidth="1"/>
  </cols>
  <sheetData>
    <row r="1" spans="1:15" s="1" customFormat="1" ht="19.5" customHeight="1">
      <c r="A1" s="2" t="s">
        <v>15</v>
      </c>
      <c r="B1" s="5"/>
      <c r="O1" s="66"/>
    </row>
    <row r="2" spans="1:4" s="1" customFormat="1" ht="6.75" customHeight="1" thickBot="1">
      <c r="A2" s="4"/>
      <c r="B2" s="5"/>
      <c r="C2" s="3"/>
      <c r="D2" s="3"/>
    </row>
    <row r="3" spans="2:15" s="1" customFormat="1" ht="13.5" thickBot="1">
      <c r="B3" s="5"/>
      <c r="C3" s="176">
        <v>2012</v>
      </c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</row>
    <row r="4" spans="1:15" s="1" customFormat="1" ht="13.5" customHeight="1" thickBot="1">
      <c r="A4" s="177" t="s">
        <v>17</v>
      </c>
      <c r="B4" s="7" t="s">
        <v>1</v>
      </c>
      <c r="C4" s="65" t="s">
        <v>2</v>
      </c>
      <c r="D4" s="65" t="s">
        <v>3</v>
      </c>
      <c r="E4" s="65" t="s">
        <v>4</v>
      </c>
      <c r="F4" s="65" t="s">
        <v>5</v>
      </c>
      <c r="G4" s="65" t="s">
        <v>6</v>
      </c>
      <c r="H4" s="65" t="s">
        <v>7</v>
      </c>
      <c r="I4" s="65" t="s">
        <v>8</v>
      </c>
      <c r="J4" s="65" t="s">
        <v>9</v>
      </c>
      <c r="K4" s="65" t="s">
        <v>10</v>
      </c>
      <c r="L4" s="65" t="s">
        <v>11</v>
      </c>
      <c r="M4" s="65" t="s">
        <v>12</v>
      </c>
      <c r="N4" s="65" t="s">
        <v>13</v>
      </c>
      <c r="O4" s="65" t="s">
        <v>14</v>
      </c>
    </row>
    <row r="5" spans="1:15" s="1" customFormat="1" ht="13.5" thickBot="1">
      <c r="A5" s="178"/>
      <c r="B5" s="7" t="s">
        <v>18</v>
      </c>
      <c r="C5" s="8">
        <f aca="true" t="shared" si="0" ref="C5:N5">C6+C33+C80+C120+C154+C209+C219</f>
        <v>594152</v>
      </c>
      <c r="D5" s="8">
        <f t="shared" si="0"/>
        <v>458990</v>
      </c>
      <c r="E5" s="8">
        <f t="shared" si="0"/>
        <v>547302</v>
      </c>
      <c r="F5" s="8">
        <f t="shared" si="0"/>
        <v>667449</v>
      </c>
      <c r="G5" s="8">
        <f t="shared" si="0"/>
        <v>606923</v>
      </c>
      <c r="H5" s="8">
        <f t="shared" si="0"/>
        <v>570115</v>
      </c>
      <c r="I5" s="8">
        <f t="shared" si="0"/>
        <v>736454</v>
      </c>
      <c r="J5" s="8">
        <f t="shared" si="0"/>
        <v>740188</v>
      </c>
      <c r="K5" s="8">
        <f t="shared" si="0"/>
        <v>667410</v>
      </c>
      <c r="L5" s="8">
        <f t="shared" si="0"/>
        <v>681845</v>
      </c>
      <c r="M5" s="8">
        <f t="shared" si="0"/>
        <v>546453</v>
      </c>
      <c r="N5" s="8">
        <f t="shared" si="0"/>
        <v>625872</v>
      </c>
      <c r="O5" s="8">
        <f aca="true" t="shared" si="1" ref="O5:O36">SUM(C5:N5)</f>
        <v>7443153</v>
      </c>
    </row>
    <row r="6" spans="1:15" s="58" customFormat="1" ht="13.5" customHeight="1" thickBot="1">
      <c r="A6" s="178"/>
      <c r="B6" s="55" t="s">
        <v>19</v>
      </c>
      <c r="C6" s="56">
        <f aca="true" t="shared" si="2" ref="C6:N6">C7+C29</f>
        <v>519324</v>
      </c>
      <c r="D6" s="56">
        <f t="shared" si="2"/>
        <v>406652</v>
      </c>
      <c r="E6" s="56">
        <f t="shared" si="2"/>
        <v>484224</v>
      </c>
      <c r="F6" s="56">
        <f t="shared" si="2"/>
        <v>589989</v>
      </c>
      <c r="G6" s="56">
        <f t="shared" si="2"/>
        <v>538726</v>
      </c>
      <c r="H6" s="56">
        <f t="shared" si="2"/>
        <v>497188</v>
      </c>
      <c r="I6" s="56">
        <f t="shared" si="2"/>
        <v>629855</v>
      </c>
      <c r="J6" s="56">
        <f t="shared" si="2"/>
        <v>620609</v>
      </c>
      <c r="K6" s="56">
        <f t="shared" si="2"/>
        <v>575315</v>
      </c>
      <c r="L6" s="56">
        <f t="shared" si="2"/>
        <v>616929</v>
      </c>
      <c r="M6" s="56">
        <f t="shared" si="2"/>
        <v>489096</v>
      </c>
      <c r="N6" s="56">
        <f t="shared" si="2"/>
        <v>567829</v>
      </c>
      <c r="O6" s="57">
        <f t="shared" si="1"/>
        <v>6535736</v>
      </c>
    </row>
    <row r="7" spans="1:17" s="1" customFormat="1" ht="13.5" thickBot="1">
      <c r="A7" s="178"/>
      <c r="B7" s="7" t="s">
        <v>20</v>
      </c>
      <c r="C7" s="9">
        <f aca="true" t="shared" si="3" ref="C7:N7">SUM(C8:C28)</f>
        <v>512140</v>
      </c>
      <c r="D7" s="9">
        <f t="shared" si="3"/>
        <v>400928</v>
      </c>
      <c r="E7" s="9">
        <f t="shared" si="3"/>
        <v>477562</v>
      </c>
      <c r="F7" s="9">
        <f t="shared" si="3"/>
        <v>580817</v>
      </c>
      <c r="G7" s="9">
        <f t="shared" si="3"/>
        <v>531729</v>
      </c>
      <c r="H7" s="9">
        <f t="shared" si="3"/>
        <v>489343</v>
      </c>
      <c r="I7" s="9">
        <f t="shared" si="3"/>
        <v>616855</v>
      </c>
      <c r="J7" s="9">
        <f t="shared" si="3"/>
        <v>608459</v>
      </c>
      <c r="K7" s="9">
        <f t="shared" si="3"/>
        <v>562092</v>
      </c>
      <c r="L7" s="9">
        <f t="shared" si="3"/>
        <v>604303</v>
      </c>
      <c r="M7" s="9">
        <f t="shared" si="3"/>
        <v>479854</v>
      </c>
      <c r="N7" s="9">
        <f t="shared" si="3"/>
        <v>557227</v>
      </c>
      <c r="O7" s="9">
        <f t="shared" si="1"/>
        <v>6421309</v>
      </c>
      <c r="P7" s="31"/>
      <c r="Q7" s="31"/>
    </row>
    <row r="8" spans="1:17" s="1" customFormat="1" ht="12.75">
      <c r="A8" s="178"/>
      <c r="B8" s="35" t="s">
        <v>22</v>
      </c>
      <c r="C8" s="172">
        <v>276413</v>
      </c>
      <c r="D8" s="172">
        <v>214331</v>
      </c>
      <c r="E8" s="172">
        <v>260073</v>
      </c>
      <c r="F8" s="172">
        <v>302087</v>
      </c>
      <c r="G8" s="172">
        <v>318006</v>
      </c>
      <c r="H8" s="172">
        <v>278751</v>
      </c>
      <c r="I8" s="172">
        <v>354456</v>
      </c>
      <c r="J8" s="172">
        <v>343948</v>
      </c>
      <c r="K8" s="172">
        <v>304623</v>
      </c>
      <c r="L8" s="172">
        <v>379888</v>
      </c>
      <c r="M8" s="172">
        <v>281583</v>
      </c>
      <c r="N8" s="172">
        <v>344038</v>
      </c>
      <c r="O8" s="16">
        <f t="shared" si="1"/>
        <v>3658197</v>
      </c>
      <c r="P8" s="6"/>
      <c r="Q8" s="31"/>
    </row>
    <row r="9" spans="1:16" s="1" customFormat="1" ht="12.75">
      <c r="A9" s="178"/>
      <c r="B9" s="36" t="s">
        <v>21</v>
      </c>
      <c r="C9" s="20">
        <v>182054</v>
      </c>
      <c r="D9" s="20">
        <v>143612</v>
      </c>
      <c r="E9" s="20">
        <v>171315</v>
      </c>
      <c r="F9" s="20">
        <v>231087</v>
      </c>
      <c r="G9" s="20">
        <v>172356</v>
      </c>
      <c r="H9" s="20">
        <v>174526</v>
      </c>
      <c r="I9" s="20">
        <v>214437</v>
      </c>
      <c r="J9" s="20">
        <v>231065</v>
      </c>
      <c r="K9" s="20">
        <v>225414</v>
      </c>
      <c r="L9" s="20">
        <v>194054</v>
      </c>
      <c r="M9" s="20">
        <v>171433</v>
      </c>
      <c r="N9" s="20">
        <v>182254</v>
      </c>
      <c r="O9" s="19">
        <f t="shared" si="1"/>
        <v>2293607</v>
      </c>
      <c r="P9" s="6"/>
    </row>
    <row r="10" spans="1:18" s="1" customFormat="1" ht="12.75">
      <c r="A10" s="178"/>
      <c r="B10" s="36" t="s">
        <v>24</v>
      </c>
      <c r="C10" s="17">
        <v>10253</v>
      </c>
      <c r="D10" s="17">
        <v>9248</v>
      </c>
      <c r="E10" s="17">
        <v>10249</v>
      </c>
      <c r="F10" s="17">
        <v>10280</v>
      </c>
      <c r="G10" s="17">
        <v>10200</v>
      </c>
      <c r="H10" s="17">
        <v>10452</v>
      </c>
      <c r="I10" s="17">
        <v>13193</v>
      </c>
      <c r="J10" s="17">
        <v>12172</v>
      </c>
      <c r="K10" s="17">
        <v>12518</v>
      </c>
      <c r="L10" s="17">
        <v>10755</v>
      </c>
      <c r="M10" s="17">
        <v>9516</v>
      </c>
      <c r="N10" s="17">
        <v>9498</v>
      </c>
      <c r="O10" s="19">
        <f t="shared" si="1"/>
        <v>128334</v>
      </c>
      <c r="P10" s="6"/>
      <c r="Q10" s="31"/>
      <c r="R10" s="31"/>
    </row>
    <row r="11" spans="1:16" s="1" customFormat="1" ht="12.75">
      <c r="A11" s="178"/>
      <c r="B11" s="36" t="s">
        <v>25</v>
      </c>
      <c r="C11" s="17">
        <v>8953</v>
      </c>
      <c r="D11" s="17">
        <v>7266</v>
      </c>
      <c r="E11" s="17">
        <v>7633</v>
      </c>
      <c r="F11" s="17">
        <v>8808</v>
      </c>
      <c r="G11" s="17">
        <v>8104</v>
      </c>
      <c r="H11" s="17">
        <v>8210</v>
      </c>
      <c r="I11" s="17">
        <v>9349</v>
      </c>
      <c r="J11" s="17">
        <v>7016</v>
      </c>
      <c r="K11" s="17">
        <v>6597</v>
      </c>
      <c r="L11" s="17">
        <v>6027</v>
      </c>
      <c r="M11" s="17">
        <v>5205</v>
      </c>
      <c r="N11" s="17">
        <v>6317</v>
      </c>
      <c r="O11" s="19">
        <f t="shared" si="1"/>
        <v>89485</v>
      </c>
      <c r="P11" s="6"/>
    </row>
    <row r="12" spans="1:16" s="1" customFormat="1" ht="12.75">
      <c r="A12" s="178"/>
      <c r="B12" s="37" t="s">
        <v>26</v>
      </c>
      <c r="C12" s="17">
        <v>12807</v>
      </c>
      <c r="D12" s="17">
        <v>6997</v>
      </c>
      <c r="E12" s="17">
        <v>11061</v>
      </c>
      <c r="F12" s="17">
        <v>8719</v>
      </c>
      <c r="G12" s="17">
        <v>7106</v>
      </c>
      <c r="H12" s="17">
        <v>5291</v>
      </c>
      <c r="I12" s="17">
        <v>7873</v>
      </c>
      <c r="J12" s="17">
        <v>3307</v>
      </c>
      <c r="K12" s="17">
        <v>2312</v>
      </c>
      <c r="L12" s="17">
        <v>2809</v>
      </c>
      <c r="M12" s="17">
        <v>3005</v>
      </c>
      <c r="N12" s="17">
        <v>3185</v>
      </c>
      <c r="O12" s="19">
        <f t="shared" si="1"/>
        <v>74472</v>
      </c>
      <c r="P12" s="6"/>
    </row>
    <row r="13" spans="1:16" s="1" customFormat="1" ht="12.75">
      <c r="A13" s="178"/>
      <c r="B13" s="36" t="s">
        <v>23</v>
      </c>
      <c r="C13" s="17">
        <v>7129</v>
      </c>
      <c r="D13" s="17">
        <v>5041</v>
      </c>
      <c r="E13" s="17">
        <v>5051</v>
      </c>
      <c r="F13" s="17">
        <v>5794</v>
      </c>
      <c r="G13" s="17">
        <v>5235</v>
      </c>
      <c r="H13" s="17">
        <v>5096</v>
      </c>
      <c r="I13" s="17">
        <v>7197</v>
      </c>
      <c r="J13" s="17">
        <v>5560</v>
      </c>
      <c r="K13" s="17">
        <v>5140</v>
      </c>
      <c r="L13" s="17">
        <v>5489</v>
      </c>
      <c r="M13" s="17">
        <v>4204</v>
      </c>
      <c r="N13" s="17">
        <v>5420</v>
      </c>
      <c r="O13" s="19">
        <f t="shared" si="1"/>
        <v>66356</v>
      </c>
      <c r="P13" s="6"/>
    </row>
    <row r="14" spans="1:16" s="1" customFormat="1" ht="12.75">
      <c r="A14" s="178"/>
      <c r="B14" s="36" t="s">
        <v>33</v>
      </c>
      <c r="C14" s="20">
        <v>5138</v>
      </c>
      <c r="D14" s="20">
        <v>6402</v>
      </c>
      <c r="E14" s="20">
        <v>4312</v>
      </c>
      <c r="F14" s="20">
        <v>4475</v>
      </c>
      <c r="G14" s="20">
        <v>4064</v>
      </c>
      <c r="H14" s="20">
        <v>2629</v>
      </c>
      <c r="I14" s="20">
        <v>4772</v>
      </c>
      <c r="J14" s="20">
        <v>1995</v>
      </c>
      <c r="K14" s="20">
        <v>1862</v>
      </c>
      <c r="L14" s="20">
        <v>1765</v>
      </c>
      <c r="M14" s="20">
        <v>1792</v>
      </c>
      <c r="N14" s="20">
        <v>1959</v>
      </c>
      <c r="O14" s="19">
        <f t="shared" si="1"/>
        <v>41165</v>
      </c>
      <c r="P14" s="6"/>
    </row>
    <row r="15" spans="1:16" s="1" customFormat="1" ht="12.75">
      <c r="A15" s="178"/>
      <c r="B15" s="37" t="s">
        <v>36</v>
      </c>
      <c r="C15" s="17">
        <v>3888</v>
      </c>
      <c r="D15" s="17">
        <v>2518</v>
      </c>
      <c r="E15" s="17">
        <v>3130</v>
      </c>
      <c r="F15" s="17">
        <v>4163</v>
      </c>
      <c r="G15" s="17">
        <v>1835</v>
      </c>
      <c r="H15" s="17">
        <v>502</v>
      </c>
      <c r="I15" s="17">
        <v>903</v>
      </c>
      <c r="J15" s="17">
        <v>551</v>
      </c>
      <c r="K15" s="17">
        <v>360</v>
      </c>
      <c r="L15" s="17">
        <v>357</v>
      </c>
      <c r="M15" s="17">
        <v>408</v>
      </c>
      <c r="N15" s="17">
        <v>713</v>
      </c>
      <c r="O15" s="19">
        <f t="shared" si="1"/>
        <v>19328</v>
      </c>
      <c r="P15" s="6"/>
    </row>
    <row r="16" spans="1:16" s="1" customFormat="1" ht="12.75">
      <c r="A16" s="178"/>
      <c r="B16" s="36" t="s">
        <v>32</v>
      </c>
      <c r="C16" s="20">
        <v>980</v>
      </c>
      <c r="D16" s="20">
        <v>1024</v>
      </c>
      <c r="E16" s="20">
        <v>667</v>
      </c>
      <c r="F16" s="20">
        <v>744</v>
      </c>
      <c r="G16" s="20">
        <v>657</v>
      </c>
      <c r="H16" s="20">
        <v>466</v>
      </c>
      <c r="I16" s="20">
        <v>835</v>
      </c>
      <c r="J16" s="20">
        <v>451</v>
      </c>
      <c r="K16" s="20">
        <v>466</v>
      </c>
      <c r="L16" s="20">
        <v>405</v>
      </c>
      <c r="M16" s="20">
        <v>344</v>
      </c>
      <c r="N16" s="20">
        <v>585</v>
      </c>
      <c r="O16" s="19">
        <f t="shared" si="1"/>
        <v>7624</v>
      </c>
      <c r="P16" s="6"/>
    </row>
    <row r="17" spans="1:17" s="1" customFormat="1" ht="12.75">
      <c r="A17" s="178"/>
      <c r="B17" s="37" t="s">
        <v>41</v>
      </c>
      <c r="C17" s="28">
        <v>860</v>
      </c>
      <c r="D17" s="28">
        <v>471</v>
      </c>
      <c r="E17" s="28">
        <v>488</v>
      </c>
      <c r="F17" s="28">
        <v>564</v>
      </c>
      <c r="G17" s="28">
        <v>583</v>
      </c>
      <c r="H17" s="28">
        <v>440</v>
      </c>
      <c r="I17" s="28">
        <v>733</v>
      </c>
      <c r="J17" s="28">
        <v>436</v>
      </c>
      <c r="K17" s="28">
        <v>526</v>
      </c>
      <c r="L17" s="28">
        <v>453</v>
      </c>
      <c r="M17" s="28">
        <v>356</v>
      </c>
      <c r="N17" s="28">
        <v>477</v>
      </c>
      <c r="O17" s="19">
        <f t="shared" si="1"/>
        <v>6387</v>
      </c>
      <c r="P17" s="6"/>
      <c r="Q17" s="6"/>
    </row>
    <row r="18" spans="1:17" s="1" customFormat="1" ht="12.75">
      <c r="A18" s="178"/>
      <c r="B18" s="37" t="s">
        <v>40</v>
      </c>
      <c r="C18" s="20">
        <v>588</v>
      </c>
      <c r="D18" s="20">
        <v>504</v>
      </c>
      <c r="E18" s="20">
        <v>521</v>
      </c>
      <c r="F18" s="20">
        <v>534</v>
      </c>
      <c r="G18" s="20">
        <v>529</v>
      </c>
      <c r="H18" s="20">
        <v>500</v>
      </c>
      <c r="I18" s="20">
        <v>650</v>
      </c>
      <c r="J18" s="20">
        <v>411</v>
      </c>
      <c r="K18" s="20">
        <v>477</v>
      </c>
      <c r="L18" s="20">
        <v>457</v>
      </c>
      <c r="M18" s="20">
        <v>492</v>
      </c>
      <c r="N18" s="20">
        <v>611</v>
      </c>
      <c r="O18" s="19">
        <f t="shared" si="1"/>
        <v>6274</v>
      </c>
      <c r="P18" s="6"/>
      <c r="Q18" s="6"/>
    </row>
    <row r="19" spans="1:17" s="1" customFormat="1" ht="12.75">
      <c r="A19" s="178"/>
      <c r="B19" s="36" t="s">
        <v>31</v>
      </c>
      <c r="C19" s="20">
        <v>387</v>
      </c>
      <c r="D19" s="20">
        <v>607</v>
      </c>
      <c r="E19" s="20">
        <v>533</v>
      </c>
      <c r="F19" s="20">
        <v>723</v>
      </c>
      <c r="G19" s="20">
        <v>458</v>
      </c>
      <c r="H19" s="20">
        <v>582</v>
      </c>
      <c r="I19" s="20">
        <v>395</v>
      </c>
      <c r="J19" s="20">
        <v>383</v>
      </c>
      <c r="K19" s="20">
        <v>354</v>
      </c>
      <c r="L19" s="20">
        <v>604</v>
      </c>
      <c r="M19" s="20">
        <v>270</v>
      </c>
      <c r="N19" s="20">
        <v>525</v>
      </c>
      <c r="O19" s="19">
        <f t="shared" si="1"/>
        <v>5821</v>
      </c>
      <c r="P19" s="6"/>
      <c r="Q19" s="6"/>
    </row>
    <row r="20" spans="1:17" s="1" customFormat="1" ht="12.75">
      <c r="A20" s="178"/>
      <c r="B20" s="36" t="s">
        <v>27</v>
      </c>
      <c r="C20" s="17">
        <v>603</v>
      </c>
      <c r="D20" s="17">
        <v>559</v>
      </c>
      <c r="E20" s="17">
        <v>576</v>
      </c>
      <c r="F20" s="17">
        <v>605</v>
      </c>
      <c r="G20" s="17">
        <v>659</v>
      </c>
      <c r="H20" s="17">
        <v>426</v>
      </c>
      <c r="I20" s="17">
        <v>550</v>
      </c>
      <c r="J20" s="17">
        <v>247</v>
      </c>
      <c r="K20" s="17">
        <v>331</v>
      </c>
      <c r="L20" s="17">
        <v>353</v>
      </c>
      <c r="M20" s="17">
        <v>321</v>
      </c>
      <c r="N20" s="17">
        <v>417</v>
      </c>
      <c r="O20" s="19">
        <f t="shared" si="1"/>
        <v>5647</v>
      </c>
      <c r="P20" s="6"/>
      <c r="Q20" s="6"/>
    </row>
    <row r="21" spans="1:17" s="1" customFormat="1" ht="12.75">
      <c r="A21" s="178"/>
      <c r="B21" s="36" t="s">
        <v>35</v>
      </c>
      <c r="C21" s="20">
        <v>748</v>
      </c>
      <c r="D21" s="20">
        <v>1165</v>
      </c>
      <c r="E21" s="20">
        <v>750</v>
      </c>
      <c r="F21" s="20">
        <v>962</v>
      </c>
      <c r="G21" s="20">
        <v>655</v>
      </c>
      <c r="H21" s="20">
        <v>230</v>
      </c>
      <c r="I21" s="20">
        <v>257</v>
      </c>
      <c r="J21" s="20">
        <v>175</v>
      </c>
      <c r="K21" s="20">
        <v>115</v>
      </c>
      <c r="L21" s="20">
        <v>85</v>
      </c>
      <c r="M21" s="20">
        <v>113</v>
      </c>
      <c r="N21" s="20">
        <v>126</v>
      </c>
      <c r="O21" s="19">
        <f t="shared" si="1"/>
        <v>5381</v>
      </c>
      <c r="P21" s="6"/>
      <c r="Q21" s="6"/>
    </row>
    <row r="22" spans="1:17" s="1" customFormat="1" ht="12.75">
      <c r="A22" s="178"/>
      <c r="B22" s="37" t="s">
        <v>38</v>
      </c>
      <c r="C22" s="17">
        <v>549</v>
      </c>
      <c r="D22" s="17">
        <v>410</v>
      </c>
      <c r="E22" s="17">
        <v>450</v>
      </c>
      <c r="F22" s="17">
        <v>499</v>
      </c>
      <c r="G22" s="17">
        <v>439</v>
      </c>
      <c r="H22" s="17">
        <v>436</v>
      </c>
      <c r="I22" s="17">
        <v>382</v>
      </c>
      <c r="J22" s="17">
        <v>270</v>
      </c>
      <c r="K22" s="17">
        <v>463</v>
      </c>
      <c r="L22" s="17">
        <v>373</v>
      </c>
      <c r="M22" s="17">
        <v>385</v>
      </c>
      <c r="N22" s="17">
        <v>459</v>
      </c>
      <c r="O22" s="19">
        <f t="shared" si="1"/>
        <v>5115</v>
      </c>
      <c r="P22" s="6"/>
      <c r="Q22" s="6"/>
    </row>
    <row r="23" spans="1:16" s="1" customFormat="1" ht="12.75">
      <c r="A23" s="178"/>
      <c r="B23" s="38" t="s">
        <v>37</v>
      </c>
      <c r="C23" s="17">
        <v>394</v>
      </c>
      <c r="D23" s="17">
        <v>345</v>
      </c>
      <c r="E23" s="17">
        <v>347</v>
      </c>
      <c r="F23" s="17">
        <v>330</v>
      </c>
      <c r="G23" s="17">
        <v>407</v>
      </c>
      <c r="H23" s="17">
        <v>353</v>
      </c>
      <c r="I23" s="17">
        <v>387</v>
      </c>
      <c r="J23" s="17">
        <v>267</v>
      </c>
      <c r="K23" s="17">
        <v>311</v>
      </c>
      <c r="L23" s="17">
        <v>251</v>
      </c>
      <c r="M23" s="17">
        <v>250</v>
      </c>
      <c r="N23" s="17">
        <v>381</v>
      </c>
      <c r="O23" s="19">
        <f t="shared" si="1"/>
        <v>4023</v>
      </c>
      <c r="P23" s="6"/>
    </row>
    <row r="24" spans="1:16" s="1" customFormat="1" ht="12.75">
      <c r="A24" s="178"/>
      <c r="B24" s="37" t="s">
        <v>34</v>
      </c>
      <c r="C24" s="20">
        <v>301</v>
      </c>
      <c r="D24" s="20">
        <v>353</v>
      </c>
      <c r="E24" s="20">
        <v>305</v>
      </c>
      <c r="F24" s="20">
        <v>380</v>
      </c>
      <c r="G24" s="20">
        <v>341</v>
      </c>
      <c r="H24" s="20">
        <v>380</v>
      </c>
      <c r="I24" s="20">
        <v>406</v>
      </c>
      <c r="J24" s="20">
        <v>132</v>
      </c>
      <c r="K24" s="20">
        <v>156</v>
      </c>
      <c r="L24" s="20">
        <v>127</v>
      </c>
      <c r="M24" s="20">
        <v>123</v>
      </c>
      <c r="N24" s="20">
        <v>196</v>
      </c>
      <c r="O24" s="19">
        <f t="shared" si="1"/>
        <v>3200</v>
      </c>
      <c r="P24" s="6"/>
    </row>
    <row r="25" spans="1:15" s="1" customFormat="1" ht="12.75">
      <c r="A25" s="178"/>
      <c r="B25" s="37" t="s">
        <v>30</v>
      </c>
      <c r="C25" s="20">
        <v>47</v>
      </c>
      <c r="D25" s="20">
        <v>20</v>
      </c>
      <c r="E25" s="20">
        <v>24</v>
      </c>
      <c r="F25" s="20">
        <v>28</v>
      </c>
      <c r="G25" s="20">
        <v>25</v>
      </c>
      <c r="H25" s="20">
        <v>32</v>
      </c>
      <c r="I25" s="20">
        <v>44</v>
      </c>
      <c r="J25" s="20">
        <v>36</v>
      </c>
      <c r="K25" s="20">
        <v>17</v>
      </c>
      <c r="L25" s="20">
        <v>15</v>
      </c>
      <c r="M25" s="20">
        <v>13</v>
      </c>
      <c r="N25" s="20">
        <v>26</v>
      </c>
      <c r="O25" s="19">
        <f t="shared" si="1"/>
        <v>327</v>
      </c>
    </row>
    <row r="26" spans="1:16" s="1" customFormat="1" ht="12.75">
      <c r="A26" s="178"/>
      <c r="B26" s="37" t="s">
        <v>29</v>
      </c>
      <c r="C26" s="20">
        <v>33</v>
      </c>
      <c r="D26" s="20">
        <v>27</v>
      </c>
      <c r="E26" s="20">
        <v>23</v>
      </c>
      <c r="F26" s="20">
        <v>15</v>
      </c>
      <c r="G26" s="20">
        <v>32</v>
      </c>
      <c r="H26" s="20">
        <v>22</v>
      </c>
      <c r="I26" s="20">
        <v>16</v>
      </c>
      <c r="J26" s="20">
        <v>20</v>
      </c>
      <c r="K26" s="20">
        <v>23</v>
      </c>
      <c r="L26" s="20">
        <v>16</v>
      </c>
      <c r="M26" s="20">
        <v>20</v>
      </c>
      <c r="N26" s="20">
        <v>31</v>
      </c>
      <c r="O26" s="19">
        <f t="shared" si="1"/>
        <v>278</v>
      </c>
      <c r="P26" s="6"/>
    </row>
    <row r="27" spans="1:16" s="1" customFormat="1" ht="12.75">
      <c r="A27" s="178"/>
      <c r="B27" s="37" t="s">
        <v>39</v>
      </c>
      <c r="C27" s="20">
        <v>13</v>
      </c>
      <c r="D27" s="20">
        <v>21</v>
      </c>
      <c r="E27" s="20">
        <v>20</v>
      </c>
      <c r="F27" s="20">
        <v>18</v>
      </c>
      <c r="G27" s="20">
        <v>28</v>
      </c>
      <c r="H27" s="20">
        <v>18</v>
      </c>
      <c r="I27" s="20">
        <v>18</v>
      </c>
      <c r="J27" s="20">
        <v>15</v>
      </c>
      <c r="K27" s="20">
        <v>23</v>
      </c>
      <c r="L27" s="20">
        <v>19</v>
      </c>
      <c r="M27" s="20">
        <v>18</v>
      </c>
      <c r="N27" s="20">
        <v>9</v>
      </c>
      <c r="O27" s="19">
        <f t="shared" si="1"/>
        <v>220</v>
      </c>
      <c r="P27" s="6"/>
    </row>
    <row r="28" spans="1:16" s="1" customFormat="1" ht="13.5" thickBot="1">
      <c r="A28" s="178"/>
      <c r="B28" s="36" t="s">
        <v>28</v>
      </c>
      <c r="C28" s="17">
        <v>2</v>
      </c>
      <c r="D28" s="17">
        <v>7</v>
      </c>
      <c r="E28" s="17">
        <v>34</v>
      </c>
      <c r="F28" s="17">
        <v>2</v>
      </c>
      <c r="G28" s="17">
        <v>10</v>
      </c>
      <c r="H28" s="17">
        <v>1</v>
      </c>
      <c r="I28" s="17">
        <v>2</v>
      </c>
      <c r="J28" s="17">
        <v>2</v>
      </c>
      <c r="K28" s="17">
        <v>4</v>
      </c>
      <c r="L28" s="17">
        <v>1</v>
      </c>
      <c r="M28" s="17">
        <v>3</v>
      </c>
      <c r="N28" s="17">
        <v>0</v>
      </c>
      <c r="O28" s="19">
        <f t="shared" si="1"/>
        <v>68</v>
      </c>
      <c r="P28" s="6"/>
    </row>
    <row r="29" spans="1:15" ht="13.5" thickBot="1">
      <c r="A29" s="178"/>
      <c r="B29" s="23" t="s">
        <v>42</v>
      </c>
      <c r="C29" s="24">
        <f aca="true" t="shared" si="4" ref="C29:N29">SUM(C30:C32)</f>
        <v>7184</v>
      </c>
      <c r="D29" s="24">
        <f t="shared" si="4"/>
        <v>5724</v>
      </c>
      <c r="E29" s="24">
        <f t="shared" si="4"/>
        <v>6662</v>
      </c>
      <c r="F29" s="24">
        <f t="shared" si="4"/>
        <v>9172</v>
      </c>
      <c r="G29" s="24">
        <f t="shared" si="4"/>
        <v>6997</v>
      </c>
      <c r="H29" s="24">
        <f t="shared" si="4"/>
        <v>7845</v>
      </c>
      <c r="I29" s="24">
        <f t="shared" si="4"/>
        <v>13000</v>
      </c>
      <c r="J29" s="24">
        <f t="shared" si="4"/>
        <v>12150</v>
      </c>
      <c r="K29" s="24">
        <f t="shared" si="4"/>
        <v>13223</v>
      </c>
      <c r="L29" s="24">
        <f t="shared" si="4"/>
        <v>12626</v>
      </c>
      <c r="M29" s="24">
        <f t="shared" si="4"/>
        <v>9242</v>
      </c>
      <c r="N29" s="24">
        <f t="shared" si="4"/>
        <v>10602</v>
      </c>
      <c r="O29" s="24">
        <f t="shared" si="1"/>
        <v>114427</v>
      </c>
    </row>
    <row r="30" spans="1:15" ht="25.5" customHeight="1">
      <c r="A30" s="178"/>
      <c r="B30" s="39" t="s">
        <v>43</v>
      </c>
      <c r="C30" s="26">
        <v>5062</v>
      </c>
      <c r="D30" s="26">
        <v>3995</v>
      </c>
      <c r="E30" s="26">
        <v>4515</v>
      </c>
      <c r="F30" s="26">
        <v>6561</v>
      </c>
      <c r="G30" s="26">
        <v>4474</v>
      </c>
      <c r="H30" s="26">
        <v>5123</v>
      </c>
      <c r="I30" s="26">
        <v>8601</v>
      </c>
      <c r="J30" s="26">
        <v>6392</v>
      </c>
      <c r="K30" s="26">
        <v>6639</v>
      </c>
      <c r="L30" s="26">
        <v>5966</v>
      </c>
      <c r="M30" s="26">
        <v>4386</v>
      </c>
      <c r="N30" s="26">
        <v>4168</v>
      </c>
      <c r="O30" s="27">
        <f t="shared" si="1"/>
        <v>65882</v>
      </c>
    </row>
    <row r="31" spans="1:15" ht="12.75">
      <c r="A31" s="178"/>
      <c r="B31" s="40" t="s">
        <v>44</v>
      </c>
      <c r="C31" s="28">
        <v>2096</v>
      </c>
      <c r="D31" s="28">
        <v>1711</v>
      </c>
      <c r="E31" s="28">
        <v>2124</v>
      </c>
      <c r="F31" s="28">
        <v>2580</v>
      </c>
      <c r="G31" s="28">
        <v>2494</v>
      </c>
      <c r="H31" s="28">
        <v>2699</v>
      </c>
      <c r="I31" s="28">
        <v>4351</v>
      </c>
      <c r="J31" s="28">
        <v>5720</v>
      </c>
      <c r="K31" s="28">
        <v>6555</v>
      </c>
      <c r="L31" s="28">
        <v>6623</v>
      </c>
      <c r="M31" s="28">
        <v>4829</v>
      </c>
      <c r="N31" s="28">
        <v>6404</v>
      </c>
      <c r="O31" s="29">
        <f t="shared" si="1"/>
        <v>48186</v>
      </c>
    </row>
    <row r="32" spans="1:15" ht="13.5" thickBot="1">
      <c r="A32" s="178"/>
      <c r="B32" s="40" t="s">
        <v>45</v>
      </c>
      <c r="C32" s="28">
        <v>26</v>
      </c>
      <c r="D32" s="28">
        <v>18</v>
      </c>
      <c r="E32" s="28">
        <v>23</v>
      </c>
      <c r="F32" s="28">
        <v>31</v>
      </c>
      <c r="G32" s="28">
        <v>29</v>
      </c>
      <c r="H32" s="28">
        <v>23</v>
      </c>
      <c r="I32" s="28">
        <v>48</v>
      </c>
      <c r="J32" s="28">
        <v>38</v>
      </c>
      <c r="K32" s="28">
        <v>29</v>
      </c>
      <c r="L32" s="28">
        <v>37</v>
      </c>
      <c r="M32" s="28">
        <v>27</v>
      </c>
      <c r="N32" s="28">
        <v>30</v>
      </c>
      <c r="O32" s="29">
        <f t="shared" si="1"/>
        <v>359</v>
      </c>
    </row>
    <row r="33" spans="1:15" s="63" customFormat="1" ht="13.5" thickBot="1">
      <c r="A33" s="178"/>
      <c r="B33" s="59" t="s">
        <v>46</v>
      </c>
      <c r="C33" s="60">
        <f aca="true" t="shared" si="5" ref="C33:N33">C34+C44+C57</f>
        <v>3726</v>
      </c>
      <c r="D33" s="60">
        <f t="shared" si="5"/>
        <v>2338</v>
      </c>
      <c r="E33" s="60">
        <f t="shared" si="5"/>
        <v>2737</v>
      </c>
      <c r="F33" s="60">
        <f t="shared" si="5"/>
        <v>3304</v>
      </c>
      <c r="G33" s="60">
        <f t="shared" si="5"/>
        <v>3475</v>
      </c>
      <c r="H33" s="60">
        <f t="shared" si="5"/>
        <v>2866</v>
      </c>
      <c r="I33" s="60">
        <f t="shared" si="5"/>
        <v>4267</v>
      </c>
      <c r="J33" s="60">
        <f t="shared" si="5"/>
        <v>4702</v>
      </c>
      <c r="K33" s="60">
        <f t="shared" si="5"/>
        <v>5200</v>
      </c>
      <c r="L33" s="60">
        <f t="shared" si="5"/>
        <v>3687</v>
      </c>
      <c r="M33" s="60">
        <f t="shared" si="5"/>
        <v>3909</v>
      </c>
      <c r="N33" s="60">
        <f t="shared" si="5"/>
        <v>3596</v>
      </c>
      <c r="O33" s="60">
        <f t="shared" si="1"/>
        <v>43807</v>
      </c>
    </row>
    <row r="34" spans="1:15" ht="13.5" thickBot="1">
      <c r="A34" s="178"/>
      <c r="B34" s="25" t="s">
        <v>47</v>
      </c>
      <c r="C34" s="24">
        <f>SUM(C35:C43)</f>
        <v>140</v>
      </c>
      <c r="D34" s="24">
        <f aca="true" t="shared" si="6" ref="D34:N34">SUM(D35:D43)</f>
        <v>75</v>
      </c>
      <c r="E34" s="24">
        <f t="shared" si="6"/>
        <v>93</v>
      </c>
      <c r="F34" s="24">
        <f t="shared" si="6"/>
        <v>103</v>
      </c>
      <c r="G34" s="24">
        <f t="shared" si="6"/>
        <v>103</v>
      </c>
      <c r="H34" s="24">
        <f t="shared" si="6"/>
        <v>121</v>
      </c>
      <c r="I34" s="24">
        <f t="shared" si="6"/>
        <v>161</v>
      </c>
      <c r="J34" s="24">
        <f t="shared" si="6"/>
        <v>228</v>
      </c>
      <c r="K34" s="24">
        <f t="shared" si="6"/>
        <v>260</v>
      </c>
      <c r="L34" s="24">
        <f t="shared" si="6"/>
        <v>115</v>
      </c>
      <c r="M34" s="24">
        <f t="shared" si="6"/>
        <v>76</v>
      </c>
      <c r="N34" s="24">
        <f t="shared" si="6"/>
        <v>91</v>
      </c>
      <c r="O34" s="24">
        <f t="shared" si="1"/>
        <v>1566</v>
      </c>
    </row>
    <row r="35" spans="1:15" ht="12.75">
      <c r="A35" s="178"/>
      <c r="B35" s="39" t="s">
        <v>53</v>
      </c>
      <c r="C35" s="26">
        <v>43</v>
      </c>
      <c r="D35" s="26">
        <v>32</v>
      </c>
      <c r="E35" s="26">
        <v>25</v>
      </c>
      <c r="F35" s="26">
        <v>37</v>
      </c>
      <c r="G35" s="26">
        <v>19</v>
      </c>
      <c r="H35" s="26">
        <v>29</v>
      </c>
      <c r="I35" s="26">
        <v>47</v>
      </c>
      <c r="J35" s="26">
        <v>98</v>
      </c>
      <c r="K35" s="26">
        <v>110</v>
      </c>
      <c r="L35" s="26">
        <v>35</v>
      </c>
      <c r="M35" s="26">
        <v>20</v>
      </c>
      <c r="N35" s="26">
        <v>28</v>
      </c>
      <c r="O35" s="27">
        <f t="shared" si="1"/>
        <v>523</v>
      </c>
    </row>
    <row r="36" spans="1:15" ht="12.75">
      <c r="A36" s="178"/>
      <c r="B36" s="40" t="s">
        <v>51</v>
      </c>
      <c r="C36" s="28">
        <v>41</v>
      </c>
      <c r="D36" s="28">
        <v>19</v>
      </c>
      <c r="E36" s="28">
        <v>16</v>
      </c>
      <c r="F36" s="28">
        <v>32</v>
      </c>
      <c r="G36" s="28">
        <v>42</v>
      </c>
      <c r="H36" s="28">
        <v>30</v>
      </c>
      <c r="I36" s="28">
        <v>44</v>
      </c>
      <c r="J36" s="28">
        <v>80</v>
      </c>
      <c r="K36" s="28">
        <v>78</v>
      </c>
      <c r="L36" s="28">
        <v>30</v>
      </c>
      <c r="M36" s="28">
        <v>22</v>
      </c>
      <c r="N36" s="28">
        <v>29</v>
      </c>
      <c r="O36" s="29">
        <f t="shared" si="1"/>
        <v>463</v>
      </c>
    </row>
    <row r="37" spans="1:15" ht="12.75">
      <c r="A37" s="178"/>
      <c r="B37" s="40" t="s">
        <v>49</v>
      </c>
      <c r="C37" s="28">
        <v>26</v>
      </c>
      <c r="D37" s="28">
        <v>13</v>
      </c>
      <c r="E37" s="28">
        <v>34</v>
      </c>
      <c r="F37" s="28">
        <v>27</v>
      </c>
      <c r="G37" s="28">
        <v>27</v>
      </c>
      <c r="H37" s="28">
        <v>25</v>
      </c>
      <c r="I37" s="28">
        <v>50</v>
      </c>
      <c r="J37" s="28">
        <v>36</v>
      </c>
      <c r="K37" s="28">
        <v>53</v>
      </c>
      <c r="L37" s="28">
        <v>36</v>
      </c>
      <c r="M37" s="28">
        <v>29</v>
      </c>
      <c r="N37" s="28">
        <v>24</v>
      </c>
      <c r="O37" s="29">
        <f aca="true" t="shared" si="7" ref="O37:O68">SUM(C37:N37)</f>
        <v>380</v>
      </c>
    </row>
    <row r="38" spans="1:15" ht="12.75">
      <c r="A38" s="178"/>
      <c r="B38" s="40" t="s">
        <v>48</v>
      </c>
      <c r="C38" s="28">
        <v>12</v>
      </c>
      <c r="D38" s="28">
        <v>5</v>
      </c>
      <c r="E38" s="28">
        <v>3</v>
      </c>
      <c r="F38" s="28">
        <v>1</v>
      </c>
      <c r="G38" s="28">
        <v>4</v>
      </c>
      <c r="H38" s="28">
        <v>24</v>
      </c>
      <c r="I38" s="28">
        <v>6</v>
      </c>
      <c r="J38" s="28">
        <v>8</v>
      </c>
      <c r="K38" s="28">
        <v>11</v>
      </c>
      <c r="L38" s="28">
        <v>11</v>
      </c>
      <c r="M38" s="28">
        <v>2</v>
      </c>
      <c r="N38" s="28">
        <v>6</v>
      </c>
      <c r="O38" s="29">
        <f t="shared" si="7"/>
        <v>93</v>
      </c>
    </row>
    <row r="39" spans="1:15" ht="12.75">
      <c r="A39" s="178"/>
      <c r="B39" s="40" t="s">
        <v>47</v>
      </c>
      <c r="C39" s="28">
        <v>12</v>
      </c>
      <c r="D39" s="28">
        <v>3</v>
      </c>
      <c r="E39" s="28">
        <v>0</v>
      </c>
      <c r="F39" s="28">
        <v>2</v>
      </c>
      <c r="G39" s="28">
        <v>5</v>
      </c>
      <c r="H39" s="28">
        <v>12</v>
      </c>
      <c r="I39" s="28">
        <v>4</v>
      </c>
      <c r="J39" s="28">
        <v>3</v>
      </c>
      <c r="K39" s="28">
        <v>4</v>
      </c>
      <c r="L39" s="28">
        <v>3</v>
      </c>
      <c r="M39" s="28">
        <v>3</v>
      </c>
      <c r="N39" s="28">
        <v>1</v>
      </c>
      <c r="O39" s="29">
        <f t="shared" si="7"/>
        <v>52</v>
      </c>
    </row>
    <row r="40" spans="1:15" ht="12.75">
      <c r="A40" s="178"/>
      <c r="B40" s="40" t="s">
        <v>50</v>
      </c>
      <c r="C40" s="28">
        <v>6</v>
      </c>
      <c r="D40" s="28">
        <v>2</v>
      </c>
      <c r="E40" s="28">
        <v>15</v>
      </c>
      <c r="F40" s="28">
        <v>3</v>
      </c>
      <c r="G40" s="28">
        <v>4</v>
      </c>
      <c r="H40" s="28">
        <v>1</v>
      </c>
      <c r="I40" s="28">
        <v>7</v>
      </c>
      <c r="J40" s="28">
        <v>3</v>
      </c>
      <c r="K40" s="28">
        <v>1</v>
      </c>
      <c r="L40" s="28">
        <v>0</v>
      </c>
      <c r="M40" s="28">
        <v>0</v>
      </c>
      <c r="N40" s="28">
        <v>1</v>
      </c>
      <c r="O40" s="29">
        <f t="shared" si="7"/>
        <v>43</v>
      </c>
    </row>
    <row r="41" spans="1:15" ht="12.75">
      <c r="A41" s="178"/>
      <c r="B41" s="40" t="s">
        <v>54</v>
      </c>
      <c r="C41" s="28">
        <v>0</v>
      </c>
      <c r="D41" s="28">
        <v>1</v>
      </c>
      <c r="E41" s="28">
        <v>0</v>
      </c>
      <c r="F41" s="28">
        <v>0</v>
      </c>
      <c r="G41" s="28">
        <v>2</v>
      </c>
      <c r="H41" s="28">
        <v>0</v>
      </c>
      <c r="I41" s="28">
        <v>0</v>
      </c>
      <c r="J41" s="28">
        <v>0</v>
      </c>
      <c r="K41" s="28">
        <v>3</v>
      </c>
      <c r="L41" s="28">
        <v>0</v>
      </c>
      <c r="M41" s="28">
        <v>0</v>
      </c>
      <c r="N41" s="28">
        <v>1</v>
      </c>
      <c r="O41" s="29">
        <f t="shared" si="7"/>
        <v>7</v>
      </c>
    </row>
    <row r="42" spans="1:15" ht="12.75">
      <c r="A42" s="178"/>
      <c r="B42" s="40" t="s">
        <v>52</v>
      </c>
      <c r="C42" s="28">
        <v>0</v>
      </c>
      <c r="D42" s="28">
        <v>0</v>
      </c>
      <c r="E42" s="28">
        <v>0</v>
      </c>
      <c r="F42" s="28">
        <v>1</v>
      </c>
      <c r="G42" s="28">
        <v>0</v>
      </c>
      <c r="H42" s="28">
        <v>0</v>
      </c>
      <c r="I42" s="28">
        <v>3</v>
      </c>
      <c r="J42" s="28">
        <v>0</v>
      </c>
      <c r="K42" s="28">
        <v>0</v>
      </c>
      <c r="L42" s="28">
        <v>0</v>
      </c>
      <c r="M42" s="28">
        <v>0</v>
      </c>
      <c r="N42" s="28">
        <v>1</v>
      </c>
      <c r="O42" s="29">
        <f t="shared" si="7"/>
        <v>5</v>
      </c>
    </row>
    <row r="43" spans="1:15" ht="13.5" thickBot="1">
      <c r="A43" s="178"/>
      <c r="B43" s="41" t="s">
        <v>55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30">
        <f t="shared" si="7"/>
        <v>0</v>
      </c>
    </row>
    <row r="44" spans="1:15" ht="26.25" customHeight="1" thickBot="1">
      <c r="A44" s="178"/>
      <c r="B44" s="25" t="s">
        <v>56</v>
      </c>
      <c r="C44" s="24">
        <f>SUM(C45:C56)</f>
        <v>2387</v>
      </c>
      <c r="D44" s="24">
        <f aca="true" t="shared" si="8" ref="D44:N44">SUM(D45:D56)</f>
        <v>1464</v>
      </c>
      <c r="E44" s="24">
        <f t="shared" si="8"/>
        <v>1771</v>
      </c>
      <c r="F44" s="24">
        <f t="shared" si="8"/>
        <v>2192</v>
      </c>
      <c r="G44" s="24">
        <f t="shared" si="8"/>
        <v>1679</v>
      </c>
      <c r="H44" s="24">
        <f t="shared" si="8"/>
        <v>1790</v>
      </c>
      <c r="I44" s="24">
        <f t="shared" si="8"/>
        <v>2348</v>
      </c>
      <c r="J44" s="24">
        <f t="shared" si="8"/>
        <v>2656</v>
      </c>
      <c r="K44" s="24">
        <f t="shared" si="8"/>
        <v>2827</v>
      </c>
      <c r="L44" s="24">
        <f t="shared" si="8"/>
        <v>2278</v>
      </c>
      <c r="M44" s="24">
        <f t="shared" si="8"/>
        <v>2032</v>
      </c>
      <c r="N44" s="24">
        <f t="shared" si="8"/>
        <v>2399</v>
      </c>
      <c r="O44" s="24">
        <f t="shared" si="7"/>
        <v>25823</v>
      </c>
    </row>
    <row r="45" spans="1:15" ht="12.75">
      <c r="A45" s="178"/>
      <c r="B45" s="42" t="s">
        <v>59</v>
      </c>
      <c r="C45" s="26">
        <v>1944</v>
      </c>
      <c r="D45" s="26">
        <v>1262</v>
      </c>
      <c r="E45" s="26">
        <v>1463</v>
      </c>
      <c r="F45" s="26">
        <v>1836</v>
      </c>
      <c r="G45" s="26">
        <v>1349</v>
      </c>
      <c r="H45" s="26">
        <v>1403</v>
      </c>
      <c r="I45" s="26">
        <v>1939</v>
      </c>
      <c r="J45" s="26">
        <v>2250</v>
      </c>
      <c r="K45" s="26">
        <v>2435</v>
      </c>
      <c r="L45" s="26">
        <v>1957</v>
      </c>
      <c r="M45" s="26">
        <v>1696</v>
      </c>
      <c r="N45" s="26">
        <v>2024</v>
      </c>
      <c r="O45" s="27">
        <f t="shared" si="7"/>
        <v>21558</v>
      </c>
    </row>
    <row r="46" spans="1:15" ht="12.75">
      <c r="A46" s="178"/>
      <c r="B46" s="43" t="s">
        <v>61</v>
      </c>
      <c r="C46" s="28">
        <v>136</v>
      </c>
      <c r="D46" s="28">
        <v>113</v>
      </c>
      <c r="E46" s="28">
        <v>158</v>
      </c>
      <c r="F46" s="28">
        <v>179</v>
      </c>
      <c r="G46" s="28">
        <v>174</v>
      </c>
      <c r="H46" s="28">
        <v>241</v>
      </c>
      <c r="I46" s="28">
        <v>204</v>
      </c>
      <c r="J46" s="28">
        <v>195</v>
      </c>
      <c r="K46" s="28">
        <v>198</v>
      </c>
      <c r="L46" s="28">
        <v>206</v>
      </c>
      <c r="M46" s="28">
        <v>219</v>
      </c>
      <c r="N46" s="28">
        <v>226</v>
      </c>
      <c r="O46" s="29">
        <f t="shared" si="7"/>
        <v>2249</v>
      </c>
    </row>
    <row r="47" spans="1:15" ht="12.75">
      <c r="A47" s="178"/>
      <c r="B47" s="43" t="s">
        <v>60</v>
      </c>
      <c r="C47" s="28">
        <v>70</v>
      </c>
      <c r="D47" s="28">
        <v>47</v>
      </c>
      <c r="E47" s="28">
        <v>87</v>
      </c>
      <c r="F47" s="28">
        <v>92</v>
      </c>
      <c r="G47" s="28">
        <v>74</v>
      </c>
      <c r="H47" s="28">
        <v>84</v>
      </c>
      <c r="I47" s="28">
        <v>129</v>
      </c>
      <c r="J47" s="28">
        <v>105</v>
      </c>
      <c r="K47" s="28">
        <v>103</v>
      </c>
      <c r="L47" s="28">
        <v>73</v>
      </c>
      <c r="M47" s="28">
        <v>83</v>
      </c>
      <c r="N47" s="28">
        <v>86</v>
      </c>
      <c r="O47" s="29">
        <f t="shared" si="7"/>
        <v>1033</v>
      </c>
    </row>
    <row r="48" spans="1:15" ht="12.75">
      <c r="A48" s="178"/>
      <c r="B48" s="43" t="s">
        <v>66</v>
      </c>
      <c r="C48" s="28">
        <v>164</v>
      </c>
      <c r="D48" s="28">
        <v>2</v>
      </c>
      <c r="E48" s="28">
        <v>14</v>
      </c>
      <c r="F48" s="28">
        <v>16</v>
      </c>
      <c r="G48" s="28">
        <v>18</v>
      </c>
      <c r="H48" s="28">
        <v>9</v>
      </c>
      <c r="I48" s="28">
        <v>21</v>
      </c>
      <c r="J48" s="28">
        <v>19</v>
      </c>
      <c r="K48" s="28">
        <v>15</v>
      </c>
      <c r="L48" s="28">
        <v>8</v>
      </c>
      <c r="M48" s="28">
        <v>6</v>
      </c>
      <c r="N48" s="28">
        <v>14</v>
      </c>
      <c r="O48" s="29">
        <f t="shared" si="7"/>
        <v>306</v>
      </c>
    </row>
    <row r="49" spans="1:15" ht="12.75">
      <c r="A49" s="178"/>
      <c r="B49" s="43" t="s">
        <v>58</v>
      </c>
      <c r="C49" s="28">
        <v>32</v>
      </c>
      <c r="D49" s="28">
        <v>22</v>
      </c>
      <c r="E49" s="28">
        <v>15</v>
      </c>
      <c r="F49" s="28">
        <v>33</v>
      </c>
      <c r="G49" s="28">
        <v>26</v>
      </c>
      <c r="H49" s="28">
        <v>4</v>
      </c>
      <c r="I49" s="28">
        <v>10</v>
      </c>
      <c r="J49" s="28">
        <v>4</v>
      </c>
      <c r="K49" s="28">
        <v>9</v>
      </c>
      <c r="L49" s="28">
        <v>6</v>
      </c>
      <c r="M49" s="28">
        <v>3</v>
      </c>
      <c r="N49" s="28">
        <v>7</v>
      </c>
      <c r="O49" s="29">
        <f t="shared" si="7"/>
        <v>171</v>
      </c>
    </row>
    <row r="50" spans="1:15" ht="12.75">
      <c r="A50" s="178"/>
      <c r="B50" s="43" t="s">
        <v>63</v>
      </c>
      <c r="C50" s="28">
        <v>7</v>
      </c>
      <c r="D50" s="28">
        <v>3</v>
      </c>
      <c r="E50" s="28">
        <v>12</v>
      </c>
      <c r="F50" s="28">
        <v>7</v>
      </c>
      <c r="G50" s="28">
        <v>11</v>
      </c>
      <c r="H50" s="28">
        <v>14</v>
      </c>
      <c r="I50" s="28">
        <v>11</v>
      </c>
      <c r="J50" s="28">
        <v>10</v>
      </c>
      <c r="K50" s="28">
        <v>17</v>
      </c>
      <c r="L50" s="28">
        <v>9</v>
      </c>
      <c r="M50" s="28">
        <v>1</v>
      </c>
      <c r="N50" s="28">
        <v>9</v>
      </c>
      <c r="O50" s="29">
        <f t="shared" si="7"/>
        <v>111</v>
      </c>
    </row>
    <row r="51" spans="1:15" ht="12.75">
      <c r="A51" s="178"/>
      <c r="B51" s="43" t="s">
        <v>62</v>
      </c>
      <c r="C51" s="28">
        <v>8</v>
      </c>
      <c r="D51" s="28">
        <v>5</v>
      </c>
      <c r="E51" s="28">
        <v>5</v>
      </c>
      <c r="F51" s="28">
        <v>5</v>
      </c>
      <c r="G51" s="28">
        <v>8</v>
      </c>
      <c r="H51" s="28">
        <v>10</v>
      </c>
      <c r="I51" s="28">
        <v>5</v>
      </c>
      <c r="J51" s="28">
        <v>13</v>
      </c>
      <c r="K51" s="28">
        <v>23</v>
      </c>
      <c r="L51" s="28">
        <v>7</v>
      </c>
      <c r="M51" s="28">
        <v>10</v>
      </c>
      <c r="N51" s="28">
        <v>4</v>
      </c>
      <c r="O51" s="29">
        <f t="shared" si="7"/>
        <v>103</v>
      </c>
    </row>
    <row r="52" spans="1:15" ht="12.75">
      <c r="A52" s="178"/>
      <c r="B52" s="43" t="s">
        <v>67</v>
      </c>
      <c r="C52" s="28">
        <v>13</v>
      </c>
      <c r="D52" s="28">
        <v>3</v>
      </c>
      <c r="E52" s="28">
        <v>5</v>
      </c>
      <c r="F52" s="28">
        <v>7</v>
      </c>
      <c r="G52" s="28">
        <v>9</v>
      </c>
      <c r="H52" s="28">
        <v>11</v>
      </c>
      <c r="I52" s="28">
        <v>8</v>
      </c>
      <c r="J52" s="28">
        <v>8</v>
      </c>
      <c r="K52" s="28">
        <v>10</v>
      </c>
      <c r="L52" s="28">
        <v>2</v>
      </c>
      <c r="M52" s="28">
        <v>5</v>
      </c>
      <c r="N52" s="28">
        <v>18</v>
      </c>
      <c r="O52" s="29">
        <f t="shared" si="7"/>
        <v>99</v>
      </c>
    </row>
    <row r="53" spans="1:15" ht="12.75">
      <c r="A53" s="178"/>
      <c r="B53" s="43" t="s">
        <v>68</v>
      </c>
      <c r="C53" s="28">
        <v>8</v>
      </c>
      <c r="D53" s="28">
        <v>3</v>
      </c>
      <c r="E53" s="28">
        <v>4</v>
      </c>
      <c r="F53" s="28">
        <v>10</v>
      </c>
      <c r="G53" s="28">
        <v>2</v>
      </c>
      <c r="H53" s="28">
        <v>6</v>
      </c>
      <c r="I53" s="28">
        <v>8</v>
      </c>
      <c r="J53" s="28">
        <v>35</v>
      </c>
      <c r="K53" s="28">
        <v>10</v>
      </c>
      <c r="L53" s="28">
        <v>3</v>
      </c>
      <c r="M53" s="28">
        <v>4</v>
      </c>
      <c r="N53" s="28">
        <v>1</v>
      </c>
      <c r="O53" s="29">
        <f t="shared" si="7"/>
        <v>94</v>
      </c>
    </row>
    <row r="54" spans="1:15" ht="12.75">
      <c r="A54" s="178"/>
      <c r="B54" s="43" t="s">
        <v>64</v>
      </c>
      <c r="C54" s="28">
        <v>3</v>
      </c>
      <c r="D54" s="28">
        <v>1</v>
      </c>
      <c r="E54" s="28">
        <v>4</v>
      </c>
      <c r="F54" s="28">
        <v>3</v>
      </c>
      <c r="G54" s="28">
        <v>3</v>
      </c>
      <c r="H54" s="28">
        <v>6</v>
      </c>
      <c r="I54" s="28">
        <v>3</v>
      </c>
      <c r="J54" s="28">
        <v>3</v>
      </c>
      <c r="K54" s="28">
        <v>4</v>
      </c>
      <c r="L54" s="28">
        <v>7</v>
      </c>
      <c r="M54" s="28">
        <v>4</v>
      </c>
      <c r="N54" s="28">
        <v>7</v>
      </c>
      <c r="O54" s="29">
        <f t="shared" si="7"/>
        <v>48</v>
      </c>
    </row>
    <row r="55" spans="1:15" ht="12.75">
      <c r="A55" s="178"/>
      <c r="B55" s="43" t="s">
        <v>65</v>
      </c>
      <c r="C55" s="28">
        <v>2</v>
      </c>
      <c r="D55" s="28">
        <v>2</v>
      </c>
      <c r="E55" s="28">
        <v>3</v>
      </c>
      <c r="F55" s="28">
        <v>4</v>
      </c>
      <c r="G55" s="28">
        <v>5</v>
      </c>
      <c r="H55" s="28">
        <v>2</v>
      </c>
      <c r="I55" s="28">
        <v>2</v>
      </c>
      <c r="J55" s="28">
        <v>13</v>
      </c>
      <c r="K55" s="28">
        <v>2</v>
      </c>
      <c r="L55" s="28">
        <v>0</v>
      </c>
      <c r="M55" s="28">
        <v>0</v>
      </c>
      <c r="N55" s="28">
        <v>3</v>
      </c>
      <c r="O55" s="29">
        <f t="shared" si="7"/>
        <v>38</v>
      </c>
    </row>
    <row r="56" spans="1:15" ht="13.5" thickBot="1">
      <c r="A56" s="178"/>
      <c r="B56" s="44" t="s">
        <v>57</v>
      </c>
      <c r="C56" s="21">
        <v>0</v>
      </c>
      <c r="D56" s="21">
        <v>1</v>
      </c>
      <c r="E56" s="21">
        <v>1</v>
      </c>
      <c r="F56" s="21">
        <v>0</v>
      </c>
      <c r="G56" s="21">
        <v>0</v>
      </c>
      <c r="H56" s="21">
        <v>0</v>
      </c>
      <c r="I56" s="21">
        <v>8</v>
      </c>
      <c r="J56" s="21">
        <v>1</v>
      </c>
      <c r="K56" s="21">
        <v>1</v>
      </c>
      <c r="L56" s="21">
        <v>0</v>
      </c>
      <c r="M56" s="21">
        <v>1</v>
      </c>
      <c r="N56" s="21">
        <v>0</v>
      </c>
      <c r="O56" s="30">
        <f t="shared" si="7"/>
        <v>13</v>
      </c>
    </row>
    <row r="57" spans="1:15" ht="13.5" thickBot="1">
      <c r="A57" s="178"/>
      <c r="B57" s="25" t="s">
        <v>69</v>
      </c>
      <c r="C57" s="24">
        <f aca="true" t="shared" si="9" ref="C57:N57">SUM(C58:C79)</f>
        <v>1199</v>
      </c>
      <c r="D57" s="24">
        <f t="shared" si="9"/>
        <v>799</v>
      </c>
      <c r="E57" s="24">
        <f t="shared" si="9"/>
        <v>873</v>
      </c>
      <c r="F57" s="24">
        <f t="shared" si="9"/>
        <v>1009</v>
      </c>
      <c r="G57" s="24">
        <f t="shared" si="9"/>
        <v>1693</v>
      </c>
      <c r="H57" s="24">
        <f t="shared" si="9"/>
        <v>955</v>
      </c>
      <c r="I57" s="24">
        <f t="shared" si="9"/>
        <v>1758</v>
      </c>
      <c r="J57" s="24">
        <f t="shared" si="9"/>
        <v>1818</v>
      </c>
      <c r="K57" s="24">
        <f t="shared" si="9"/>
        <v>2113</v>
      </c>
      <c r="L57" s="24">
        <f t="shared" si="9"/>
        <v>1294</v>
      </c>
      <c r="M57" s="24">
        <f t="shared" si="9"/>
        <v>1801</v>
      </c>
      <c r="N57" s="24">
        <f t="shared" si="9"/>
        <v>1106</v>
      </c>
      <c r="O57" s="24">
        <f t="shared" si="7"/>
        <v>16418</v>
      </c>
    </row>
    <row r="58" spans="1:15" ht="12.75">
      <c r="A58" s="178"/>
      <c r="B58" s="42" t="s">
        <v>80</v>
      </c>
      <c r="C58" s="26">
        <v>269</v>
      </c>
      <c r="D58" s="26">
        <v>121</v>
      </c>
      <c r="E58" s="26">
        <v>126</v>
      </c>
      <c r="F58" s="26">
        <v>153</v>
      </c>
      <c r="G58" s="26">
        <v>974</v>
      </c>
      <c r="H58" s="26">
        <v>111</v>
      </c>
      <c r="I58" s="26">
        <v>282</v>
      </c>
      <c r="J58" s="26">
        <v>284</v>
      </c>
      <c r="K58" s="26">
        <v>253</v>
      </c>
      <c r="L58" s="26">
        <v>132</v>
      </c>
      <c r="M58" s="26">
        <v>997</v>
      </c>
      <c r="N58" s="26">
        <v>110</v>
      </c>
      <c r="O58" s="27">
        <f t="shared" si="7"/>
        <v>3812</v>
      </c>
    </row>
    <row r="59" spans="1:15" ht="12.75">
      <c r="A59" s="178"/>
      <c r="B59" s="43" t="s">
        <v>87</v>
      </c>
      <c r="C59" s="28">
        <v>252</v>
      </c>
      <c r="D59" s="28">
        <v>144</v>
      </c>
      <c r="E59" s="28">
        <v>167</v>
      </c>
      <c r="F59" s="28">
        <v>191</v>
      </c>
      <c r="G59" s="28">
        <v>139</v>
      </c>
      <c r="H59" s="28">
        <v>159</v>
      </c>
      <c r="I59" s="28">
        <v>272</v>
      </c>
      <c r="J59" s="28">
        <v>270</v>
      </c>
      <c r="K59" s="28">
        <v>376</v>
      </c>
      <c r="L59" s="28">
        <v>217</v>
      </c>
      <c r="M59" s="28">
        <v>158</v>
      </c>
      <c r="N59" s="28">
        <v>210</v>
      </c>
      <c r="O59" s="29">
        <f t="shared" si="7"/>
        <v>2555</v>
      </c>
    </row>
    <row r="60" spans="1:15" ht="12.75">
      <c r="A60" s="178"/>
      <c r="B60" s="40" t="s">
        <v>69</v>
      </c>
      <c r="C60" s="28">
        <v>167</v>
      </c>
      <c r="D60" s="28">
        <v>156</v>
      </c>
      <c r="E60" s="28">
        <v>138</v>
      </c>
      <c r="F60" s="28">
        <v>190</v>
      </c>
      <c r="G60" s="28">
        <v>138</v>
      </c>
      <c r="H60" s="28">
        <v>174</v>
      </c>
      <c r="I60" s="28">
        <v>309</v>
      </c>
      <c r="J60" s="28">
        <v>209</v>
      </c>
      <c r="K60" s="28">
        <v>237</v>
      </c>
      <c r="L60" s="28">
        <v>133</v>
      </c>
      <c r="M60" s="28">
        <v>117</v>
      </c>
      <c r="N60" s="28">
        <v>219</v>
      </c>
      <c r="O60" s="29">
        <f t="shared" si="7"/>
        <v>2187</v>
      </c>
    </row>
    <row r="61" spans="1:15" ht="12.75">
      <c r="A61" s="178"/>
      <c r="B61" s="43" t="s">
        <v>83</v>
      </c>
      <c r="C61" s="28">
        <v>107</v>
      </c>
      <c r="D61" s="28">
        <v>88</v>
      </c>
      <c r="E61" s="28">
        <v>129</v>
      </c>
      <c r="F61" s="28">
        <v>102</v>
      </c>
      <c r="G61" s="28">
        <v>110</v>
      </c>
      <c r="H61" s="28">
        <v>133</v>
      </c>
      <c r="I61" s="28">
        <v>237</v>
      </c>
      <c r="J61" s="28">
        <v>354</v>
      </c>
      <c r="K61" s="28">
        <v>310</v>
      </c>
      <c r="L61" s="28">
        <v>209</v>
      </c>
      <c r="M61" s="28">
        <v>162</v>
      </c>
      <c r="N61" s="28">
        <v>126</v>
      </c>
      <c r="O61" s="29">
        <f t="shared" si="7"/>
        <v>2067</v>
      </c>
    </row>
    <row r="62" spans="1:15" ht="12.75">
      <c r="A62" s="178"/>
      <c r="B62" s="43" t="s">
        <v>88</v>
      </c>
      <c r="C62" s="28">
        <v>101</v>
      </c>
      <c r="D62" s="28">
        <v>61</v>
      </c>
      <c r="E62" s="28">
        <v>94</v>
      </c>
      <c r="F62" s="28">
        <v>94</v>
      </c>
      <c r="G62" s="28">
        <v>99</v>
      </c>
      <c r="H62" s="28">
        <v>98</v>
      </c>
      <c r="I62" s="28">
        <v>194</v>
      </c>
      <c r="J62" s="28">
        <v>178</v>
      </c>
      <c r="K62" s="28">
        <v>267</v>
      </c>
      <c r="L62" s="28">
        <v>120</v>
      </c>
      <c r="M62" s="28">
        <v>94</v>
      </c>
      <c r="N62" s="28">
        <v>105</v>
      </c>
      <c r="O62" s="29">
        <f t="shared" si="7"/>
        <v>1505</v>
      </c>
    </row>
    <row r="63" spans="1:15" ht="12.75">
      <c r="A63" s="178"/>
      <c r="B63" s="43" t="s">
        <v>89</v>
      </c>
      <c r="C63" s="28">
        <v>85</v>
      </c>
      <c r="D63" s="28">
        <v>53</v>
      </c>
      <c r="E63" s="28">
        <v>57</v>
      </c>
      <c r="F63" s="28">
        <v>71</v>
      </c>
      <c r="G63" s="28">
        <v>63</v>
      </c>
      <c r="H63" s="28">
        <v>77</v>
      </c>
      <c r="I63" s="28">
        <v>154</v>
      </c>
      <c r="J63" s="28">
        <v>140</v>
      </c>
      <c r="K63" s="28">
        <v>184</v>
      </c>
      <c r="L63" s="28">
        <v>96</v>
      </c>
      <c r="M63" s="28">
        <v>82</v>
      </c>
      <c r="N63" s="28">
        <v>113</v>
      </c>
      <c r="O63" s="29">
        <f t="shared" si="7"/>
        <v>1175</v>
      </c>
    </row>
    <row r="64" spans="1:15" ht="12.75">
      <c r="A64" s="178"/>
      <c r="B64" s="43" t="s">
        <v>81</v>
      </c>
      <c r="C64" s="28">
        <v>47</v>
      </c>
      <c r="D64" s="28">
        <v>28</v>
      </c>
      <c r="E64" s="28">
        <v>20</v>
      </c>
      <c r="F64" s="28">
        <v>34</v>
      </c>
      <c r="G64" s="28">
        <v>22</v>
      </c>
      <c r="H64" s="28">
        <v>34</v>
      </c>
      <c r="I64" s="28">
        <v>82</v>
      </c>
      <c r="J64" s="28">
        <v>63</v>
      </c>
      <c r="K64" s="28">
        <v>91</v>
      </c>
      <c r="L64" s="28">
        <v>62</v>
      </c>
      <c r="M64" s="28">
        <v>44</v>
      </c>
      <c r="N64" s="28">
        <v>31</v>
      </c>
      <c r="O64" s="29">
        <f t="shared" si="7"/>
        <v>558</v>
      </c>
    </row>
    <row r="65" spans="1:15" ht="12.75">
      <c r="A65" s="178"/>
      <c r="B65" s="43" t="s">
        <v>77</v>
      </c>
      <c r="C65" s="28">
        <v>18</v>
      </c>
      <c r="D65" s="28">
        <v>28</v>
      </c>
      <c r="E65" s="28">
        <v>41</v>
      </c>
      <c r="F65" s="28">
        <v>38</v>
      </c>
      <c r="G65" s="28">
        <v>32</v>
      </c>
      <c r="H65" s="28">
        <v>25</v>
      </c>
      <c r="I65" s="28">
        <v>39</v>
      </c>
      <c r="J65" s="28">
        <v>75</v>
      </c>
      <c r="K65" s="28">
        <v>93</v>
      </c>
      <c r="L65" s="28">
        <v>42</v>
      </c>
      <c r="M65" s="28">
        <v>29</v>
      </c>
      <c r="N65" s="28">
        <v>32</v>
      </c>
      <c r="O65" s="29">
        <f t="shared" si="7"/>
        <v>492</v>
      </c>
    </row>
    <row r="66" spans="1:15" ht="12.75">
      <c r="A66" s="178"/>
      <c r="B66" s="43" t="s">
        <v>90</v>
      </c>
      <c r="C66" s="28">
        <v>34</v>
      </c>
      <c r="D66" s="28">
        <v>34</v>
      </c>
      <c r="E66" s="28">
        <v>22</v>
      </c>
      <c r="F66" s="28">
        <v>42</v>
      </c>
      <c r="G66" s="28">
        <v>28</v>
      </c>
      <c r="H66" s="28">
        <v>34</v>
      </c>
      <c r="I66" s="28">
        <v>36</v>
      </c>
      <c r="J66" s="28">
        <v>54</v>
      </c>
      <c r="K66" s="28">
        <v>48</v>
      </c>
      <c r="L66" s="28">
        <v>39</v>
      </c>
      <c r="M66" s="28">
        <v>34</v>
      </c>
      <c r="N66" s="28">
        <v>41</v>
      </c>
      <c r="O66" s="29">
        <f t="shared" si="7"/>
        <v>446</v>
      </c>
    </row>
    <row r="67" spans="1:15" ht="12.75">
      <c r="A67" s="178"/>
      <c r="B67" s="43" t="s">
        <v>76</v>
      </c>
      <c r="C67" s="28">
        <v>32</v>
      </c>
      <c r="D67" s="28">
        <v>25</v>
      </c>
      <c r="E67" s="28">
        <v>25</v>
      </c>
      <c r="F67" s="28">
        <v>18</v>
      </c>
      <c r="G67" s="28">
        <v>17</v>
      </c>
      <c r="H67" s="28">
        <v>20</v>
      </c>
      <c r="I67" s="28">
        <v>37</v>
      </c>
      <c r="J67" s="28">
        <v>57</v>
      </c>
      <c r="K67" s="28">
        <v>71</v>
      </c>
      <c r="L67" s="28">
        <v>20</v>
      </c>
      <c r="M67" s="28">
        <v>22</v>
      </c>
      <c r="N67" s="28">
        <v>26</v>
      </c>
      <c r="O67" s="29">
        <f t="shared" si="7"/>
        <v>370</v>
      </c>
    </row>
    <row r="68" spans="1:15" ht="12.75">
      <c r="A68" s="178"/>
      <c r="B68" s="43" t="s">
        <v>79</v>
      </c>
      <c r="C68" s="28">
        <v>24</v>
      </c>
      <c r="D68" s="28">
        <v>20</v>
      </c>
      <c r="E68" s="28">
        <v>13</v>
      </c>
      <c r="F68" s="28">
        <v>17</v>
      </c>
      <c r="G68" s="28">
        <v>14</v>
      </c>
      <c r="H68" s="28">
        <v>29</v>
      </c>
      <c r="I68" s="28">
        <v>33</v>
      </c>
      <c r="J68" s="28">
        <v>27</v>
      </c>
      <c r="K68" s="28">
        <v>66</v>
      </c>
      <c r="L68" s="28">
        <v>47</v>
      </c>
      <c r="M68" s="28">
        <v>21</v>
      </c>
      <c r="N68" s="28">
        <v>38</v>
      </c>
      <c r="O68" s="29">
        <f t="shared" si="7"/>
        <v>349</v>
      </c>
    </row>
    <row r="69" spans="1:15" ht="12.75">
      <c r="A69" s="178"/>
      <c r="B69" s="43" t="s">
        <v>85</v>
      </c>
      <c r="C69" s="28">
        <v>9</v>
      </c>
      <c r="D69" s="28">
        <v>10</v>
      </c>
      <c r="E69" s="28">
        <v>8</v>
      </c>
      <c r="F69" s="28">
        <v>17</v>
      </c>
      <c r="G69" s="28">
        <v>12</v>
      </c>
      <c r="H69" s="28">
        <v>19</v>
      </c>
      <c r="I69" s="28">
        <v>22</v>
      </c>
      <c r="J69" s="28">
        <v>30</v>
      </c>
      <c r="K69" s="28">
        <v>27</v>
      </c>
      <c r="L69" s="28">
        <v>133</v>
      </c>
      <c r="M69" s="28">
        <v>4</v>
      </c>
      <c r="N69" s="28">
        <v>13</v>
      </c>
      <c r="O69" s="29">
        <f aca="true" t="shared" si="10" ref="O69:O100">SUM(C69:N69)</f>
        <v>304</v>
      </c>
    </row>
    <row r="70" spans="1:15" ht="12.75">
      <c r="A70" s="178"/>
      <c r="B70" s="43" t="s">
        <v>84</v>
      </c>
      <c r="C70" s="28">
        <v>23</v>
      </c>
      <c r="D70" s="28">
        <v>18</v>
      </c>
      <c r="E70" s="28">
        <v>14</v>
      </c>
      <c r="F70" s="28">
        <v>17</v>
      </c>
      <c r="G70" s="28">
        <v>12</v>
      </c>
      <c r="H70" s="28">
        <v>12</v>
      </c>
      <c r="I70" s="28">
        <v>26</v>
      </c>
      <c r="J70" s="28">
        <v>21</v>
      </c>
      <c r="K70" s="28">
        <v>30</v>
      </c>
      <c r="L70" s="28">
        <v>19</v>
      </c>
      <c r="M70" s="28">
        <v>8</v>
      </c>
      <c r="N70" s="28">
        <v>14</v>
      </c>
      <c r="O70" s="29">
        <f t="shared" si="10"/>
        <v>214</v>
      </c>
    </row>
    <row r="71" spans="1:15" ht="12.75">
      <c r="A71" s="178"/>
      <c r="B71" s="43" t="s">
        <v>86</v>
      </c>
      <c r="C71" s="28">
        <v>8</v>
      </c>
      <c r="D71" s="28">
        <v>5</v>
      </c>
      <c r="E71" s="28">
        <v>7</v>
      </c>
      <c r="F71" s="28">
        <v>9</v>
      </c>
      <c r="G71" s="28">
        <v>9</v>
      </c>
      <c r="H71" s="28">
        <v>5</v>
      </c>
      <c r="I71" s="28">
        <v>6</v>
      </c>
      <c r="J71" s="28">
        <v>23</v>
      </c>
      <c r="K71" s="28">
        <v>17</v>
      </c>
      <c r="L71" s="28">
        <v>8</v>
      </c>
      <c r="M71" s="28">
        <v>7</v>
      </c>
      <c r="N71" s="28">
        <v>7</v>
      </c>
      <c r="O71" s="29">
        <f t="shared" si="10"/>
        <v>111</v>
      </c>
    </row>
    <row r="72" spans="1:15" ht="12.75">
      <c r="A72" s="178"/>
      <c r="B72" s="43" t="s">
        <v>72</v>
      </c>
      <c r="C72" s="28">
        <v>9</v>
      </c>
      <c r="D72" s="28">
        <v>0</v>
      </c>
      <c r="E72" s="28">
        <v>2</v>
      </c>
      <c r="F72" s="28">
        <v>1</v>
      </c>
      <c r="G72" s="28">
        <v>11</v>
      </c>
      <c r="H72" s="28">
        <v>10</v>
      </c>
      <c r="I72" s="28">
        <v>15</v>
      </c>
      <c r="J72" s="28">
        <v>12</v>
      </c>
      <c r="K72" s="28">
        <v>21</v>
      </c>
      <c r="L72" s="28">
        <v>6</v>
      </c>
      <c r="M72" s="28">
        <v>9</v>
      </c>
      <c r="N72" s="28">
        <v>3</v>
      </c>
      <c r="O72" s="29">
        <f t="shared" si="10"/>
        <v>99</v>
      </c>
    </row>
    <row r="73" spans="1:15" ht="12.75">
      <c r="A73" s="178"/>
      <c r="B73" s="43" t="s">
        <v>75</v>
      </c>
      <c r="C73" s="28">
        <v>6</v>
      </c>
      <c r="D73" s="28">
        <v>5</v>
      </c>
      <c r="E73" s="28">
        <v>7</v>
      </c>
      <c r="F73" s="28">
        <v>14</v>
      </c>
      <c r="G73" s="28">
        <v>9</v>
      </c>
      <c r="H73" s="28">
        <v>7</v>
      </c>
      <c r="I73" s="28">
        <v>11</v>
      </c>
      <c r="J73" s="28">
        <v>4</v>
      </c>
      <c r="K73" s="28">
        <v>14</v>
      </c>
      <c r="L73" s="28">
        <v>8</v>
      </c>
      <c r="M73" s="28">
        <v>7</v>
      </c>
      <c r="N73" s="28">
        <v>7</v>
      </c>
      <c r="O73" s="29">
        <f t="shared" si="10"/>
        <v>99</v>
      </c>
    </row>
    <row r="74" spans="1:15" ht="12.75">
      <c r="A74" s="178"/>
      <c r="B74" s="43" t="s">
        <v>82</v>
      </c>
      <c r="C74" s="28">
        <v>3</v>
      </c>
      <c r="D74" s="28">
        <v>2</v>
      </c>
      <c r="E74" s="28">
        <v>2</v>
      </c>
      <c r="F74" s="28">
        <v>1</v>
      </c>
      <c r="G74" s="28">
        <v>2</v>
      </c>
      <c r="H74" s="28">
        <v>6</v>
      </c>
      <c r="I74" s="28">
        <v>1</v>
      </c>
      <c r="J74" s="28">
        <v>5</v>
      </c>
      <c r="K74" s="28">
        <v>5</v>
      </c>
      <c r="L74" s="28">
        <v>3</v>
      </c>
      <c r="M74" s="28">
        <v>2</v>
      </c>
      <c r="N74" s="28">
        <v>8</v>
      </c>
      <c r="O74" s="29">
        <f t="shared" si="10"/>
        <v>40</v>
      </c>
    </row>
    <row r="75" spans="1:15" ht="12.75">
      <c r="A75" s="178"/>
      <c r="B75" s="43" t="s">
        <v>73</v>
      </c>
      <c r="C75" s="28">
        <v>4</v>
      </c>
      <c r="D75" s="28">
        <v>0</v>
      </c>
      <c r="E75" s="28">
        <v>1</v>
      </c>
      <c r="F75" s="28">
        <v>0</v>
      </c>
      <c r="G75" s="28">
        <v>2</v>
      </c>
      <c r="H75" s="28">
        <v>1</v>
      </c>
      <c r="I75" s="28">
        <v>2</v>
      </c>
      <c r="J75" s="28">
        <v>3</v>
      </c>
      <c r="K75" s="28">
        <v>1</v>
      </c>
      <c r="L75" s="28">
        <v>0</v>
      </c>
      <c r="M75" s="28">
        <v>4</v>
      </c>
      <c r="N75" s="28">
        <v>3</v>
      </c>
      <c r="O75" s="29">
        <f t="shared" si="10"/>
        <v>21</v>
      </c>
    </row>
    <row r="76" spans="1:15" ht="12.75">
      <c r="A76" s="178"/>
      <c r="B76" s="43" t="s">
        <v>78</v>
      </c>
      <c r="C76" s="28">
        <v>0</v>
      </c>
      <c r="D76" s="28">
        <v>0</v>
      </c>
      <c r="E76" s="28">
        <v>0</v>
      </c>
      <c r="F76" s="28">
        <v>0</v>
      </c>
      <c r="G76" s="28">
        <v>0</v>
      </c>
      <c r="H76" s="28">
        <v>0</v>
      </c>
      <c r="I76" s="28">
        <v>0</v>
      </c>
      <c r="J76" s="28">
        <v>8</v>
      </c>
      <c r="K76" s="28">
        <v>2</v>
      </c>
      <c r="L76" s="28">
        <v>0</v>
      </c>
      <c r="M76" s="28">
        <v>0</v>
      </c>
      <c r="N76" s="28">
        <v>0</v>
      </c>
      <c r="O76" s="29">
        <f t="shared" si="10"/>
        <v>10</v>
      </c>
    </row>
    <row r="77" spans="1:15" ht="12.75">
      <c r="A77" s="178"/>
      <c r="B77" s="43" t="s">
        <v>70</v>
      </c>
      <c r="C77" s="28">
        <v>0</v>
      </c>
      <c r="D77" s="28">
        <v>1</v>
      </c>
      <c r="E77" s="28">
        <v>0</v>
      </c>
      <c r="F77" s="28">
        <v>0</v>
      </c>
      <c r="G77" s="28">
        <v>0</v>
      </c>
      <c r="H77" s="28">
        <v>1</v>
      </c>
      <c r="I77" s="28">
        <v>0</v>
      </c>
      <c r="J77" s="28">
        <v>0</v>
      </c>
      <c r="K77" s="28">
        <v>0</v>
      </c>
      <c r="L77" s="28">
        <v>0</v>
      </c>
      <c r="M77" s="28">
        <v>0</v>
      </c>
      <c r="N77" s="28">
        <v>0</v>
      </c>
      <c r="O77" s="29">
        <f t="shared" si="10"/>
        <v>2</v>
      </c>
    </row>
    <row r="78" spans="1:15" ht="12.75">
      <c r="A78" s="178"/>
      <c r="B78" s="43" t="s">
        <v>71</v>
      </c>
      <c r="C78" s="28">
        <v>1</v>
      </c>
      <c r="D78" s="28">
        <v>0</v>
      </c>
      <c r="E78" s="28">
        <v>0</v>
      </c>
      <c r="F78" s="28">
        <v>0</v>
      </c>
      <c r="G78" s="28">
        <v>0</v>
      </c>
      <c r="H78" s="28">
        <v>0</v>
      </c>
      <c r="I78" s="28">
        <v>0</v>
      </c>
      <c r="J78" s="28">
        <v>1</v>
      </c>
      <c r="K78" s="28">
        <v>0</v>
      </c>
      <c r="L78" s="28">
        <v>0</v>
      </c>
      <c r="M78" s="28">
        <v>0</v>
      </c>
      <c r="N78" s="28">
        <v>0</v>
      </c>
      <c r="O78" s="29">
        <f t="shared" si="10"/>
        <v>2</v>
      </c>
    </row>
    <row r="79" spans="1:15" ht="13.5" thickBot="1">
      <c r="A79" s="178"/>
      <c r="B79" s="44" t="s">
        <v>74</v>
      </c>
      <c r="C79" s="21">
        <v>0</v>
      </c>
      <c r="D79" s="21">
        <v>0</v>
      </c>
      <c r="E79" s="21">
        <v>0</v>
      </c>
      <c r="F79" s="21">
        <v>0</v>
      </c>
      <c r="G79" s="21">
        <v>0</v>
      </c>
      <c r="H79" s="21">
        <v>0</v>
      </c>
      <c r="I79" s="21">
        <v>0</v>
      </c>
      <c r="J79" s="21">
        <v>0</v>
      </c>
      <c r="K79" s="21">
        <v>0</v>
      </c>
      <c r="L79" s="21">
        <v>0</v>
      </c>
      <c r="M79" s="21">
        <v>0</v>
      </c>
      <c r="N79" s="21">
        <v>0</v>
      </c>
      <c r="O79" s="30">
        <f t="shared" si="10"/>
        <v>0</v>
      </c>
    </row>
    <row r="80" spans="1:15" s="63" customFormat="1" ht="13.5" thickBot="1">
      <c r="A80" s="178"/>
      <c r="B80" s="59" t="s">
        <v>91</v>
      </c>
      <c r="C80" s="60">
        <f aca="true" t="shared" si="11" ref="C80:N80">C81+C95+C103+C107</f>
        <v>17571</v>
      </c>
      <c r="D80" s="60">
        <f t="shared" si="11"/>
        <v>10627</v>
      </c>
      <c r="E80" s="60">
        <f t="shared" si="11"/>
        <v>11791</v>
      </c>
      <c r="F80" s="60">
        <f t="shared" si="11"/>
        <v>16431</v>
      </c>
      <c r="G80" s="60">
        <f t="shared" si="11"/>
        <v>14502</v>
      </c>
      <c r="H80" s="60">
        <f t="shared" si="11"/>
        <v>19699</v>
      </c>
      <c r="I80" s="60">
        <f t="shared" si="11"/>
        <v>32553</v>
      </c>
      <c r="J80" s="60">
        <f t="shared" si="11"/>
        <v>36696</v>
      </c>
      <c r="K80" s="60">
        <f t="shared" si="11"/>
        <v>24346</v>
      </c>
      <c r="L80" s="60">
        <f t="shared" si="11"/>
        <v>15720</v>
      </c>
      <c r="M80" s="60">
        <f t="shared" si="11"/>
        <v>13174</v>
      </c>
      <c r="N80" s="60">
        <f t="shared" si="11"/>
        <v>13262</v>
      </c>
      <c r="O80" s="60">
        <f t="shared" si="10"/>
        <v>226372</v>
      </c>
    </row>
    <row r="81" spans="1:15" ht="13.5" thickBot="1">
      <c r="A81" s="178"/>
      <c r="B81" s="25" t="s">
        <v>92</v>
      </c>
      <c r="C81" s="24">
        <f>SUM(C82:C94)</f>
        <v>63</v>
      </c>
      <c r="D81" s="24">
        <f aca="true" t="shared" si="12" ref="D81:N81">SUM(D82:D94)</f>
        <v>44</v>
      </c>
      <c r="E81" s="24">
        <f t="shared" si="12"/>
        <v>48</v>
      </c>
      <c r="F81" s="24">
        <f t="shared" si="12"/>
        <v>55</v>
      </c>
      <c r="G81" s="24">
        <f t="shared" si="12"/>
        <v>66</v>
      </c>
      <c r="H81" s="24">
        <f t="shared" si="12"/>
        <v>57</v>
      </c>
      <c r="I81" s="24">
        <f t="shared" si="12"/>
        <v>45</v>
      </c>
      <c r="J81" s="24">
        <f t="shared" si="12"/>
        <v>103</v>
      </c>
      <c r="K81" s="24">
        <f t="shared" si="12"/>
        <v>78</v>
      </c>
      <c r="L81" s="24">
        <f t="shared" si="12"/>
        <v>62</v>
      </c>
      <c r="M81" s="24">
        <f t="shared" si="12"/>
        <v>59</v>
      </c>
      <c r="N81" s="24">
        <f t="shared" si="12"/>
        <v>71</v>
      </c>
      <c r="O81" s="24">
        <f t="shared" si="10"/>
        <v>751</v>
      </c>
    </row>
    <row r="82" spans="1:15" ht="12.75">
      <c r="A82" s="178"/>
      <c r="B82" s="39" t="s">
        <v>98</v>
      </c>
      <c r="C82" s="26">
        <v>18</v>
      </c>
      <c r="D82" s="26">
        <v>18</v>
      </c>
      <c r="E82" s="26">
        <v>15</v>
      </c>
      <c r="F82" s="26">
        <v>25</v>
      </c>
      <c r="G82" s="26">
        <v>40</v>
      </c>
      <c r="H82" s="26">
        <v>27</v>
      </c>
      <c r="I82" s="26">
        <v>21</v>
      </c>
      <c r="J82" s="26">
        <v>36</v>
      </c>
      <c r="K82" s="26">
        <v>35</v>
      </c>
      <c r="L82" s="26">
        <v>26</v>
      </c>
      <c r="M82" s="26">
        <v>27</v>
      </c>
      <c r="N82" s="26">
        <v>44</v>
      </c>
      <c r="O82" s="27">
        <f t="shared" si="10"/>
        <v>332</v>
      </c>
    </row>
    <row r="83" spans="1:15" ht="12.75">
      <c r="A83" s="178"/>
      <c r="B83" s="40" t="s">
        <v>96</v>
      </c>
      <c r="C83" s="28">
        <v>10</v>
      </c>
      <c r="D83" s="28">
        <v>10</v>
      </c>
      <c r="E83" s="28">
        <v>17</v>
      </c>
      <c r="F83" s="28">
        <v>9</v>
      </c>
      <c r="G83" s="28">
        <v>10</v>
      </c>
      <c r="H83" s="28">
        <v>13</v>
      </c>
      <c r="I83" s="28">
        <v>7</v>
      </c>
      <c r="J83" s="28">
        <v>8</v>
      </c>
      <c r="K83" s="28">
        <v>23</v>
      </c>
      <c r="L83" s="28">
        <v>11</v>
      </c>
      <c r="M83" s="28">
        <v>16</v>
      </c>
      <c r="N83" s="28">
        <v>14</v>
      </c>
      <c r="O83" s="29">
        <f t="shared" si="10"/>
        <v>148</v>
      </c>
    </row>
    <row r="84" spans="1:15" ht="12.75">
      <c r="A84" s="178"/>
      <c r="B84" s="40" t="s">
        <v>103</v>
      </c>
      <c r="C84" s="28">
        <v>17</v>
      </c>
      <c r="D84" s="28">
        <v>6</v>
      </c>
      <c r="E84" s="28">
        <v>6</v>
      </c>
      <c r="F84" s="28">
        <v>3</v>
      </c>
      <c r="G84" s="28">
        <v>5</v>
      </c>
      <c r="H84" s="28">
        <v>4</v>
      </c>
      <c r="I84" s="28">
        <v>2</v>
      </c>
      <c r="J84" s="28">
        <v>13</v>
      </c>
      <c r="K84" s="28">
        <v>7</v>
      </c>
      <c r="L84" s="28">
        <v>3</v>
      </c>
      <c r="M84" s="28">
        <v>3</v>
      </c>
      <c r="N84" s="28">
        <v>10</v>
      </c>
      <c r="O84" s="29">
        <f t="shared" si="10"/>
        <v>79</v>
      </c>
    </row>
    <row r="85" spans="1:15" ht="12.75">
      <c r="A85" s="178"/>
      <c r="B85" s="40" t="s">
        <v>101</v>
      </c>
      <c r="C85" s="28">
        <v>3</v>
      </c>
      <c r="D85" s="28">
        <v>4</v>
      </c>
      <c r="E85" s="28">
        <v>4</v>
      </c>
      <c r="F85" s="28">
        <v>11</v>
      </c>
      <c r="G85" s="28">
        <v>0</v>
      </c>
      <c r="H85" s="28">
        <v>1</v>
      </c>
      <c r="I85" s="28">
        <v>6</v>
      </c>
      <c r="J85" s="28">
        <v>12</v>
      </c>
      <c r="K85" s="28">
        <v>2</v>
      </c>
      <c r="L85" s="28">
        <v>4</v>
      </c>
      <c r="M85" s="28">
        <v>3</v>
      </c>
      <c r="N85" s="28">
        <v>1</v>
      </c>
      <c r="O85" s="29">
        <f t="shared" si="10"/>
        <v>51</v>
      </c>
    </row>
    <row r="86" spans="1:15" ht="12.75">
      <c r="A86" s="178"/>
      <c r="B86" s="40" t="s">
        <v>100</v>
      </c>
      <c r="C86" s="28">
        <v>6</v>
      </c>
      <c r="D86" s="28">
        <v>2</v>
      </c>
      <c r="E86" s="28">
        <v>2</v>
      </c>
      <c r="F86" s="28">
        <v>1</v>
      </c>
      <c r="G86" s="28">
        <v>4</v>
      </c>
      <c r="H86" s="28">
        <v>3</v>
      </c>
      <c r="I86" s="28">
        <v>3</v>
      </c>
      <c r="J86" s="28">
        <v>4</v>
      </c>
      <c r="K86" s="28">
        <v>3</v>
      </c>
      <c r="L86" s="28">
        <v>8</v>
      </c>
      <c r="M86" s="28">
        <v>3</v>
      </c>
      <c r="N86" s="28">
        <v>0</v>
      </c>
      <c r="O86" s="29">
        <f t="shared" si="10"/>
        <v>39</v>
      </c>
    </row>
    <row r="87" spans="1:15" ht="12.75">
      <c r="A87" s="178"/>
      <c r="B87" s="40" t="s">
        <v>93</v>
      </c>
      <c r="C87" s="28">
        <v>7</v>
      </c>
      <c r="D87" s="28">
        <v>0</v>
      </c>
      <c r="E87" s="28">
        <v>1</v>
      </c>
      <c r="F87" s="28">
        <v>0</v>
      </c>
      <c r="G87" s="28">
        <v>2</v>
      </c>
      <c r="H87" s="28">
        <v>2</v>
      </c>
      <c r="I87" s="28">
        <v>0</v>
      </c>
      <c r="J87" s="28">
        <v>6</v>
      </c>
      <c r="K87" s="28">
        <v>2</v>
      </c>
      <c r="L87" s="28">
        <v>6</v>
      </c>
      <c r="M87" s="28">
        <v>4</v>
      </c>
      <c r="N87" s="28">
        <v>0</v>
      </c>
      <c r="O87" s="29">
        <f t="shared" si="10"/>
        <v>30</v>
      </c>
    </row>
    <row r="88" spans="1:15" ht="12.75">
      <c r="A88" s="178"/>
      <c r="B88" s="40" t="s">
        <v>105</v>
      </c>
      <c r="C88" s="28">
        <v>0</v>
      </c>
      <c r="D88" s="28">
        <v>1</v>
      </c>
      <c r="E88" s="28">
        <v>0</v>
      </c>
      <c r="F88" s="28">
        <v>1</v>
      </c>
      <c r="G88" s="28">
        <v>3</v>
      </c>
      <c r="H88" s="28">
        <v>3</v>
      </c>
      <c r="I88" s="28">
        <v>3</v>
      </c>
      <c r="J88" s="28">
        <v>14</v>
      </c>
      <c r="K88" s="28">
        <v>3</v>
      </c>
      <c r="L88" s="28">
        <v>1</v>
      </c>
      <c r="M88" s="28">
        <v>1</v>
      </c>
      <c r="N88" s="28">
        <v>0</v>
      </c>
      <c r="O88" s="29">
        <f t="shared" si="10"/>
        <v>30</v>
      </c>
    </row>
    <row r="89" spans="1:15" ht="12.75">
      <c r="A89" s="178"/>
      <c r="B89" s="40" t="s">
        <v>99</v>
      </c>
      <c r="C89" s="28">
        <v>1</v>
      </c>
      <c r="D89" s="28">
        <v>0</v>
      </c>
      <c r="E89" s="28">
        <v>1</v>
      </c>
      <c r="F89" s="28">
        <v>2</v>
      </c>
      <c r="G89" s="28">
        <v>1</v>
      </c>
      <c r="H89" s="28">
        <v>2</v>
      </c>
      <c r="I89" s="28">
        <v>1</v>
      </c>
      <c r="J89" s="28">
        <v>4</v>
      </c>
      <c r="K89" s="28">
        <v>2</v>
      </c>
      <c r="L89" s="28">
        <v>1</v>
      </c>
      <c r="M89" s="28">
        <v>0</v>
      </c>
      <c r="N89" s="28">
        <v>0</v>
      </c>
      <c r="O89" s="29">
        <f t="shared" si="10"/>
        <v>15</v>
      </c>
    </row>
    <row r="90" spans="1:15" ht="12.75">
      <c r="A90" s="178"/>
      <c r="B90" s="40" t="s">
        <v>95</v>
      </c>
      <c r="C90" s="28">
        <v>0</v>
      </c>
      <c r="D90" s="28">
        <v>1</v>
      </c>
      <c r="E90" s="28">
        <v>2</v>
      </c>
      <c r="F90" s="28">
        <v>1</v>
      </c>
      <c r="G90" s="28">
        <v>0</v>
      </c>
      <c r="H90" s="28">
        <v>2</v>
      </c>
      <c r="I90" s="28">
        <v>2</v>
      </c>
      <c r="J90" s="28">
        <v>6</v>
      </c>
      <c r="K90" s="28">
        <v>0</v>
      </c>
      <c r="L90" s="28">
        <v>0</v>
      </c>
      <c r="M90" s="28">
        <v>0</v>
      </c>
      <c r="N90" s="28">
        <v>0</v>
      </c>
      <c r="O90" s="29">
        <f t="shared" si="10"/>
        <v>14</v>
      </c>
    </row>
    <row r="91" spans="1:15" ht="12.75">
      <c r="A91" s="178"/>
      <c r="B91" s="45" t="s">
        <v>104</v>
      </c>
      <c r="C91" s="28">
        <v>1</v>
      </c>
      <c r="D91" s="28">
        <v>0</v>
      </c>
      <c r="E91" s="28">
        <v>0</v>
      </c>
      <c r="F91" s="28">
        <v>1</v>
      </c>
      <c r="G91" s="28">
        <v>0</v>
      </c>
      <c r="H91" s="28">
        <v>0</v>
      </c>
      <c r="I91" s="28">
        <v>0</v>
      </c>
      <c r="J91" s="28">
        <v>0</v>
      </c>
      <c r="K91" s="28">
        <v>1</v>
      </c>
      <c r="L91" s="28">
        <v>1</v>
      </c>
      <c r="M91" s="28">
        <v>2</v>
      </c>
      <c r="N91" s="28">
        <v>1</v>
      </c>
      <c r="O91" s="29">
        <f t="shared" si="10"/>
        <v>7</v>
      </c>
    </row>
    <row r="92" spans="1:15" ht="12.75">
      <c r="A92" s="178"/>
      <c r="B92" s="40" t="s">
        <v>94</v>
      </c>
      <c r="C92" s="28">
        <v>0</v>
      </c>
      <c r="D92" s="28">
        <v>2</v>
      </c>
      <c r="E92" s="28">
        <v>0</v>
      </c>
      <c r="F92" s="28">
        <v>1</v>
      </c>
      <c r="G92" s="28">
        <v>1</v>
      </c>
      <c r="H92" s="28">
        <v>0</v>
      </c>
      <c r="I92" s="28">
        <v>0</v>
      </c>
      <c r="J92" s="28">
        <v>0</v>
      </c>
      <c r="K92" s="28">
        <v>0</v>
      </c>
      <c r="L92" s="28">
        <v>0</v>
      </c>
      <c r="M92" s="28">
        <v>0</v>
      </c>
      <c r="N92" s="28">
        <v>1</v>
      </c>
      <c r="O92" s="29">
        <f t="shared" si="10"/>
        <v>5</v>
      </c>
    </row>
    <row r="93" spans="1:15" ht="12.75">
      <c r="A93" s="178"/>
      <c r="B93" s="40" t="s">
        <v>102</v>
      </c>
      <c r="C93" s="28">
        <v>0</v>
      </c>
      <c r="D93" s="28">
        <v>0</v>
      </c>
      <c r="E93" s="28">
        <v>0</v>
      </c>
      <c r="F93" s="28">
        <v>0</v>
      </c>
      <c r="G93" s="28">
        <v>0</v>
      </c>
      <c r="H93" s="28">
        <v>0</v>
      </c>
      <c r="I93" s="28">
        <v>0</v>
      </c>
      <c r="J93" s="28">
        <v>0</v>
      </c>
      <c r="K93" s="28">
        <v>0</v>
      </c>
      <c r="L93" s="28">
        <v>1</v>
      </c>
      <c r="M93" s="28">
        <v>0</v>
      </c>
      <c r="N93" s="28">
        <v>0</v>
      </c>
      <c r="O93" s="29">
        <f t="shared" si="10"/>
        <v>1</v>
      </c>
    </row>
    <row r="94" spans="1:15" ht="13.5" thickBot="1">
      <c r="A94" s="178"/>
      <c r="B94" s="41" t="s">
        <v>97</v>
      </c>
      <c r="C94" s="21">
        <v>0</v>
      </c>
      <c r="D94" s="21">
        <v>0</v>
      </c>
      <c r="E94" s="21">
        <v>0</v>
      </c>
      <c r="F94" s="21">
        <v>0</v>
      </c>
      <c r="G94" s="21">
        <v>0</v>
      </c>
      <c r="H94" s="21">
        <v>0</v>
      </c>
      <c r="I94" s="21">
        <v>0</v>
      </c>
      <c r="J94" s="21">
        <v>0</v>
      </c>
      <c r="K94" s="21">
        <v>0</v>
      </c>
      <c r="L94" s="21">
        <v>0</v>
      </c>
      <c r="M94" s="21">
        <v>0</v>
      </c>
      <c r="N94" s="21">
        <v>0</v>
      </c>
      <c r="O94" s="30">
        <f t="shared" si="10"/>
        <v>0</v>
      </c>
    </row>
    <row r="95" spans="1:15" ht="13.5" thickBot="1">
      <c r="A95" s="178"/>
      <c r="B95" s="25" t="s">
        <v>106</v>
      </c>
      <c r="C95" s="24">
        <f>SUM(C96:C102)</f>
        <v>64</v>
      </c>
      <c r="D95" s="24">
        <f aca="true" t="shared" si="13" ref="D95:N95">SUM(D96:D102)</f>
        <v>56</v>
      </c>
      <c r="E95" s="24">
        <f t="shared" si="13"/>
        <v>39</v>
      </c>
      <c r="F95" s="24">
        <f t="shared" si="13"/>
        <v>69</v>
      </c>
      <c r="G95" s="24">
        <f t="shared" si="13"/>
        <v>48</v>
      </c>
      <c r="H95" s="24">
        <f t="shared" si="13"/>
        <v>104</v>
      </c>
      <c r="I95" s="24">
        <f t="shared" si="13"/>
        <v>276</v>
      </c>
      <c r="J95" s="24">
        <f t="shared" si="13"/>
        <v>206</v>
      </c>
      <c r="K95" s="24">
        <f t="shared" si="13"/>
        <v>96</v>
      </c>
      <c r="L95" s="24">
        <f t="shared" si="13"/>
        <v>60</v>
      </c>
      <c r="M95" s="24">
        <f t="shared" si="13"/>
        <v>53</v>
      </c>
      <c r="N95" s="24">
        <f t="shared" si="13"/>
        <v>43</v>
      </c>
      <c r="O95" s="24">
        <f t="shared" si="10"/>
        <v>1114</v>
      </c>
    </row>
    <row r="96" spans="1:15" ht="12.75">
      <c r="A96" s="178"/>
      <c r="B96" s="39" t="s">
        <v>113</v>
      </c>
      <c r="C96" s="26">
        <v>26</v>
      </c>
      <c r="D96" s="26">
        <v>25</v>
      </c>
      <c r="E96" s="26">
        <v>12</v>
      </c>
      <c r="F96" s="26">
        <v>34</v>
      </c>
      <c r="G96" s="26">
        <v>20</v>
      </c>
      <c r="H96" s="26">
        <v>50</v>
      </c>
      <c r="I96" s="26">
        <v>154</v>
      </c>
      <c r="J96" s="26">
        <v>154</v>
      </c>
      <c r="K96" s="26">
        <v>47</v>
      </c>
      <c r="L96" s="26">
        <v>22</v>
      </c>
      <c r="M96" s="26">
        <v>27</v>
      </c>
      <c r="N96" s="26">
        <v>15</v>
      </c>
      <c r="O96" s="27">
        <f t="shared" si="10"/>
        <v>586</v>
      </c>
    </row>
    <row r="97" spans="1:15" ht="12.75">
      <c r="A97" s="178"/>
      <c r="B97" s="40" t="s">
        <v>107</v>
      </c>
      <c r="C97" s="28">
        <v>27</v>
      </c>
      <c r="D97" s="28">
        <v>15</v>
      </c>
      <c r="E97" s="28">
        <v>16</v>
      </c>
      <c r="F97" s="28">
        <v>12</v>
      </c>
      <c r="G97" s="28">
        <v>17</v>
      </c>
      <c r="H97" s="28">
        <v>19</v>
      </c>
      <c r="I97" s="28">
        <v>30</v>
      </c>
      <c r="J97" s="28">
        <v>19</v>
      </c>
      <c r="K97" s="28">
        <v>23</v>
      </c>
      <c r="L97" s="28">
        <v>22</v>
      </c>
      <c r="M97" s="28">
        <v>13</v>
      </c>
      <c r="N97" s="28">
        <v>18</v>
      </c>
      <c r="O97" s="29">
        <f t="shared" si="10"/>
        <v>231</v>
      </c>
    </row>
    <row r="98" spans="1:15" ht="12.75">
      <c r="A98" s="178"/>
      <c r="B98" s="40" t="s">
        <v>109</v>
      </c>
      <c r="C98" s="28">
        <v>3</v>
      </c>
      <c r="D98" s="28">
        <v>2</v>
      </c>
      <c r="E98" s="28">
        <v>2</v>
      </c>
      <c r="F98" s="28">
        <v>5</v>
      </c>
      <c r="G98" s="28">
        <v>3</v>
      </c>
      <c r="H98" s="28">
        <v>10</v>
      </c>
      <c r="I98" s="28">
        <v>58</v>
      </c>
      <c r="J98" s="28">
        <v>0</v>
      </c>
      <c r="K98" s="28">
        <v>6</v>
      </c>
      <c r="L98" s="28">
        <v>2</v>
      </c>
      <c r="M98" s="28">
        <v>1</v>
      </c>
      <c r="N98" s="28">
        <v>1</v>
      </c>
      <c r="O98" s="29">
        <f t="shared" si="10"/>
        <v>93</v>
      </c>
    </row>
    <row r="99" spans="1:15" ht="12.75">
      <c r="A99" s="178"/>
      <c r="B99" s="40" t="s">
        <v>108</v>
      </c>
      <c r="C99" s="28">
        <v>4</v>
      </c>
      <c r="D99" s="28">
        <v>6</v>
      </c>
      <c r="E99" s="28">
        <v>6</v>
      </c>
      <c r="F99" s="28">
        <v>9</v>
      </c>
      <c r="G99" s="28">
        <v>3</v>
      </c>
      <c r="H99" s="28">
        <v>11</v>
      </c>
      <c r="I99" s="28">
        <v>20</v>
      </c>
      <c r="J99" s="28">
        <v>14</v>
      </c>
      <c r="K99" s="28">
        <v>14</v>
      </c>
      <c r="L99" s="28">
        <v>2</v>
      </c>
      <c r="M99" s="28">
        <v>0</v>
      </c>
      <c r="N99" s="28">
        <v>2</v>
      </c>
      <c r="O99" s="29">
        <f t="shared" si="10"/>
        <v>91</v>
      </c>
    </row>
    <row r="100" spans="1:15" ht="12.75">
      <c r="A100" s="178"/>
      <c r="B100" s="40" t="s">
        <v>110</v>
      </c>
      <c r="C100" s="28">
        <v>1</v>
      </c>
      <c r="D100" s="28">
        <v>6</v>
      </c>
      <c r="E100" s="28">
        <v>2</v>
      </c>
      <c r="F100" s="28">
        <v>6</v>
      </c>
      <c r="G100" s="28">
        <v>5</v>
      </c>
      <c r="H100" s="28">
        <v>3</v>
      </c>
      <c r="I100" s="28">
        <v>7</v>
      </c>
      <c r="J100" s="28">
        <v>11</v>
      </c>
      <c r="K100" s="28">
        <v>3</v>
      </c>
      <c r="L100" s="28">
        <v>6</v>
      </c>
      <c r="M100" s="28">
        <v>4</v>
      </c>
      <c r="N100" s="28">
        <v>4</v>
      </c>
      <c r="O100" s="29">
        <f t="shared" si="10"/>
        <v>58</v>
      </c>
    </row>
    <row r="101" spans="1:15" ht="12.75">
      <c r="A101" s="178"/>
      <c r="B101" s="40" t="s">
        <v>111</v>
      </c>
      <c r="C101" s="28">
        <v>1</v>
      </c>
      <c r="D101" s="28">
        <v>2</v>
      </c>
      <c r="E101" s="28">
        <v>1</v>
      </c>
      <c r="F101" s="28">
        <v>2</v>
      </c>
      <c r="G101" s="28">
        <v>0</v>
      </c>
      <c r="H101" s="28">
        <v>9</v>
      </c>
      <c r="I101" s="28">
        <v>4</v>
      </c>
      <c r="J101" s="28">
        <v>4</v>
      </c>
      <c r="K101" s="28">
        <v>1</v>
      </c>
      <c r="L101" s="28">
        <v>2</v>
      </c>
      <c r="M101" s="28">
        <v>7</v>
      </c>
      <c r="N101" s="28">
        <v>2</v>
      </c>
      <c r="O101" s="29">
        <f aca="true" t="shared" si="14" ref="O101:O132">SUM(C101:N101)</f>
        <v>35</v>
      </c>
    </row>
    <row r="102" spans="1:15" ht="13.5" thickBot="1">
      <c r="A102" s="178"/>
      <c r="B102" s="41" t="s">
        <v>112</v>
      </c>
      <c r="C102" s="21">
        <v>2</v>
      </c>
      <c r="D102" s="21">
        <v>0</v>
      </c>
      <c r="E102" s="21">
        <v>0</v>
      </c>
      <c r="F102" s="21">
        <v>1</v>
      </c>
      <c r="G102" s="21">
        <v>0</v>
      </c>
      <c r="H102" s="21">
        <v>2</v>
      </c>
      <c r="I102" s="21">
        <v>3</v>
      </c>
      <c r="J102" s="21">
        <v>4</v>
      </c>
      <c r="K102" s="21">
        <v>2</v>
      </c>
      <c r="L102" s="21">
        <v>4</v>
      </c>
      <c r="M102" s="21">
        <v>1</v>
      </c>
      <c r="N102" s="21">
        <v>1</v>
      </c>
      <c r="O102" s="30">
        <f t="shared" si="14"/>
        <v>20</v>
      </c>
    </row>
    <row r="103" spans="1:15" ht="13.5" thickBot="1">
      <c r="A103" s="178"/>
      <c r="B103" s="25" t="s">
        <v>114</v>
      </c>
      <c r="C103" s="24">
        <f>SUM(C104:C106)</f>
        <v>15353</v>
      </c>
      <c r="D103" s="24">
        <f aca="true" t="shared" si="15" ref="D103:N103">SUM(D104:D106)</f>
        <v>8836</v>
      </c>
      <c r="E103" s="24">
        <f t="shared" si="15"/>
        <v>10148</v>
      </c>
      <c r="F103" s="24">
        <f t="shared" si="15"/>
        <v>14261</v>
      </c>
      <c r="G103" s="24">
        <f t="shared" si="15"/>
        <v>12410</v>
      </c>
      <c r="H103" s="24">
        <f t="shared" si="15"/>
        <v>16685</v>
      </c>
      <c r="I103" s="24">
        <f t="shared" si="15"/>
        <v>27825</v>
      </c>
      <c r="J103" s="24">
        <f t="shared" si="15"/>
        <v>32321</v>
      </c>
      <c r="K103" s="24">
        <f t="shared" si="15"/>
        <v>20165</v>
      </c>
      <c r="L103" s="24">
        <f t="shared" si="15"/>
        <v>12862</v>
      </c>
      <c r="M103" s="24">
        <f t="shared" si="15"/>
        <v>11072</v>
      </c>
      <c r="N103" s="24">
        <f t="shared" si="15"/>
        <v>11413</v>
      </c>
      <c r="O103" s="24">
        <f t="shared" si="14"/>
        <v>193351</v>
      </c>
    </row>
    <row r="104" spans="1:15" ht="12.75">
      <c r="A104" s="178"/>
      <c r="B104" s="39" t="s">
        <v>117</v>
      </c>
      <c r="C104" s="26">
        <v>8759</v>
      </c>
      <c r="D104" s="26">
        <v>5121</v>
      </c>
      <c r="E104" s="26">
        <v>5941</v>
      </c>
      <c r="F104" s="26">
        <v>8320</v>
      </c>
      <c r="G104" s="26">
        <v>7133</v>
      </c>
      <c r="H104" s="26">
        <v>10027</v>
      </c>
      <c r="I104" s="26">
        <v>17272</v>
      </c>
      <c r="J104" s="26">
        <v>19788</v>
      </c>
      <c r="K104" s="26">
        <v>10843</v>
      </c>
      <c r="L104" s="26">
        <v>7052</v>
      </c>
      <c r="M104" s="26">
        <v>6287</v>
      </c>
      <c r="N104" s="26">
        <v>6643</v>
      </c>
      <c r="O104" s="27">
        <f t="shared" si="14"/>
        <v>113186</v>
      </c>
    </row>
    <row r="105" spans="1:15" ht="12.75">
      <c r="A105" s="178"/>
      <c r="B105" s="40" t="s">
        <v>115</v>
      </c>
      <c r="C105" s="28">
        <v>6451</v>
      </c>
      <c r="D105" s="28">
        <v>3619</v>
      </c>
      <c r="E105" s="28">
        <v>4088</v>
      </c>
      <c r="F105" s="28">
        <v>5772</v>
      </c>
      <c r="G105" s="28">
        <v>5130</v>
      </c>
      <c r="H105" s="28">
        <v>6506</v>
      </c>
      <c r="I105" s="28">
        <v>10265</v>
      </c>
      <c r="J105" s="28">
        <v>12152</v>
      </c>
      <c r="K105" s="28">
        <v>9096</v>
      </c>
      <c r="L105" s="28">
        <v>5638</v>
      </c>
      <c r="M105" s="28">
        <v>4695</v>
      </c>
      <c r="N105" s="28">
        <v>4644</v>
      </c>
      <c r="O105" s="29">
        <f t="shared" si="14"/>
        <v>78056</v>
      </c>
    </row>
    <row r="106" spans="1:15" ht="13.5" thickBot="1">
      <c r="A106" s="178"/>
      <c r="B106" s="41" t="s">
        <v>116</v>
      </c>
      <c r="C106" s="21">
        <v>143</v>
      </c>
      <c r="D106" s="21">
        <v>96</v>
      </c>
      <c r="E106" s="21">
        <v>119</v>
      </c>
      <c r="F106" s="21">
        <v>169</v>
      </c>
      <c r="G106" s="21">
        <v>147</v>
      </c>
      <c r="H106" s="21">
        <v>152</v>
      </c>
      <c r="I106" s="21">
        <v>288</v>
      </c>
      <c r="J106" s="21">
        <v>381</v>
      </c>
      <c r="K106" s="21">
        <v>226</v>
      </c>
      <c r="L106" s="21">
        <v>172</v>
      </c>
      <c r="M106" s="21">
        <v>90</v>
      </c>
      <c r="N106" s="21">
        <v>126</v>
      </c>
      <c r="O106" s="30">
        <f t="shared" si="14"/>
        <v>2109</v>
      </c>
    </row>
    <row r="107" spans="1:15" ht="13.5" thickBot="1">
      <c r="A107" s="178"/>
      <c r="B107" s="25" t="s">
        <v>118</v>
      </c>
      <c r="C107" s="24">
        <f aca="true" t="shared" si="16" ref="C107:N107">SUM(C108:C119)</f>
        <v>2091</v>
      </c>
      <c r="D107" s="24">
        <f t="shared" si="16"/>
        <v>1691</v>
      </c>
      <c r="E107" s="24">
        <f t="shared" si="16"/>
        <v>1556</v>
      </c>
      <c r="F107" s="24">
        <f t="shared" si="16"/>
        <v>2046</v>
      </c>
      <c r="G107" s="24">
        <f t="shared" si="16"/>
        <v>1978</v>
      </c>
      <c r="H107" s="24">
        <f t="shared" si="16"/>
        <v>2853</v>
      </c>
      <c r="I107" s="24">
        <f t="shared" si="16"/>
        <v>4407</v>
      </c>
      <c r="J107" s="24">
        <f t="shared" si="16"/>
        <v>4066</v>
      </c>
      <c r="K107" s="24">
        <f t="shared" si="16"/>
        <v>4007</v>
      </c>
      <c r="L107" s="24">
        <f t="shared" si="16"/>
        <v>2736</v>
      </c>
      <c r="M107" s="24">
        <f t="shared" si="16"/>
        <v>1990</v>
      </c>
      <c r="N107" s="24">
        <f t="shared" si="16"/>
        <v>1735</v>
      </c>
      <c r="O107" s="24">
        <f t="shared" si="14"/>
        <v>31156</v>
      </c>
    </row>
    <row r="108" spans="1:15" ht="12.75">
      <c r="A108" s="178"/>
      <c r="B108" s="39" t="s">
        <v>121</v>
      </c>
      <c r="C108" s="26">
        <v>1034</v>
      </c>
      <c r="D108" s="26">
        <v>820</v>
      </c>
      <c r="E108" s="26">
        <v>602</v>
      </c>
      <c r="F108" s="26">
        <v>880</v>
      </c>
      <c r="G108" s="26">
        <v>735</v>
      </c>
      <c r="H108" s="26">
        <v>1140</v>
      </c>
      <c r="I108" s="26">
        <v>2301</v>
      </c>
      <c r="J108" s="26">
        <v>1903</v>
      </c>
      <c r="K108" s="26">
        <v>1459</v>
      </c>
      <c r="L108" s="26">
        <v>1011</v>
      </c>
      <c r="M108" s="26">
        <v>793</v>
      </c>
      <c r="N108" s="26">
        <v>873</v>
      </c>
      <c r="O108" s="27">
        <f t="shared" si="14"/>
        <v>13551</v>
      </c>
    </row>
    <row r="109" spans="1:15" ht="12.75">
      <c r="A109" s="178"/>
      <c r="B109" s="40" t="s">
        <v>128</v>
      </c>
      <c r="C109" s="28">
        <v>734</v>
      </c>
      <c r="D109" s="28">
        <v>518</v>
      </c>
      <c r="E109" s="28">
        <v>685</v>
      </c>
      <c r="F109" s="28">
        <v>824</v>
      </c>
      <c r="G109" s="28">
        <v>837</v>
      </c>
      <c r="H109" s="28">
        <v>1249</v>
      </c>
      <c r="I109" s="28">
        <v>1465</v>
      </c>
      <c r="J109" s="28">
        <v>1628</v>
      </c>
      <c r="K109" s="28">
        <v>2038</v>
      </c>
      <c r="L109" s="28">
        <v>1275</v>
      </c>
      <c r="M109" s="28">
        <v>939</v>
      </c>
      <c r="N109" s="28">
        <v>631</v>
      </c>
      <c r="O109" s="29">
        <f t="shared" si="14"/>
        <v>12823</v>
      </c>
    </row>
    <row r="110" spans="1:15" ht="12.75">
      <c r="A110" s="178"/>
      <c r="B110" s="40" t="s">
        <v>119</v>
      </c>
      <c r="C110" s="28">
        <v>94</v>
      </c>
      <c r="D110" s="28">
        <v>125</v>
      </c>
      <c r="E110" s="28">
        <v>82</v>
      </c>
      <c r="F110" s="28">
        <v>102</v>
      </c>
      <c r="G110" s="28">
        <v>166</v>
      </c>
      <c r="H110" s="28">
        <v>144</v>
      </c>
      <c r="I110" s="28">
        <v>136</v>
      </c>
      <c r="J110" s="28">
        <v>127</v>
      </c>
      <c r="K110" s="28">
        <v>157</v>
      </c>
      <c r="L110" s="28">
        <v>183</v>
      </c>
      <c r="M110" s="28">
        <v>92</v>
      </c>
      <c r="N110" s="28">
        <v>68</v>
      </c>
      <c r="O110" s="29">
        <f t="shared" si="14"/>
        <v>1476</v>
      </c>
    </row>
    <row r="111" spans="1:15" ht="12.75">
      <c r="A111" s="178"/>
      <c r="B111" s="40" t="s">
        <v>123</v>
      </c>
      <c r="C111" s="28">
        <v>80</v>
      </c>
      <c r="D111" s="28">
        <v>69</v>
      </c>
      <c r="E111" s="28">
        <v>54</v>
      </c>
      <c r="F111" s="28">
        <v>67</v>
      </c>
      <c r="G111" s="28">
        <v>69</v>
      </c>
      <c r="H111" s="28">
        <v>148</v>
      </c>
      <c r="I111" s="28">
        <v>253</v>
      </c>
      <c r="J111" s="28">
        <v>176</v>
      </c>
      <c r="K111" s="28">
        <v>132</v>
      </c>
      <c r="L111" s="28">
        <v>96</v>
      </c>
      <c r="M111" s="28">
        <v>58</v>
      </c>
      <c r="N111" s="28">
        <v>30</v>
      </c>
      <c r="O111" s="29">
        <f t="shared" si="14"/>
        <v>1232</v>
      </c>
    </row>
    <row r="112" spans="1:15" ht="12.75">
      <c r="A112" s="178"/>
      <c r="B112" s="40" t="s">
        <v>122</v>
      </c>
      <c r="C112" s="28">
        <v>65</v>
      </c>
      <c r="D112" s="28">
        <v>51</v>
      </c>
      <c r="E112" s="28">
        <v>33</v>
      </c>
      <c r="F112" s="28">
        <v>63</v>
      </c>
      <c r="G112" s="28">
        <v>71</v>
      </c>
      <c r="H112" s="28">
        <v>74</v>
      </c>
      <c r="I112" s="28">
        <v>53</v>
      </c>
      <c r="J112" s="28">
        <v>74</v>
      </c>
      <c r="K112" s="28">
        <v>46</v>
      </c>
      <c r="L112" s="28">
        <v>53</v>
      </c>
      <c r="M112" s="28">
        <v>19</v>
      </c>
      <c r="N112" s="28">
        <v>43</v>
      </c>
      <c r="O112" s="29">
        <f t="shared" si="14"/>
        <v>645</v>
      </c>
    </row>
    <row r="113" spans="1:15" ht="12.75">
      <c r="A113" s="178"/>
      <c r="B113" s="40" t="s">
        <v>130</v>
      </c>
      <c r="C113" s="28">
        <v>36</v>
      </c>
      <c r="D113" s="28">
        <v>37</v>
      </c>
      <c r="E113" s="28">
        <v>46</v>
      </c>
      <c r="F113" s="28">
        <v>36</v>
      </c>
      <c r="G113" s="28">
        <v>44</v>
      </c>
      <c r="H113" s="28">
        <v>32</v>
      </c>
      <c r="I113" s="28">
        <v>76</v>
      </c>
      <c r="J113" s="28">
        <v>46</v>
      </c>
      <c r="K113" s="28">
        <v>67</v>
      </c>
      <c r="L113" s="28">
        <v>57</v>
      </c>
      <c r="M113" s="28">
        <v>42</v>
      </c>
      <c r="N113" s="28">
        <v>37</v>
      </c>
      <c r="O113" s="29">
        <f t="shared" si="14"/>
        <v>556</v>
      </c>
    </row>
    <row r="114" spans="1:15" ht="12.75">
      <c r="A114" s="178"/>
      <c r="B114" s="40" t="s">
        <v>129</v>
      </c>
      <c r="C114" s="28">
        <v>22</v>
      </c>
      <c r="D114" s="28">
        <v>24</v>
      </c>
      <c r="E114" s="28">
        <v>16</v>
      </c>
      <c r="F114" s="28">
        <v>26</v>
      </c>
      <c r="G114" s="28">
        <v>16</v>
      </c>
      <c r="H114" s="28">
        <v>20</v>
      </c>
      <c r="I114" s="28">
        <v>47</v>
      </c>
      <c r="J114" s="28">
        <v>23</v>
      </c>
      <c r="K114" s="28">
        <v>37</v>
      </c>
      <c r="L114" s="28">
        <v>15</v>
      </c>
      <c r="M114" s="28">
        <v>13</v>
      </c>
      <c r="N114" s="28">
        <v>16</v>
      </c>
      <c r="O114" s="29">
        <f t="shared" si="14"/>
        <v>275</v>
      </c>
    </row>
    <row r="115" spans="1:15" ht="12.75">
      <c r="A115" s="178"/>
      <c r="B115" s="40" t="s">
        <v>124</v>
      </c>
      <c r="C115" s="28">
        <v>9</v>
      </c>
      <c r="D115" s="28">
        <v>17</v>
      </c>
      <c r="E115" s="28">
        <v>14</v>
      </c>
      <c r="F115" s="28">
        <v>15</v>
      </c>
      <c r="G115" s="28">
        <v>15</v>
      </c>
      <c r="H115" s="28">
        <v>11</v>
      </c>
      <c r="I115" s="28">
        <v>28</v>
      </c>
      <c r="J115" s="28">
        <v>41</v>
      </c>
      <c r="K115" s="28">
        <v>23</v>
      </c>
      <c r="L115" s="28">
        <v>20</v>
      </c>
      <c r="M115" s="28">
        <v>13</v>
      </c>
      <c r="N115" s="28">
        <v>19</v>
      </c>
      <c r="O115" s="29">
        <f t="shared" si="14"/>
        <v>225</v>
      </c>
    </row>
    <row r="116" spans="1:15" ht="12.75">
      <c r="A116" s="178"/>
      <c r="B116" s="40" t="s">
        <v>127</v>
      </c>
      <c r="C116" s="28">
        <v>6</v>
      </c>
      <c r="D116" s="28">
        <v>6</v>
      </c>
      <c r="E116" s="28">
        <v>15</v>
      </c>
      <c r="F116" s="28">
        <v>13</v>
      </c>
      <c r="G116" s="28">
        <v>7</v>
      </c>
      <c r="H116" s="28">
        <v>18</v>
      </c>
      <c r="I116" s="28">
        <v>14</v>
      </c>
      <c r="J116" s="28">
        <v>16</v>
      </c>
      <c r="K116" s="28">
        <v>21</v>
      </c>
      <c r="L116" s="28">
        <v>4</v>
      </c>
      <c r="M116" s="28">
        <v>6</v>
      </c>
      <c r="N116" s="28">
        <v>5</v>
      </c>
      <c r="O116" s="29">
        <f t="shared" si="14"/>
        <v>131</v>
      </c>
    </row>
    <row r="117" spans="1:15" ht="12.75">
      <c r="A117" s="178"/>
      <c r="B117" s="40" t="s">
        <v>120</v>
      </c>
      <c r="C117" s="28">
        <v>3</v>
      </c>
      <c r="D117" s="28">
        <v>18</v>
      </c>
      <c r="E117" s="28">
        <v>4</v>
      </c>
      <c r="F117" s="28">
        <v>7</v>
      </c>
      <c r="G117" s="28">
        <v>14</v>
      </c>
      <c r="H117" s="28">
        <v>9</v>
      </c>
      <c r="I117" s="28">
        <v>7</v>
      </c>
      <c r="J117" s="28">
        <v>13</v>
      </c>
      <c r="K117" s="28">
        <v>4</v>
      </c>
      <c r="L117" s="28">
        <v>4</v>
      </c>
      <c r="M117" s="28">
        <v>11</v>
      </c>
      <c r="N117" s="28">
        <v>5</v>
      </c>
      <c r="O117" s="29">
        <f t="shared" si="14"/>
        <v>99</v>
      </c>
    </row>
    <row r="118" spans="1:15" ht="12.75">
      <c r="A118" s="178"/>
      <c r="B118" s="40" t="s">
        <v>126</v>
      </c>
      <c r="C118" s="28">
        <v>4</v>
      </c>
      <c r="D118" s="28">
        <v>4</v>
      </c>
      <c r="E118" s="28">
        <v>0</v>
      </c>
      <c r="F118" s="28">
        <v>8</v>
      </c>
      <c r="G118" s="28">
        <v>1</v>
      </c>
      <c r="H118" s="28">
        <v>4</v>
      </c>
      <c r="I118" s="28">
        <v>21</v>
      </c>
      <c r="J118" s="28">
        <v>16</v>
      </c>
      <c r="K118" s="28">
        <v>16</v>
      </c>
      <c r="L118" s="28">
        <v>6</v>
      </c>
      <c r="M118" s="28">
        <v>2</v>
      </c>
      <c r="N118" s="28">
        <v>6</v>
      </c>
      <c r="O118" s="29">
        <f t="shared" si="14"/>
        <v>88</v>
      </c>
    </row>
    <row r="119" spans="1:15" ht="13.5" thickBot="1">
      <c r="A119" s="178"/>
      <c r="B119" s="40" t="s">
        <v>125</v>
      </c>
      <c r="C119" s="28">
        <v>4</v>
      </c>
      <c r="D119" s="28">
        <v>2</v>
      </c>
      <c r="E119" s="28">
        <v>5</v>
      </c>
      <c r="F119" s="28">
        <v>5</v>
      </c>
      <c r="G119" s="28">
        <v>3</v>
      </c>
      <c r="H119" s="28">
        <v>4</v>
      </c>
      <c r="I119" s="28">
        <v>6</v>
      </c>
      <c r="J119" s="28">
        <v>3</v>
      </c>
      <c r="K119" s="28">
        <v>7</v>
      </c>
      <c r="L119" s="28">
        <v>12</v>
      </c>
      <c r="M119" s="28">
        <v>2</v>
      </c>
      <c r="N119" s="28">
        <v>2</v>
      </c>
      <c r="O119" s="29">
        <f t="shared" si="14"/>
        <v>55</v>
      </c>
    </row>
    <row r="120" spans="1:15" s="63" customFormat="1" ht="13.5" thickBot="1">
      <c r="A120" s="178"/>
      <c r="B120" s="62" t="s">
        <v>131</v>
      </c>
      <c r="C120" s="60">
        <f aca="true" t="shared" si="17" ref="C120:N120">C121+C129+C144</f>
        <v>11629</v>
      </c>
      <c r="D120" s="60">
        <f t="shared" si="17"/>
        <v>8505</v>
      </c>
      <c r="E120" s="60">
        <f t="shared" si="17"/>
        <v>15918</v>
      </c>
      <c r="F120" s="60">
        <f t="shared" si="17"/>
        <v>12035</v>
      </c>
      <c r="G120" s="60">
        <f t="shared" si="17"/>
        <v>11098</v>
      </c>
      <c r="H120" s="60">
        <f t="shared" si="17"/>
        <v>10702</v>
      </c>
      <c r="I120" s="60">
        <f t="shared" si="17"/>
        <v>12260</v>
      </c>
      <c r="J120" s="60">
        <f t="shared" si="17"/>
        <v>11171</v>
      </c>
      <c r="K120" s="60">
        <f t="shared" si="17"/>
        <v>11305</v>
      </c>
      <c r="L120" s="60">
        <f t="shared" si="17"/>
        <v>8559</v>
      </c>
      <c r="M120" s="60">
        <f t="shared" si="17"/>
        <v>7821</v>
      </c>
      <c r="N120" s="60">
        <f t="shared" si="17"/>
        <v>10363</v>
      </c>
      <c r="O120" s="60">
        <f t="shared" si="14"/>
        <v>131366</v>
      </c>
    </row>
    <row r="121" spans="1:15" ht="13.5" thickBot="1">
      <c r="A121" s="178"/>
      <c r="B121" s="25" t="s">
        <v>132</v>
      </c>
      <c r="C121" s="24">
        <f aca="true" t="shared" si="18" ref="C121:N121">SUM(C122:C128)</f>
        <v>739</v>
      </c>
      <c r="D121" s="24">
        <f t="shared" si="18"/>
        <v>728</v>
      </c>
      <c r="E121" s="24">
        <f t="shared" si="18"/>
        <v>661</v>
      </c>
      <c r="F121" s="24">
        <f t="shared" si="18"/>
        <v>650</v>
      </c>
      <c r="G121" s="24">
        <f t="shared" si="18"/>
        <v>560</v>
      </c>
      <c r="H121" s="24">
        <f t="shared" si="18"/>
        <v>816</v>
      </c>
      <c r="I121" s="24">
        <f t="shared" si="18"/>
        <v>815</v>
      </c>
      <c r="J121" s="24">
        <f t="shared" si="18"/>
        <v>771</v>
      </c>
      <c r="K121" s="24">
        <f t="shared" si="18"/>
        <v>504</v>
      </c>
      <c r="L121" s="24">
        <f t="shared" si="18"/>
        <v>552</v>
      </c>
      <c r="M121" s="24">
        <f t="shared" si="18"/>
        <v>417</v>
      </c>
      <c r="N121" s="24">
        <f t="shared" si="18"/>
        <v>593</v>
      </c>
      <c r="O121" s="24">
        <f t="shared" si="14"/>
        <v>7806</v>
      </c>
    </row>
    <row r="122" spans="1:15" ht="12.75">
      <c r="A122" s="178"/>
      <c r="B122" s="39" t="s">
        <v>133</v>
      </c>
      <c r="C122" s="26">
        <v>288</v>
      </c>
      <c r="D122" s="26">
        <v>219</v>
      </c>
      <c r="E122" s="26">
        <v>246</v>
      </c>
      <c r="F122" s="26">
        <v>323</v>
      </c>
      <c r="G122" s="26">
        <v>214</v>
      </c>
      <c r="H122" s="26">
        <v>494</v>
      </c>
      <c r="I122" s="26">
        <v>285</v>
      </c>
      <c r="J122" s="26">
        <v>238</v>
      </c>
      <c r="K122" s="26">
        <v>257</v>
      </c>
      <c r="L122" s="26">
        <v>268</v>
      </c>
      <c r="M122" s="26">
        <v>224</v>
      </c>
      <c r="N122" s="26">
        <v>279</v>
      </c>
      <c r="O122" s="27">
        <f t="shared" si="14"/>
        <v>3335</v>
      </c>
    </row>
    <row r="123" spans="1:15" ht="12.75">
      <c r="A123" s="178"/>
      <c r="B123" s="40" t="s">
        <v>139</v>
      </c>
      <c r="C123" s="28">
        <v>257</v>
      </c>
      <c r="D123" s="28">
        <v>362</v>
      </c>
      <c r="E123" s="28">
        <v>189</v>
      </c>
      <c r="F123" s="28">
        <v>180</v>
      </c>
      <c r="G123" s="28">
        <v>182</v>
      </c>
      <c r="H123" s="28">
        <v>131</v>
      </c>
      <c r="I123" s="28">
        <v>337</v>
      </c>
      <c r="J123" s="28">
        <v>405</v>
      </c>
      <c r="K123" s="28">
        <v>114</v>
      </c>
      <c r="L123" s="28">
        <v>145</v>
      </c>
      <c r="M123" s="28">
        <v>115</v>
      </c>
      <c r="N123" s="28">
        <v>165</v>
      </c>
      <c r="O123" s="29">
        <f t="shared" si="14"/>
        <v>2582</v>
      </c>
    </row>
    <row r="124" spans="1:15" ht="12.75">
      <c r="A124" s="178"/>
      <c r="B124" s="40" t="s">
        <v>135</v>
      </c>
      <c r="C124" s="28">
        <v>163</v>
      </c>
      <c r="D124" s="28">
        <v>136</v>
      </c>
      <c r="E124" s="28">
        <v>183</v>
      </c>
      <c r="F124" s="28">
        <v>128</v>
      </c>
      <c r="G124" s="28">
        <v>132</v>
      </c>
      <c r="H124" s="28">
        <v>151</v>
      </c>
      <c r="I124" s="28">
        <v>165</v>
      </c>
      <c r="J124" s="28">
        <v>106</v>
      </c>
      <c r="K124" s="28">
        <v>122</v>
      </c>
      <c r="L124" s="28">
        <v>87</v>
      </c>
      <c r="M124" s="28">
        <v>66</v>
      </c>
      <c r="N124" s="28">
        <v>127</v>
      </c>
      <c r="O124" s="29">
        <f t="shared" si="14"/>
        <v>1566</v>
      </c>
    </row>
    <row r="125" spans="1:15" ht="12.75">
      <c r="A125" s="178"/>
      <c r="B125" s="40" t="s">
        <v>140</v>
      </c>
      <c r="C125" s="28">
        <v>20</v>
      </c>
      <c r="D125" s="28">
        <v>2</v>
      </c>
      <c r="E125" s="28">
        <v>25</v>
      </c>
      <c r="F125" s="28">
        <v>1</v>
      </c>
      <c r="G125" s="28">
        <v>7</v>
      </c>
      <c r="H125" s="28">
        <v>8</v>
      </c>
      <c r="I125" s="28">
        <v>12</v>
      </c>
      <c r="J125" s="28">
        <v>9</v>
      </c>
      <c r="K125" s="28">
        <v>7</v>
      </c>
      <c r="L125" s="28">
        <v>17</v>
      </c>
      <c r="M125" s="28">
        <v>6</v>
      </c>
      <c r="N125" s="28">
        <v>8</v>
      </c>
      <c r="O125" s="29">
        <f t="shared" si="14"/>
        <v>122</v>
      </c>
    </row>
    <row r="126" spans="1:15" ht="12.75">
      <c r="A126" s="178"/>
      <c r="B126" s="40" t="s">
        <v>134</v>
      </c>
      <c r="C126" s="28">
        <v>7</v>
      </c>
      <c r="D126" s="28">
        <v>4</v>
      </c>
      <c r="E126" s="28">
        <v>7</v>
      </c>
      <c r="F126" s="28">
        <v>9</v>
      </c>
      <c r="G126" s="28">
        <v>12</v>
      </c>
      <c r="H126" s="28">
        <v>7</v>
      </c>
      <c r="I126" s="28">
        <v>9</v>
      </c>
      <c r="J126" s="28">
        <v>7</v>
      </c>
      <c r="K126" s="28">
        <v>2</v>
      </c>
      <c r="L126" s="28">
        <v>15</v>
      </c>
      <c r="M126" s="28">
        <v>3</v>
      </c>
      <c r="N126" s="28">
        <v>2</v>
      </c>
      <c r="O126" s="29">
        <f t="shared" si="14"/>
        <v>84</v>
      </c>
    </row>
    <row r="127" spans="1:15" ht="12.75">
      <c r="A127" s="178"/>
      <c r="B127" s="40" t="s">
        <v>138</v>
      </c>
      <c r="C127" s="28">
        <v>3</v>
      </c>
      <c r="D127" s="28">
        <v>3</v>
      </c>
      <c r="E127" s="28">
        <v>10</v>
      </c>
      <c r="F127" s="28">
        <v>1</v>
      </c>
      <c r="G127" s="28">
        <v>9</v>
      </c>
      <c r="H127" s="28">
        <v>22</v>
      </c>
      <c r="I127" s="28">
        <v>7</v>
      </c>
      <c r="J127" s="28">
        <v>4</v>
      </c>
      <c r="K127" s="28">
        <v>2</v>
      </c>
      <c r="L127" s="28">
        <v>4</v>
      </c>
      <c r="M127" s="28">
        <v>2</v>
      </c>
      <c r="N127" s="28">
        <v>9</v>
      </c>
      <c r="O127" s="29">
        <f t="shared" si="14"/>
        <v>76</v>
      </c>
    </row>
    <row r="128" spans="1:15" ht="13.5" thickBot="1">
      <c r="A128" s="178"/>
      <c r="B128" s="40" t="s">
        <v>137</v>
      </c>
      <c r="C128" s="28">
        <v>1</v>
      </c>
      <c r="D128" s="28">
        <v>2</v>
      </c>
      <c r="E128" s="28">
        <v>1</v>
      </c>
      <c r="F128" s="28">
        <v>8</v>
      </c>
      <c r="G128" s="28">
        <v>4</v>
      </c>
      <c r="H128" s="28">
        <v>3</v>
      </c>
      <c r="I128" s="28">
        <v>0</v>
      </c>
      <c r="J128" s="28">
        <v>2</v>
      </c>
      <c r="K128" s="28">
        <v>0</v>
      </c>
      <c r="L128" s="28">
        <v>16</v>
      </c>
      <c r="M128" s="28">
        <v>1</v>
      </c>
      <c r="N128" s="28">
        <v>3</v>
      </c>
      <c r="O128" s="29">
        <f t="shared" si="14"/>
        <v>41</v>
      </c>
    </row>
    <row r="129" spans="1:15" ht="13.5" thickBot="1">
      <c r="A129" s="178"/>
      <c r="B129" s="25" t="s">
        <v>141</v>
      </c>
      <c r="C129" s="24">
        <f>SUM(C130:C143)</f>
        <v>6431</v>
      </c>
      <c r="D129" s="24">
        <f aca="true" t="shared" si="19" ref="D129:N129">SUM(D130:D143)</f>
        <v>5222</v>
      </c>
      <c r="E129" s="24">
        <f t="shared" si="19"/>
        <v>12016</v>
      </c>
      <c r="F129" s="24">
        <f t="shared" si="19"/>
        <v>7165</v>
      </c>
      <c r="G129" s="24">
        <f t="shared" si="19"/>
        <v>7466</v>
      </c>
      <c r="H129" s="24">
        <f t="shared" si="19"/>
        <v>6966</v>
      </c>
      <c r="I129" s="24">
        <f t="shared" si="19"/>
        <v>6121</v>
      </c>
      <c r="J129" s="24">
        <f t="shared" si="19"/>
        <v>5096</v>
      </c>
      <c r="K129" s="24">
        <f t="shared" si="19"/>
        <v>6867</v>
      </c>
      <c r="L129" s="24">
        <f t="shared" si="19"/>
        <v>5108</v>
      </c>
      <c r="M129" s="24">
        <f t="shared" si="19"/>
        <v>5160</v>
      </c>
      <c r="N129" s="24">
        <f t="shared" si="19"/>
        <v>5104</v>
      </c>
      <c r="O129" s="24">
        <f t="shared" si="14"/>
        <v>78722</v>
      </c>
    </row>
    <row r="130" spans="1:15" ht="12.75">
      <c r="A130" s="178"/>
      <c r="B130" s="39" t="s">
        <v>146</v>
      </c>
      <c r="C130" s="26">
        <v>2033</v>
      </c>
      <c r="D130" s="26">
        <v>1612</v>
      </c>
      <c r="E130" s="26">
        <v>6864</v>
      </c>
      <c r="F130" s="26">
        <v>2968</v>
      </c>
      <c r="G130" s="26">
        <v>2779</v>
      </c>
      <c r="H130" s="26">
        <v>2598</v>
      </c>
      <c r="I130" s="26">
        <v>2039</v>
      </c>
      <c r="J130" s="26">
        <v>1634</v>
      </c>
      <c r="K130" s="26">
        <v>1824</v>
      </c>
      <c r="L130" s="26">
        <v>1288</v>
      </c>
      <c r="M130" s="26">
        <v>1045</v>
      </c>
      <c r="N130" s="26">
        <v>1203</v>
      </c>
      <c r="O130" s="27">
        <f t="shared" si="14"/>
        <v>27887</v>
      </c>
    </row>
    <row r="131" spans="1:15" ht="12.75">
      <c r="A131" s="178"/>
      <c r="B131" s="40" t="s">
        <v>143</v>
      </c>
      <c r="C131" s="28">
        <v>1490</v>
      </c>
      <c r="D131" s="28">
        <v>1214</v>
      </c>
      <c r="E131" s="28">
        <v>1177</v>
      </c>
      <c r="F131" s="28">
        <v>1270</v>
      </c>
      <c r="G131" s="28">
        <v>1186</v>
      </c>
      <c r="H131" s="28">
        <v>1920</v>
      </c>
      <c r="I131" s="28">
        <v>1179</v>
      </c>
      <c r="J131" s="28">
        <v>1158</v>
      </c>
      <c r="K131" s="28">
        <v>1426</v>
      </c>
      <c r="L131" s="28">
        <v>1344</v>
      </c>
      <c r="M131" s="28">
        <v>1210</v>
      </c>
      <c r="N131" s="28">
        <v>1302</v>
      </c>
      <c r="O131" s="29">
        <f t="shared" si="14"/>
        <v>15876</v>
      </c>
    </row>
    <row r="132" spans="1:15" ht="12.75">
      <c r="A132" s="178"/>
      <c r="B132" s="40" t="s">
        <v>145</v>
      </c>
      <c r="C132" s="28">
        <v>1270</v>
      </c>
      <c r="D132" s="28">
        <v>1050</v>
      </c>
      <c r="E132" s="28">
        <v>1236</v>
      </c>
      <c r="F132" s="28">
        <v>1178</v>
      </c>
      <c r="G132" s="28">
        <v>1814</v>
      </c>
      <c r="H132" s="28">
        <v>900</v>
      </c>
      <c r="I132" s="28">
        <v>1147</v>
      </c>
      <c r="J132" s="28">
        <v>788</v>
      </c>
      <c r="K132" s="28">
        <v>952</v>
      </c>
      <c r="L132" s="28">
        <v>947</v>
      </c>
      <c r="M132" s="28">
        <v>1641</v>
      </c>
      <c r="N132" s="28">
        <v>1054</v>
      </c>
      <c r="O132" s="29">
        <f t="shared" si="14"/>
        <v>13977</v>
      </c>
    </row>
    <row r="133" spans="1:15" ht="12.75">
      <c r="A133" s="178"/>
      <c r="B133" s="40" t="s">
        <v>152</v>
      </c>
      <c r="C133" s="28">
        <v>718</v>
      </c>
      <c r="D133" s="28">
        <v>581</v>
      </c>
      <c r="E133" s="28">
        <v>799</v>
      </c>
      <c r="F133" s="28">
        <v>892</v>
      </c>
      <c r="G133" s="28">
        <v>697</v>
      </c>
      <c r="H133" s="28">
        <v>639</v>
      </c>
      <c r="I133" s="28">
        <v>838</v>
      </c>
      <c r="J133" s="28">
        <v>753</v>
      </c>
      <c r="K133" s="28">
        <v>745</v>
      </c>
      <c r="L133" s="28">
        <v>582</v>
      </c>
      <c r="M133" s="28">
        <v>546</v>
      </c>
      <c r="N133" s="28">
        <v>805</v>
      </c>
      <c r="O133" s="29">
        <f aca="true" t="shared" si="20" ref="O133:O164">SUM(C133:N133)</f>
        <v>8595</v>
      </c>
    </row>
    <row r="134" spans="1:15" ht="12.75">
      <c r="A134" s="178"/>
      <c r="B134" s="40" t="s">
        <v>150</v>
      </c>
      <c r="C134" s="28">
        <v>506</v>
      </c>
      <c r="D134" s="28">
        <v>421</v>
      </c>
      <c r="E134" s="28">
        <v>1473</v>
      </c>
      <c r="F134" s="28">
        <v>375</v>
      </c>
      <c r="G134" s="28">
        <v>479</v>
      </c>
      <c r="H134" s="28">
        <v>428</v>
      </c>
      <c r="I134" s="28">
        <v>470</v>
      </c>
      <c r="J134" s="28">
        <v>412</v>
      </c>
      <c r="K134" s="28">
        <v>1559</v>
      </c>
      <c r="L134" s="28">
        <v>535</v>
      </c>
      <c r="M134" s="28">
        <v>431</v>
      </c>
      <c r="N134" s="28">
        <v>339</v>
      </c>
      <c r="O134" s="29">
        <f t="shared" si="20"/>
        <v>7428</v>
      </c>
    </row>
    <row r="135" spans="1:15" ht="12.75">
      <c r="A135" s="178"/>
      <c r="B135" s="40" t="s">
        <v>151</v>
      </c>
      <c r="C135" s="28">
        <v>271</v>
      </c>
      <c r="D135" s="28">
        <v>236</v>
      </c>
      <c r="E135" s="28">
        <v>314</v>
      </c>
      <c r="F135" s="28">
        <v>312</v>
      </c>
      <c r="G135" s="28">
        <v>358</v>
      </c>
      <c r="H135" s="28">
        <v>297</v>
      </c>
      <c r="I135" s="28">
        <v>258</v>
      </c>
      <c r="J135" s="28">
        <v>192</v>
      </c>
      <c r="K135" s="28">
        <v>177</v>
      </c>
      <c r="L135" s="28">
        <v>247</v>
      </c>
      <c r="M135" s="28">
        <v>180</v>
      </c>
      <c r="N135" s="28">
        <v>238</v>
      </c>
      <c r="O135" s="29">
        <f t="shared" si="20"/>
        <v>3080</v>
      </c>
    </row>
    <row r="136" spans="1:15" ht="12.75">
      <c r="A136" s="178"/>
      <c r="B136" s="40" t="s">
        <v>147</v>
      </c>
      <c r="C136" s="28">
        <v>41</v>
      </c>
      <c r="D136" s="28">
        <v>39</v>
      </c>
      <c r="E136" s="28">
        <v>35</v>
      </c>
      <c r="F136" s="28">
        <v>50</v>
      </c>
      <c r="G136" s="28">
        <v>52</v>
      </c>
      <c r="H136" s="28">
        <v>58</v>
      </c>
      <c r="I136" s="28">
        <v>73</v>
      </c>
      <c r="J136" s="28">
        <v>43</v>
      </c>
      <c r="K136" s="28">
        <v>55</v>
      </c>
      <c r="L136" s="28">
        <v>43</v>
      </c>
      <c r="M136" s="28">
        <v>23</v>
      </c>
      <c r="N136" s="28">
        <v>63</v>
      </c>
      <c r="O136" s="29">
        <f t="shared" si="20"/>
        <v>575</v>
      </c>
    </row>
    <row r="137" spans="1:15" ht="12.75">
      <c r="A137" s="178"/>
      <c r="B137" s="40" t="s">
        <v>155</v>
      </c>
      <c r="C137" s="28">
        <v>42</v>
      </c>
      <c r="D137" s="28">
        <v>26</v>
      </c>
      <c r="E137" s="28">
        <v>30</v>
      </c>
      <c r="F137" s="28">
        <v>40</v>
      </c>
      <c r="G137" s="28">
        <v>50</v>
      </c>
      <c r="H137" s="28">
        <v>79</v>
      </c>
      <c r="I137" s="28">
        <v>44</v>
      </c>
      <c r="J137" s="28">
        <v>54</v>
      </c>
      <c r="K137" s="28">
        <v>55</v>
      </c>
      <c r="L137" s="28">
        <v>40</v>
      </c>
      <c r="M137" s="28">
        <v>33</v>
      </c>
      <c r="N137" s="28">
        <v>50</v>
      </c>
      <c r="O137" s="29">
        <f t="shared" si="20"/>
        <v>543</v>
      </c>
    </row>
    <row r="138" spans="1:15" ht="12.75">
      <c r="A138" s="178"/>
      <c r="B138" s="40" t="s">
        <v>142</v>
      </c>
      <c r="C138" s="28">
        <v>36</v>
      </c>
      <c r="D138" s="28">
        <v>21</v>
      </c>
      <c r="E138" s="28">
        <v>46</v>
      </c>
      <c r="F138" s="28">
        <v>33</v>
      </c>
      <c r="G138" s="28">
        <v>21</v>
      </c>
      <c r="H138" s="28">
        <v>22</v>
      </c>
      <c r="I138" s="28">
        <v>31</v>
      </c>
      <c r="J138" s="28">
        <v>29</v>
      </c>
      <c r="K138" s="28">
        <v>51</v>
      </c>
      <c r="L138" s="28">
        <v>45</v>
      </c>
      <c r="M138" s="28">
        <v>35</v>
      </c>
      <c r="N138" s="28">
        <v>22</v>
      </c>
      <c r="O138" s="29">
        <f t="shared" si="20"/>
        <v>392</v>
      </c>
    </row>
    <row r="139" spans="1:15" ht="12.75">
      <c r="A139" s="178"/>
      <c r="B139" s="45" t="s">
        <v>148</v>
      </c>
      <c r="C139" s="28">
        <v>11</v>
      </c>
      <c r="D139" s="28">
        <v>7</v>
      </c>
      <c r="E139" s="28">
        <v>9</v>
      </c>
      <c r="F139" s="28">
        <v>20</v>
      </c>
      <c r="G139" s="28">
        <v>16</v>
      </c>
      <c r="H139" s="28">
        <v>13</v>
      </c>
      <c r="I139" s="28">
        <v>25</v>
      </c>
      <c r="J139" s="28">
        <v>16</v>
      </c>
      <c r="K139" s="28">
        <v>9</v>
      </c>
      <c r="L139" s="28">
        <v>8</v>
      </c>
      <c r="M139" s="28">
        <v>4</v>
      </c>
      <c r="N139" s="28">
        <v>12</v>
      </c>
      <c r="O139" s="29">
        <f t="shared" si="20"/>
        <v>150</v>
      </c>
    </row>
    <row r="140" spans="1:15" ht="12.75">
      <c r="A140" s="178"/>
      <c r="B140" s="40" t="s">
        <v>153</v>
      </c>
      <c r="C140" s="28">
        <v>5</v>
      </c>
      <c r="D140" s="28">
        <v>12</v>
      </c>
      <c r="E140" s="28">
        <v>7</v>
      </c>
      <c r="F140" s="28">
        <v>19</v>
      </c>
      <c r="G140" s="28">
        <v>8</v>
      </c>
      <c r="H140" s="28">
        <v>6</v>
      </c>
      <c r="I140" s="28">
        <v>6</v>
      </c>
      <c r="J140" s="28">
        <v>10</v>
      </c>
      <c r="K140" s="28">
        <v>5</v>
      </c>
      <c r="L140" s="28">
        <v>3</v>
      </c>
      <c r="M140" s="28">
        <v>4</v>
      </c>
      <c r="N140" s="28">
        <v>9</v>
      </c>
      <c r="O140" s="29">
        <f t="shared" si="20"/>
        <v>94</v>
      </c>
    </row>
    <row r="141" spans="1:15" ht="12.75">
      <c r="A141" s="178"/>
      <c r="B141" s="40" t="s">
        <v>154</v>
      </c>
      <c r="C141" s="28">
        <v>7</v>
      </c>
      <c r="D141" s="28">
        <v>2</v>
      </c>
      <c r="E141" s="28">
        <v>5</v>
      </c>
      <c r="F141" s="28">
        <v>2</v>
      </c>
      <c r="G141" s="28">
        <v>5</v>
      </c>
      <c r="H141" s="28">
        <v>3</v>
      </c>
      <c r="I141" s="28">
        <v>6</v>
      </c>
      <c r="J141" s="28">
        <v>5</v>
      </c>
      <c r="K141" s="28">
        <v>7</v>
      </c>
      <c r="L141" s="28">
        <v>25</v>
      </c>
      <c r="M141" s="28">
        <v>7</v>
      </c>
      <c r="N141" s="28">
        <v>4</v>
      </c>
      <c r="O141" s="29">
        <f t="shared" si="20"/>
        <v>78</v>
      </c>
    </row>
    <row r="142" spans="1:15" ht="12.75">
      <c r="A142" s="178"/>
      <c r="B142" s="45" t="s">
        <v>149</v>
      </c>
      <c r="C142" s="28">
        <v>1</v>
      </c>
      <c r="D142" s="28">
        <v>0</v>
      </c>
      <c r="E142" s="28">
        <v>21</v>
      </c>
      <c r="F142" s="28">
        <v>6</v>
      </c>
      <c r="G142" s="28">
        <v>1</v>
      </c>
      <c r="H142" s="28">
        <v>2</v>
      </c>
      <c r="I142" s="28">
        <v>0</v>
      </c>
      <c r="J142" s="28">
        <v>0</v>
      </c>
      <c r="K142" s="28">
        <v>0</v>
      </c>
      <c r="L142" s="28">
        <v>1</v>
      </c>
      <c r="M142" s="28">
        <v>0</v>
      </c>
      <c r="N142" s="28">
        <v>0</v>
      </c>
      <c r="O142" s="29">
        <f t="shared" si="20"/>
        <v>32</v>
      </c>
    </row>
    <row r="143" spans="1:15" ht="13.5" customHeight="1" thickBot="1">
      <c r="A143" s="178"/>
      <c r="B143" s="41" t="s">
        <v>144</v>
      </c>
      <c r="C143" s="21">
        <v>0</v>
      </c>
      <c r="D143" s="21">
        <v>1</v>
      </c>
      <c r="E143" s="21">
        <v>0</v>
      </c>
      <c r="F143" s="21">
        <v>0</v>
      </c>
      <c r="G143" s="21">
        <v>0</v>
      </c>
      <c r="H143" s="21">
        <v>1</v>
      </c>
      <c r="I143" s="21">
        <v>5</v>
      </c>
      <c r="J143" s="21">
        <v>2</v>
      </c>
      <c r="K143" s="21">
        <v>2</v>
      </c>
      <c r="L143" s="21">
        <v>0</v>
      </c>
      <c r="M143" s="21">
        <v>1</v>
      </c>
      <c r="N143" s="21">
        <v>3</v>
      </c>
      <c r="O143" s="30">
        <f t="shared" si="20"/>
        <v>15</v>
      </c>
    </row>
    <row r="144" spans="1:15" ht="13.5" thickBot="1">
      <c r="A144" s="178"/>
      <c r="B144" s="25" t="s">
        <v>156</v>
      </c>
      <c r="C144" s="24">
        <f aca="true" t="shared" si="21" ref="C144:N144">SUM(C145:C153)</f>
        <v>4459</v>
      </c>
      <c r="D144" s="24">
        <f t="shared" si="21"/>
        <v>2555</v>
      </c>
      <c r="E144" s="24">
        <f t="shared" si="21"/>
        <v>3241</v>
      </c>
      <c r="F144" s="24">
        <f t="shared" si="21"/>
        <v>4220</v>
      </c>
      <c r="G144" s="24">
        <f t="shared" si="21"/>
        <v>3072</v>
      </c>
      <c r="H144" s="24">
        <f t="shared" si="21"/>
        <v>2920</v>
      </c>
      <c r="I144" s="24">
        <f t="shared" si="21"/>
        <v>5324</v>
      </c>
      <c r="J144" s="24">
        <f t="shared" si="21"/>
        <v>5304</v>
      </c>
      <c r="K144" s="24">
        <f t="shared" si="21"/>
        <v>3934</v>
      </c>
      <c r="L144" s="24">
        <f t="shared" si="21"/>
        <v>2899</v>
      </c>
      <c r="M144" s="24">
        <f t="shared" si="21"/>
        <v>2244</v>
      </c>
      <c r="N144" s="24">
        <f t="shared" si="21"/>
        <v>4666</v>
      </c>
      <c r="O144" s="24">
        <f t="shared" si="20"/>
        <v>44838</v>
      </c>
    </row>
    <row r="145" spans="1:15" ht="12.75">
      <c r="A145" s="178"/>
      <c r="B145" s="39" t="s">
        <v>165</v>
      </c>
      <c r="C145" s="26">
        <v>3589</v>
      </c>
      <c r="D145" s="26">
        <v>1900</v>
      </c>
      <c r="E145" s="26">
        <v>2249</v>
      </c>
      <c r="F145" s="26">
        <v>2961</v>
      </c>
      <c r="G145" s="26">
        <v>2150</v>
      </c>
      <c r="H145" s="26">
        <v>2101</v>
      </c>
      <c r="I145" s="26">
        <v>3396</v>
      </c>
      <c r="J145" s="26">
        <v>4281</v>
      </c>
      <c r="K145" s="26">
        <v>3171</v>
      </c>
      <c r="L145" s="26">
        <v>1626</v>
      </c>
      <c r="M145" s="26">
        <v>1727</v>
      </c>
      <c r="N145" s="26">
        <v>2237</v>
      </c>
      <c r="O145" s="27">
        <f t="shared" si="20"/>
        <v>31388</v>
      </c>
    </row>
    <row r="146" spans="1:15" ht="12.75">
      <c r="A146" s="178"/>
      <c r="B146" s="40" t="s">
        <v>160</v>
      </c>
      <c r="C146" s="28">
        <v>526</v>
      </c>
      <c r="D146" s="28">
        <v>315</v>
      </c>
      <c r="E146" s="28">
        <v>609</v>
      </c>
      <c r="F146" s="28">
        <v>804</v>
      </c>
      <c r="G146" s="28">
        <v>470</v>
      </c>
      <c r="H146" s="28">
        <v>456</v>
      </c>
      <c r="I146" s="28">
        <v>1099</v>
      </c>
      <c r="J146" s="28">
        <v>850</v>
      </c>
      <c r="K146" s="28">
        <v>621</v>
      </c>
      <c r="L146" s="28">
        <v>679</v>
      </c>
      <c r="M146" s="28">
        <v>386</v>
      </c>
      <c r="N146" s="28">
        <v>2054</v>
      </c>
      <c r="O146" s="29">
        <f t="shared" si="20"/>
        <v>8869</v>
      </c>
    </row>
    <row r="147" spans="1:15" ht="12.75">
      <c r="A147" s="178"/>
      <c r="B147" s="40" t="s">
        <v>161</v>
      </c>
      <c r="C147" s="28">
        <v>236</v>
      </c>
      <c r="D147" s="28">
        <v>272</v>
      </c>
      <c r="E147" s="28">
        <v>277</v>
      </c>
      <c r="F147" s="28">
        <v>349</v>
      </c>
      <c r="G147" s="28">
        <v>381</v>
      </c>
      <c r="H147" s="28">
        <v>278</v>
      </c>
      <c r="I147" s="28">
        <v>706</v>
      </c>
      <c r="J147" s="28">
        <v>93</v>
      </c>
      <c r="K147" s="28">
        <v>61</v>
      </c>
      <c r="L147" s="28">
        <v>470</v>
      </c>
      <c r="M147" s="28">
        <v>87</v>
      </c>
      <c r="N147" s="28">
        <v>118</v>
      </c>
      <c r="O147" s="29">
        <f t="shared" si="20"/>
        <v>3328</v>
      </c>
    </row>
    <row r="148" spans="1:15" ht="12.75">
      <c r="A148" s="178"/>
      <c r="B148" s="40" t="s">
        <v>163</v>
      </c>
      <c r="C148" s="28">
        <v>44</v>
      </c>
      <c r="D148" s="28">
        <v>31</v>
      </c>
      <c r="E148" s="28">
        <v>40</v>
      </c>
      <c r="F148" s="28">
        <v>55</v>
      </c>
      <c r="G148" s="28">
        <v>41</v>
      </c>
      <c r="H148" s="28">
        <v>34</v>
      </c>
      <c r="I148" s="28">
        <v>46</v>
      </c>
      <c r="J148" s="28">
        <v>31</v>
      </c>
      <c r="K148" s="28">
        <v>37</v>
      </c>
      <c r="L148" s="28">
        <v>40</v>
      </c>
      <c r="M148" s="28">
        <v>11</v>
      </c>
      <c r="N148" s="28">
        <v>26</v>
      </c>
      <c r="O148" s="29">
        <f t="shared" si="20"/>
        <v>436</v>
      </c>
    </row>
    <row r="149" spans="1:15" ht="12.75">
      <c r="A149" s="178"/>
      <c r="B149" s="40" t="s">
        <v>164</v>
      </c>
      <c r="C149" s="28">
        <v>39</v>
      </c>
      <c r="D149" s="28">
        <v>12</v>
      </c>
      <c r="E149" s="28">
        <v>32</v>
      </c>
      <c r="F149" s="28">
        <v>22</v>
      </c>
      <c r="G149" s="28">
        <v>16</v>
      </c>
      <c r="H149" s="28">
        <v>37</v>
      </c>
      <c r="I149" s="28">
        <v>38</v>
      </c>
      <c r="J149" s="28">
        <v>17</v>
      </c>
      <c r="K149" s="28">
        <v>31</v>
      </c>
      <c r="L149" s="28">
        <v>28</v>
      </c>
      <c r="M149" s="28">
        <v>16</v>
      </c>
      <c r="N149" s="28">
        <v>14</v>
      </c>
      <c r="O149" s="29">
        <f t="shared" si="20"/>
        <v>302</v>
      </c>
    </row>
    <row r="150" spans="1:15" ht="12.75">
      <c r="A150" s="178"/>
      <c r="B150" s="40" t="s">
        <v>159</v>
      </c>
      <c r="C150" s="28">
        <v>1</v>
      </c>
      <c r="D150" s="28">
        <v>0</v>
      </c>
      <c r="E150" s="28">
        <v>13</v>
      </c>
      <c r="F150" s="28">
        <v>3</v>
      </c>
      <c r="G150" s="28">
        <v>1</v>
      </c>
      <c r="H150" s="28">
        <v>3</v>
      </c>
      <c r="I150" s="28">
        <v>4</v>
      </c>
      <c r="J150" s="28">
        <v>7</v>
      </c>
      <c r="K150" s="28">
        <v>4</v>
      </c>
      <c r="L150" s="28">
        <v>13</v>
      </c>
      <c r="M150" s="28">
        <v>0</v>
      </c>
      <c r="N150" s="28">
        <v>203</v>
      </c>
      <c r="O150" s="29">
        <f t="shared" si="20"/>
        <v>252</v>
      </c>
    </row>
    <row r="151" spans="1:15" ht="12.75">
      <c r="A151" s="178"/>
      <c r="B151" s="40" t="s">
        <v>162</v>
      </c>
      <c r="C151" s="28">
        <v>21</v>
      </c>
      <c r="D151" s="28">
        <v>8</v>
      </c>
      <c r="E151" s="28">
        <v>10</v>
      </c>
      <c r="F151" s="28">
        <v>19</v>
      </c>
      <c r="G151" s="28">
        <v>6</v>
      </c>
      <c r="H151" s="28">
        <v>5</v>
      </c>
      <c r="I151" s="28">
        <v>15</v>
      </c>
      <c r="J151" s="28">
        <v>7</v>
      </c>
      <c r="K151" s="28">
        <v>7</v>
      </c>
      <c r="L151" s="28">
        <v>16</v>
      </c>
      <c r="M151" s="28">
        <v>15</v>
      </c>
      <c r="N151" s="28">
        <v>6</v>
      </c>
      <c r="O151" s="29">
        <f t="shared" si="20"/>
        <v>135</v>
      </c>
    </row>
    <row r="152" spans="1:15" ht="12.75">
      <c r="A152" s="178"/>
      <c r="B152" s="40" t="s">
        <v>157</v>
      </c>
      <c r="C152" s="28">
        <v>1</v>
      </c>
      <c r="D152" s="28">
        <v>13</v>
      </c>
      <c r="E152" s="28">
        <v>9</v>
      </c>
      <c r="F152" s="28">
        <v>0</v>
      </c>
      <c r="G152" s="28">
        <v>4</v>
      </c>
      <c r="H152" s="28">
        <v>5</v>
      </c>
      <c r="I152" s="28">
        <v>11</v>
      </c>
      <c r="J152" s="28">
        <v>14</v>
      </c>
      <c r="K152" s="28">
        <v>0</v>
      </c>
      <c r="L152" s="28">
        <v>27</v>
      </c>
      <c r="M152" s="28">
        <v>0</v>
      </c>
      <c r="N152" s="28">
        <v>3</v>
      </c>
      <c r="O152" s="29">
        <f t="shared" si="20"/>
        <v>87</v>
      </c>
    </row>
    <row r="153" spans="1:15" ht="13.5" thickBot="1">
      <c r="A153" s="178"/>
      <c r="B153" s="40" t="s">
        <v>158</v>
      </c>
      <c r="C153" s="28">
        <v>2</v>
      </c>
      <c r="D153" s="28">
        <v>4</v>
      </c>
      <c r="E153" s="28">
        <v>2</v>
      </c>
      <c r="F153" s="28">
        <v>7</v>
      </c>
      <c r="G153" s="28">
        <v>3</v>
      </c>
      <c r="H153" s="28">
        <v>1</v>
      </c>
      <c r="I153" s="28">
        <v>9</v>
      </c>
      <c r="J153" s="28">
        <v>4</v>
      </c>
      <c r="K153" s="28">
        <v>2</v>
      </c>
      <c r="L153" s="28">
        <v>0</v>
      </c>
      <c r="M153" s="28">
        <v>2</v>
      </c>
      <c r="N153" s="28">
        <v>5</v>
      </c>
      <c r="O153" s="29">
        <f t="shared" si="20"/>
        <v>41</v>
      </c>
    </row>
    <row r="154" spans="1:15" s="63" customFormat="1" ht="13.5" thickBot="1">
      <c r="A154" s="178"/>
      <c r="B154" s="62" t="s">
        <v>166</v>
      </c>
      <c r="C154" s="60">
        <f aca="true" t="shared" si="22" ref="C154:N154">C155+C159+C176+C180+C189</f>
        <v>36248</v>
      </c>
      <c r="D154" s="60">
        <f t="shared" si="22"/>
        <v>27370</v>
      </c>
      <c r="E154" s="60">
        <f t="shared" si="22"/>
        <v>30587</v>
      </c>
      <c r="F154" s="60">
        <f t="shared" si="22"/>
        <v>42541</v>
      </c>
      <c r="G154" s="60">
        <f t="shared" si="22"/>
        <v>35330</v>
      </c>
      <c r="H154" s="60">
        <f t="shared" si="22"/>
        <v>34996</v>
      </c>
      <c r="I154" s="60">
        <f t="shared" si="22"/>
        <v>50000</v>
      </c>
      <c r="J154" s="60">
        <f t="shared" si="22"/>
        <v>60726</v>
      </c>
      <c r="K154" s="60">
        <f t="shared" si="22"/>
        <v>45373</v>
      </c>
      <c r="L154" s="60">
        <f t="shared" si="22"/>
        <v>31539</v>
      </c>
      <c r="M154" s="60">
        <f t="shared" si="22"/>
        <v>28384</v>
      </c>
      <c r="N154" s="60">
        <f t="shared" si="22"/>
        <v>27776</v>
      </c>
      <c r="O154" s="60">
        <f t="shared" si="20"/>
        <v>450870</v>
      </c>
    </row>
    <row r="155" spans="1:15" ht="13.5" thickBot="1">
      <c r="A155" s="178"/>
      <c r="B155" s="25" t="s">
        <v>167</v>
      </c>
      <c r="C155" s="24">
        <f>SUM(C156:C158)</f>
        <v>282</v>
      </c>
      <c r="D155" s="24">
        <f>SUM(D156:D158)</f>
        <v>127</v>
      </c>
      <c r="E155" s="24">
        <f>SUM(E156:E158)</f>
        <v>272</v>
      </c>
      <c r="F155" s="24">
        <f>SUM(F156:F158)</f>
        <v>166</v>
      </c>
      <c r="G155" s="24">
        <f aca="true" t="shared" si="23" ref="G155:N155">SUM(G156:G158)</f>
        <v>154</v>
      </c>
      <c r="H155" s="24">
        <f t="shared" si="23"/>
        <v>182</v>
      </c>
      <c r="I155" s="24">
        <f t="shared" si="23"/>
        <v>272</v>
      </c>
      <c r="J155" s="24">
        <f t="shared" si="23"/>
        <v>200</v>
      </c>
      <c r="K155" s="24">
        <f t="shared" si="23"/>
        <v>207</v>
      </c>
      <c r="L155" s="24">
        <f t="shared" si="23"/>
        <v>146</v>
      </c>
      <c r="M155" s="24">
        <f t="shared" si="23"/>
        <v>212</v>
      </c>
      <c r="N155" s="24">
        <f t="shared" si="23"/>
        <v>164</v>
      </c>
      <c r="O155" s="24">
        <f t="shared" si="20"/>
        <v>2384</v>
      </c>
    </row>
    <row r="156" spans="1:15" ht="12.75">
      <c r="A156" s="178"/>
      <c r="B156" s="39" t="s">
        <v>168</v>
      </c>
      <c r="C156" s="26">
        <v>181</v>
      </c>
      <c r="D156" s="26">
        <v>88</v>
      </c>
      <c r="E156" s="26">
        <v>132</v>
      </c>
      <c r="F156" s="26">
        <v>102</v>
      </c>
      <c r="G156" s="26">
        <v>107</v>
      </c>
      <c r="H156" s="26">
        <v>128</v>
      </c>
      <c r="I156" s="26">
        <v>211</v>
      </c>
      <c r="J156" s="26">
        <v>156</v>
      </c>
      <c r="K156" s="26">
        <v>155</v>
      </c>
      <c r="L156" s="26">
        <v>100</v>
      </c>
      <c r="M156" s="26">
        <v>177</v>
      </c>
      <c r="N156" s="26">
        <v>123</v>
      </c>
      <c r="O156" s="27">
        <f t="shared" si="20"/>
        <v>1660</v>
      </c>
    </row>
    <row r="157" spans="1:15" ht="12.75">
      <c r="A157" s="178"/>
      <c r="B157" s="40" t="s">
        <v>170</v>
      </c>
      <c r="C157" s="28">
        <v>45</v>
      </c>
      <c r="D157" s="28">
        <v>23</v>
      </c>
      <c r="E157" s="28">
        <v>120</v>
      </c>
      <c r="F157" s="28">
        <v>31</v>
      </c>
      <c r="G157" s="28">
        <v>15</v>
      </c>
      <c r="H157" s="28">
        <v>24</v>
      </c>
      <c r="I157" s="28">
        <v>36</v>
      </c>
      <c r="J157" s="28">
        <v>31</v>
      </c>
      <c r="K157" s="28">
        <v>25</v>
      </c>
      <c r="L157" s="28">
        <v>25</v>
      </c>
      <c r="M157" s="28">
        <v>15</v>
      </c>
      <c r="N157" s="28">
        <v>25</v>
      </c>
      <c r="O157" s="29">
        <f t="shared" si="20"/>
        <v>415</v>
      </c>
    </row>
    <row r="158" spans="1:15" ht="13.5" thickBot="1">
      <c r="A158" s="178"/>
      <c r="B158" s="41" t="s">
        <v>169</v>
      </c>
      <c r="C158" s="21">
        <v>56</v>
      </c>
      <c r="D158" s="21">
        <v>16</v>
      </c>
      <c r="E158" s="21">
        <v>20</v>
      </c>
      <c r="F158" s="21">
        <v>33</v>
      </c>
      <c r="G158" s="21">
        <v>32</v>
      </c>
      <c r="H158" s="21">
        <v>30</v>
      </c>
      <c r="I158" s="21">
        <v>25</v>
      </c>
      <c r="J158" s="21">
        <v>13</v>
      </c>
      <c r="K158" s="21">
        <v>27</v>
      </c>
      <c r="L158" s="21">
        <v>21</v>
      </c>
      <c r="M158" s="21">
        <v>20</v>
      </c>
      <c r="N158" s="21">
        <v>16</v>
      </c>
      <c r="O158" s="30">
        <f t="shared" si="20"/>
        <v>309</v>
      </c>
    </row>
    <row r="159" spans="1:15" ht="13.5" thickBot="1">
      <c r="A159" s="178"/>
      <c r="B159" s="25" t="s">
        <v>171</v>
      </c>
      <c r="C159" s="24">
        <f>SUM(C160:C175)</f>
        <v>3099</v>
      </c>
      <c r="D159" s="24">
        <f>SUM(D160:D175)</f>
        <v>2050</v>
      </c>
      <c r="E159" s="24">
        <f>SUM(E160:E175)</f>
        <v>2125</v>
      </c>
      <c r="F159" s="24">
        <f>SUM(F160:F175)</f>
        <v>2808</v>
      </c>
      <c r="G159" s="24">
        <f aca="true" t="shared" si="24" ref="G159:N159">SUM(G160:G175)</f>
        <v>3041</v>
      </c>
      <c r="H159" s="24">
        <f t="shared" si="24"/>
        <v>3849</v>
      </c>
      <c r="I159" s="24">
        <f>SUM(I160:I175)</f>
        <v>4890</v>
      </c>
      <c r="J159" s="24">
        <f t="shared" si="24"/>
        <v>4219</v>
      </c>
      <c r="K159" s="24">
        <f t="shared" si="24"/>
        <v>3495</v>
      </c>
      <c r="L159" s="24">
        <f t="shared" si="24"/>
        <v>2701</v>
      </c>
      <c r="M159" s="24">
        <f>SUM(M160:M175)</f>
        <v>2157</v>
      </c>
      <c r="N159" s="24">
        <f t="shared" si="24"/>
        <v>2723</v>
      </c>
      <c r="O159" s="24">
        <f t="shared" si="20"/>
        <v>37157</v>
      </c>
    </row>
    <row r="160" spans="1:15" ht="12.75">
      <c r="A160" s="178"/>
      <c r="B160" s="39" t="s">
        <v>183</v>
      </c>
      <c r="C160" s="26">
        <v>1082</v>
      </c>
      <c r="D160" s="26">
        <v>566</v>
      </c>
      <c r="E160" s="26">
        <v>579</v>
      </c>
      <c r="F160" s="26">
        <v>718</v>
      </c>
      <c r="G160" s="26">
        <v>805</v>
      </c>
      <c r="H160" s="26">
        <v>1037</v>
      </c>
      <c r="I160" s="26">
        <v>1239</v>
      </c>
      <c r="J160" s="26">
        <v>1046</v>
      </c>
      <c r="K160" s="26">
        <v>978</v>
      </c>
      <c r="L160" s="26">
        <v>723</v>
      </c>
      <c r="M160" s="26">
        <v>584</v>
      </c>
      <c r="N160" s="26">
        <v>807</v>
      </c>
      <c r="O160" s="27">
        <f t="shared" si="20"/>
        <v>10164</v>
      </c>
    </row>
    <row r="161" spans="1:15" ht="12.75">
      <c r="A161" s="178"/>
      <c r="B161" s="40" t="s">
        <v>186</v>
      </c>
      <c r="C161" s="28">
        <v>651</v>
      </c>
      <c r="D161" s="28">
        <v>415</v>
      </c>
      <c r="E161" s="28">
        <v>454</v>
      </c>
      <c r="F161" s="28">
        <v>564</v>
      </c>
      <c r="G161" s="28">
        <v>636</v>
      </c>
      <c r="H161" s="28">
        <v>1002</v>
      </c>
      <c r="I161" s="28">
        <v>1297</v>
      </c>
      <c r="J161" s="28">
        <v>1078</v>
      </c>
      <c r="K161" s="28">
        <v>689</v>
      </c>
      <c r="L161" s="28">
        <v>623</v>
      </c>
      <c r="M161" s="28">
        <v>443</v>
      </c>
      <c r="N161" s="28">
        <v>598</v>
      </c>
      <c r="O161" s="29">
        <f t="shared" si="20"/>
        <v>8450</v>
      </c>
    </row>
    <row r="162" spans="1:15" ht="12.75">
      <c r="A162" s="178"/>
      <c r="B162" s="40" t="s">
        <v>182</v>
      </c>
      <c r="C162" s="28">
        <v>369</v>
      </c>
      <c r="D162" s="28">
        <v>187</v>
      </c>
      <c r="E162" s="28">
        <v>215</v>
      </c>
      <c r="F162" s="28">
        <v>355</v>
      </c>
      <c r="G162" s="28">
        <v>331</v>
      </c>
      <c r="H162" s="28">
        <v>336</v>
      </c>
      <c r="I162" s="28">
        <v>546</v>
      </c>
      <c r="J162" s="28">
        <v>586</v>
      </c>
      <c r="K162" s="28">
        <v>437</v>
      </c>
      <c r="L162" s="28">
        <v>334</v>
      </c>
      <c r="M162" s="28">
        <v>272</v>
      </c>
      <c r="N162" s="28">
        <v>346</v>
      </c>
      <c r="O162" s="29">
        <f t="shared" si="20"/>
        <v>4314</v>
      </c>
    </row>
    <row r="163" spans="1:15" ht="12.75">
      <c r="A163" s="178"/>
      <c r="B163" s="40" t="s">
        <v>181</v>
      </c>
      <c r="C163" s="28">
        <v>214</v>
      </c>
      <c r="D163" s="28">
        <v>171</v>
      </c>
      <c r="E163" s="28">
        <v>215</v>
      </c>
      <c r="F163" s="28">
        <v>242</v>
      </c>
      <c r="G163" s="28">
        <v>285</v>
      </c>
      <c r="H163" s="28">
        <v>377</v>
      </c>
      <c r="I163" s="28">
        <v>366</v>
      </c>
      <c r="J163" s="28">
        <v>323</v>
      </c>
      <c r="K163" s="28">
        <v>406</v>
      </c>
      <c r="L163" s="28">
        <v>184</v>
      </c>
      <c r="M163" s="28">
        <v>182</v>
      </c>
      <c r="N163" s="28">
        <v>183</v>
      </c>
      <c r="O163" s="29">
        <f t="shared" si="20"/>
        <v>3148</v>
      </c>
    </row>
    <row r="164" spans="1:15" ht="12.75">
      <c r="A164" s="178"/>
      <c r="B164" s="40" t="s">
        <v>173</v>
      </c>
      <c r="C164" s="28">
        <v>149</v>
      </c>
      <c r="D164" s="28">
        <v>107</v>
      </c>
      <c r="E164" s="28">
        <v>112</v>
      </c>
      <c r="F164" s="28">
        <v>156</v>
      </c>
      <c r="G164" s="28">
        <v>202</v>
      </c>
      <c r="H164" s="28">
        <v>273</v>
      </c>
      <c r="I164" s="28">
        <v>418</v>
      </c>
      <c r="J164" s="28">
        <v>260</v>
      </c>
      <c r="K164" s="28">
        <v>213</v>
      </c>
      <c r="L164" s="28">
        <v>170</v>
      </c>
      <c r="M164" s="28">
        <v>122</v>
      </c>
      <c r="N164" s="28">
        <v>164</v>
      </c>
      <c r="O164" s="29">
        <f t="shared" si="20"/>
        <v>2346</v>
      </c>
    </row>
    <row r="165" spans="1:15" ht="12.75">
      <c r="A165" s="178"/>
      <c r="B165" s="40" t="s">
        <v>175</v>
      </c>
      <c r="C165" s="28">
        <v>178</v>
      </c>
      <c r="D165" s="28">
        <v>106</v>
      </c>
      <c r="E165" s="28">
        <v>99</v>
      </c>
      <c r="F165" s="28">
        <v>168</v>
      </c>
      <c r="G165" s="28">
        <v>145</v>
      </c>
      <c r="H165" s="28">
        <v>207</v>
      </c>
      <c r="I165" s="28">
        <v>293</v>
      </c>
      <c r="J165" s="28">
        <v>267</v>
      </c>
      <c r="K165" s="28">
        <v>219</v>
      </c>
      <c r="L165" s="28">
        <v>133</v>
      </c>
      <c r="M165" s="28">
        <v>106</v>
      </c>
      <c r="N165" s="28">
        <v>129</v>
      </c>
      <c r="O165" s="29">
        <f aca="true" t="shared" si="25" ref="O165:O196">SUM(C165:N165)</f>
        <v>2050</v>
      </c>
    </row>
    <row r="166" spans="1:15" ht="12.75">
      <c r="A166" s="178"/>
      <c r="B166" s="40" t="s">
        <v>177</v>
      </c>
      <c r="C166" s="28">
        <v>85</v>
      </c>
      <c r="D166" s="28">
        <v>177</v>
      </c>
      <c r="E166" s="28">
        <v>116</v>
      </c>
      <c r="F166" s="28">
        <v>191</v>
      </c>
      <c r="G166" s="28">
        <v>189</v>
      </c>
      <c r="H166" s="28">
        <v>167</v>
      </c>
      <c r="I166" s="28">
        <v>193</v>
      </c>
      <c r="J166" s="28">
        <v>144</v>
      </c>
      <c r="K166" s="28">
        <v>153</v>
      </c>
      <c r="L166" s="28">
        <v>150</v>
      </c>
      <c r="M166" s="28">
        <v>114</v>
      </c>
      <c r="N166" s="28">
        <v>125</v>
      </c>
      <c r="O166" s="29">
        <f t="shared" si="25"/>
        <v>1804</v>
      </c>
    </row>
    <row r="167" spans="1:15" ht="12.75">
      <c r="A167" s="178"/>
      <c r="B167" s="40" t="s">
        <v>180</v>
      </c>
      <c r="C167" s="28">
        <v>125</v>
      </c>
      <c r="D167" s="28">
        <v>81</v>
      </c>
      <c r="E167" s="28">
        <v>81</v>
      </c>
      <c r="F167" s="28">
        <v>105</v>
      </c>
      <c r="G167" s="28">
        <v>125</v>
      </c>
      <c r="H167" s="28">
        <v>151</v>
      </c>
      <c r="I167" s="28">
        <v>150</v>
      </c>
      <c r="J167" s="28">
        <v>137</v>
      </c>
      <c r="K167" s="28">
        <v>103</v>
      </c>
      <c r="L167" s="28">
        <v>103</v>
      </c>
      <c r="M167" s="28">
        <v>101</v>
      </c>
      <c r="N167" s="28">
        <v>123</v>
      </c>
      <c r="O167" s="29">
        <f t="shared" si="25"/>
        <v>1385</v>
      </c>
    </row>
    <row r="168" spans="1:15" ht="12.75">
      <c r="A168" s="178"/>
      <c r="B168" s="40" t="s">
        <v>178</v>
      </c>
      <c r="C168" s="28">
        <v>102</v>
      </c>
      <c r="D168" s="28">
        <v>64</v>
      </c>
      <c r="E168" s="28">
        <v>85</v>
      </c>
      <c r="F168" s="28">
        <v>98</v>
      </c>
      <c r="G168" s="28">
        <v>105</v>
      </c>
      <c r="H168" s="28">
        <v>81</v>
      </c>
      <c r="I168" s="34">
        <v>147</v>
      </c>
      <c r="J168" s="28">
        <v>139</v>
      </c>
      <c r="K168" s="28">
        <v>93</v>
      </c>
      <c r="L168" s="28">
        <v>106</v>
      </c>
      <c r="M168" s="28">
        <v>96</v>
      </c>
      <c r="N168" s="28">
        <v>71</v>
      </c>
      <c r="O168" s="29">
        <f t="shared" si="25"/>
        <v>1187</v>
      </c>
    </row>
    <row r="169" spans="1:15" ht="12.75">
      <c r="A169" s="178"/>
      <c r="B169" s="40" t="s">
        <v>184</v>
      </c>
      <c r="C169" s="28">
        <v>41</v>
      </c>
      <c r="D169" s="28">
        <v>77</v>
      </c>
      <c r="E169" s="28">
        <v>58</v>
      </c>
      <c r="F169" s="28">
        <v>77</v>
      </c>
      <c r="G169" s="28">
        <v>58</v>
      </c>
      <c r="H169" s="28">
        <v>64</v>
      </c>
      <c r="I169" s="28">
        <v>74</v>
      </c>
      <c r="J169" s="28">
        <v>62</v>
      </c>
      <c r="K169" s="28">
        <v>80</v>
      </c>
      <c r="L169" s="28">
        <v>73</v>
      </c>
      <c r="M169" s="28">
        <v>38</v>
      </c>
      <c r="N169" s="28">
        <v>63</v>
      </c>
      <c r="O169" s="29">
        <f t="shared" si="25"/>
        <v>765</v>
      </c>
    </row>
    <row r="170" spans="1:15" ht="12.75">
      <c r="A170" s="178"/>
      <c r="B170" s="40" t="s">
        <v>176</v>
      </c>
      <c r="C170" s="28">
        <v>43</v>
      </c>
      <c r="D170" s="28">
        <v>56</v>
      </c>
      <c r="E170" s="28">
        <v>41</v>
      </c>
      <c r="F170" s="28">
        <v>60</v>
      </c>
      <c r="G170" s="28">
        <v>94</v>
      </c>
      <c r="H170" s="28">
        <v>72</v>
      </c>
      <c r="I170" s="28">
        <v>72</v>
      </c>
      <c r="J170" s="28">
        <v>97</v>
      </c>
      <c r="K170" s="28">
        <v>50</v>
      </c>
      <c r="L170" s="28">
        <v>60</v>
      </c>
      <c r="M170" s="28">
        <v>46</v>
      </c>
      <c r="N170" s="28">
        <v>41</v>
      </c>
      <c r="O170" s="29">
        <f t="shared" si="25"/>
        <v>732</v>
      </c>
    </row>
    <row r="171" spans="1:15" ht="12.75">
      <c r="A171" s="178"/>
      <c r="B171" s="40" t="s">
        <v>185</v>
      </c>
      <c r="C171" s="28">
        <v>20</v>
      </c>
      <c r="D171" s="28">
        <v>11</v>
      </c>
      <c r="E171" s="28">
        <v>27</v>
      </c>
      <c r="F171" s="28">
        <v>22</v>
      </c>
      <c r="G171" s="28">
        <v>16</v>
      </c>
      <c r="H171" s="28">
        <v>24</v>
      </c>
      <c r="I171" s="28">
        <v>29</v>
      </c>
      <c r="J171" s="28">
        <v>29</v>
      </c>
      <c r="K171" s="28">
        <v>35</v>
      </c>
      <c r="L171" s="28">
        <v>9</v>
      </c>
      <c r="M171" s="28">
        <v>20</v>
      </c>
      <c r="N171" s="28">
        <v>40</v>
      </c>
      <c r="O171" s="29">
        <f t="shared" si="25"/>
        <v>282</v>
      </c>
    </row>
    <row r="172" spans="1:15" ht="12.75">
      <c r="A172" s="178"/>
      <c r="B172" s="40" t="s">
        <v>174</v>
      </c>
      <c r="C172" s="28">
        <v>12</v>
      </c>
      <c r="D172" s="28">
        <v>17</v>
      </c>
      <c r="E172" s="28">
        <v>25</v>
      </c>
      <c r="F172" s="28">
        <v>29</v>
      </c>
      <c r="G172" s="28">
        <v>30</v>
      </c>
      <c r="H172" s="28">
        <v>27</v>
      </c>
      <c r="I172" s="28">
        <v>35</v>
      </c>
      <c r="J172" s="28">
        <v>28</v>
      </c>
      <c r="K172" s="28">
        <v>21</v>
      </c>
      <c r="L172" s="28">
        <v>16</v>
      </c>
      <c r="M172" s="28">
        <v>22</v>
      </c>
      <c r="N172" s="28">
        <v>16</v>
      </c>
      <c r="O172" s="29">
        <f t="shared" si="25"/>
        <v>278</v>
      </c>
    </row>
    <row r="173" spans="1:15" ht="12.75">
      <c r="A173" s="178"/>
      <c r="B173" s="40" t="s">
        <v>179</v>
      </c>
      <c r="C173" s="28">
        <v>20</v>
      </c>
      <c r="D173" s="28">
        <v>3</v>
      </c>
      <c r="E173" s="28">
        <v>14</v>
      </c>
      <c r="F173" s="28">
        <v>18</v>
      </c>
      <c r="G173" s="28">
        <v>12</v>
      </c>
      <c r="H173" s="28">
        <v>16</v>
      </c>
      <c r="I173" s="28">
        <v>14</v>
      </c>
      <c r="J173" s="28">
        <v>15</v>
      </c>
      <c r="K173" s="28">
        <v>8</v>
      </c>
      <c r="L173" s="28">
        <v>13</v>
      </c>
      <c r="M173" s="28">
        <v>7</v>
      </c>
      <c r="N173" s="28">
        <v>15</v>
      </c>
      <c r="O173" s="29">
        <f t="shared" si="25"/>
        <v>155</v>
      </c>
    </row>
    <row r="174" spans="1:15" ht="12.75">
      <c r="A174" s="178"/>
      <c r="B174" s="40" t="s">
        <v>172</v>
      </c>
      <c r="C174" s="28">
        <v>7</v>
      </c>
      <c r="D174" s="28">
        <v>12</v>
      </c>
      <c r="E174" s="28">
        <v>3</v>
      </c>
      <c r="F174" s="28">
        <v>5</v>
      </c>
      <c r="G174" s="28">
        <v>8</v>
      </c>
      <c r="H174" s="28">
        <v>13</v>
      </c>
      <c r="I174" s="28">
        <v>15</v>
      </c>
      <c r="J174" s="28">
        <v>7</v>
      </c>
      <c r="K174" s="28">
        <v>8</v>
      </c>
      <c r="L174" s="28">
        <v>4</v>
      </c>
      <c r="M174" s="28">
        <v>4</v>
      </c>
      <c r="N174" s="28">
        <v>2</v>
      </c>
      <c r="O174" s="29">
        <f t="shared" si="25"/>
        <v>88</v>
      </c>
    </row>
    <row r="175" spans="1:15" ht="13.5" thickBot="1">
      <c r="A175" s="178"/>
      <c r="B175" s="41" t="s">
        <v>187</v>
      </c>
      <c r="C175" s="21">
        <v>1</v>
      </c>
      <c r="D175" s="21">
        <v>0</v>
      </c>
      <c r="E175" s="21">
        <v>1</v>
      </c>
      <c r="F175" s="21">
        <v>0</v>
      </c>
      <c r="G175" s="21">
        <v>0</v>
      </c>
      <c r="H175" s="21">
        <v>2</v>
      </c>
      <c r="I175" s="21">
        <v>2</v>
      </c>
      <c r="J175" s="21">
        <v>1</v>
      </c>
      <c r="K175" s="21">
        <v>2</v>
      </c>
      <c r="L175" s="21">
        <v>0</v>
      </c>
      <c r="M175" s="21">
        <v>0</v>
      </c>
      <c r="N175" s="21">
        <v>0</v>
      </c>
      <c r="O175" s="30">
        <f t="shared" si="25"/>
        <v>9</v>
      </c>
    </row>
    <row r="176" spans="1:15" ht="13.5" thickBot="1">
      <c r="A176" s="178"/>
      <c r="B176" s="25" t="s">
        <v>188</v>
      </c>
      <c r="C176" s="24">
        <f>SUM(C177:C179)</f>
        <v>4782</v>
      </c>
      <c r="D176" s="24">
        <f>SUM(D177:D179)</f>
        <v>3887</v>
      </c>
      <c r="E176" s="24">
        <f>SUM(E177:E179)</f>
        <v>4090</v>
      </c>
      <c r="F176" s="24">
        <f>SUM(F177:F179)</f>
        <v>5979</v>
      </c>
      <c r="G176" s="24">
        <f>SUM(G177:G179)</f>
        <v>4362</v>
      </c>
      <c r="H176" s="24">
        <f aca="true" t="shared" si="26" ref="H176:N176">SUM(H177:H179)</f>
        <v>3185</v>
      </c>
      <c r="I176" s="24">
        <f t="shared" si="26"/>
        <v>3344</v>
      </c>
      <c r="J176" s="24">
        <f t="shared" si="26"/>
        <v>3294</v>
      </c>
      <c r="K176" s="24">
        <f t="shared" si="26"/>
        <v>2518</v>
      </c>
      <c r="L176" s="24">
        <f t="shared" si="26"/>
        <v>2988</v>
      </c>
      <c r="M176" s="24">
        <f t="shared" si="26"/>
        <v>2518</v>
      </c>
      <c r="N176" s="24">
        <f t="shared" si="26"/>
        <v>2803</v>
      </c>
      <c r="O176" s="24">
        <f t="shared" si="25"/>
        <v>43750</v>
      </c>
    </row>
    <row r="177" spans="1:15" ht="12.75">
      <c r="A177" s="178"/>
      <c r="B177" s="39" t="s">
        <v>191</v>
      </c>
      <c r="C177" s="26">
        <v>3414</v>
      </c>
      <c r="D177" s="26">
        <v>2666</v>
      </c>
      <c r="E177" s="26">
        <v>2843</v>
      </c>
      <c r="F177" s="26">
        <v>4338</v>
      </c>
      <c r="G177" s="26">
        <v>3202</v>
      </c>
      <c r="H177" s="26">
        <v>1985</v>
      </c>
      <c r="I177" s="26">
        <v>1763</v>
      </c>
      <c r="J177" s="26">
        <v>1741</v>
      </c>
      <c r="K177" s="26">
        <v>1280</v>
      </c>
      <c r="L177" s="26">
        <v>2086</v>
      </c>
      <c r="M177" s="26">
        <v>1700</v>
      </c>
      <c r="N177" s="26">
        <v>1719</v>
      </c>
      <c r="O177" s="27">
        <f t="shared" si="25"/>
        <v>28737</v>
      </c>
    </row>
    <row r="178" spans="1:15" ht="12.75">
      <c r="A178" s="178"/>
      <c r="B178" s="40" t="s">
        <v>190</v>
      </c>
      <c r="C178" s="28">
        <v>631</v>
      </c>
      <c r="D178" s="28">
        <v>506</v>
      </c>
      <c r="E178" s="28">
        <v>536</v>
      </c>
      <c r="F178" s="28">
        <v>764</v>
      </c>
      <c r="G178" s="28">
        <v>564</v>
      </c>
      <c r="H178" s="28">
        <v>655</v>
      </c>
      <c r="I178" s="28">
        <v>936</v>
      </c>
      <c r="J178" s="28">
        <v>813</v>
      </c>
      <c r="K178" s="28">
        <v>725</v>
      </c>
      <c r="L178" s="28">
        <v>486</v>
      </c>
      <c r="M178" s="28">
        <v>473</v>
      </c>
      <c r="N178" s="28">
        <v>574</v>
      </c>
      <c r="O178" s="29">
        <f t="shared" si="25"/>
        <v>7663</v>
      </c>
    </row>
    <row r="179" spans="1:15" ht="13.5" thickBot="1">
      <c r="A179" s="178"/>
      <c r="B179" s="41" t="s">
        <v>189</v>
      </c>
      <c r="C179" s="21">
        <v>737</v>
      </c>
      <c r="D179" s="21">
        <v>715</v>
      </c>
      <c r="E179" s="21">
        <v>711</v>
      </c>
      <c r="F179" s="21">
        <v>877</v>
      </c>
      <c r="G179" s="21">
        <v>596</v>
      </c>
      <c r="H179" s="21">
        <v>545</v>
      </c>
      <c r="I179" s="21">
        <v>645</v>
      </c>
      <c r="J179" s="21">
        <v>740</v>
      </c>
      <c r="K179" s="21">
        <v>513</v>
      </c>
      <c r="L179" s="21">
        <v>416</v>
      </c>
      <c r="M179" s="21">
        <v>345</v>
      </c>
      <c r="N179" s="21">
        <v>510</v>
      </c>
      <c r="O179" s="30">
        <f t="shared" si="25"/>
        <v>7350</v>
      </c>
    </row>
    <row r="180" spans="1:15" ht="13.5" thickBot="1">
      <c r="A180" s="178"/>
      <c r="B180" s="25" t="s">
        <v>192</v>
      </c>
      <c r="C180" s="24">
        <f>SUM(C181:C188)</f>
        <v>3742</v>
      </c>
      <c r="D180" s="24">
        <f>SUM(D181:D188)</f>
        <v>2145</v>
      </c>
      <c r="E180" s="24">
        <f>SUM(E181:E188)</f>
        <v>2534</v>
      </c>
      <c r="F180" s="24">
        <f>SUM(F181:F188)</f>
        <v>3239</v>
      </c>
      <c r="G180" s="24">
        <f>SUM(G181:G188)</f>
        <v>2885</v>
      </c>
      <c r="H180" s="24">
        <f aca="true" t="shared" si="27" ref="H180:N180">SUM(H181:H188)</f>
        <v>2941</v>
      </c>
      <c r="I180" s="24">
        <f t="shared" si="27"/>
        <v>7696</v>
      </c>
      <c r="J180" s="24">
        <f t="shared" si="27"/>
        <v>9006</v>
      </c>
      <c r="K180" s="24">
        <f t="shared" si="27"/>
        <v>3844</v>
      </c>
      <c r="L180" s="24">
        <f t="shared" si="27"/>
        <v>3340</v>
      </c>
      <c r="M180" s="24">
        <f t="shared" si="27"/>
        <v>2709</v>
      </c>
      <c r="N180" s="24">
        <f t="shared" si="27"/>
        <v>2426</v>
      </c>
      <c r="O180" s="24">
        <f t="shared" si="25"/>
        <v>46507</v>
      </c>
    </row>
    <row r="181" spans="1:15" ht="12.75">
      <c r="A181" s="178"/>
      <c r="B181" s="39" t="s">
        <v>198</v>
      </c>
      <c r="C181" s="26">
        <v>2174</v>
      </c>
      <c r="D181" s="26">
        <v>981</v>
      </c>
      <c r="E181" s="26">
        <v>1363</v>
      </c>
      <c r="F181" s="26">
        <v>1431</v>
      </c>
      <c r="G181" s="26">
        <v>1370</v>
      </c>
      <c r="H181" s="26">
        <v>1586</v>
      </c>
      <c r="I181" s="26">
        <v>4230</v>
      </c>
      <c r="J181" s="26">
        <v>5208</v>
      </c>
      <c r="K181" s="26">
        <v>2269</v>
      </c>
      <c r="L181" s="26">
        <v>1518</v>
      </c>
      <c r="M181" s="26">
        <v>1472</v>
      </c>
      <c r="N181" s="26">
        <v>1273</v>
      </c>
      <c r="O181" s="27">
        <f t="shared" si="25"/>
        <v>24875</v>
      </c>
    </row>
    <row r="182" spans="1:15" ht="12.75">
      <c r="A182" s="178"/>
      <c r="B182" s="40" t="s">
        <v>193</v>
      </c>
      <c r="C182" s="28">
        <v>1017</v>
      </c>
      <c r="D182" s="28">
        <v>772</v>
      </c>
      <c r="E182" s="28">
        <v>646</v>
      </c>
      <c r="F182" s="28">
        <v>1133</v>
      </c>
      <c r="G182" s="28">
        <v>892</v>
      </c>
      <c r="H182" s="28">
        <v>793</v>
      </c>
      <c r="I182" s="28">
        <v>2610</v>
      </c>
      <c r="J182" s="28">
        <v>2827</v>
      </c>
      <c r="K182" s="28">
        <v>973</v>
      </c>
      <c r="L182" s="28">
        <v>1143</v>
      </c>
      <c r="M182" s="28">
        <v>784</v>
      </c>
      <c r="N182" s="28">
        <v>697</v>
      </c>
      <c r="O182" s="29">
        <f t="shared" si="25"/>
        <v>14287</v>
      </c>
    </row>
    <row r="183" spans="1:15" ht="12.75">
      <c r="A183" s="178"/>
      <c r="B183" s="40" t="s">
        <v>200</v>
      </c>
      <c r="C183" s="28">
        <v>301</v>
      </c>
      <c r="D183" s="28">
        <v>241</v>
      </c>
      <c r="E183" s="28">
        <v>299</v>
      </c>
      <c r="F183" s="28">
        <v>398</v>
      </c>
      <c r="G183" s="28">
        <v>346</v>
      </c>
      <c r="H183" s="28">
        <v>278</v>
      </c>
      <c r="I183" s="28">
        <v>535</v>
      </c>
      <c r="J183" s="28">
        <v>615</v>
      </c>
      <c r="K183" s="28">
        <v>330</v>
      </c>
      <c r="L183" s="28">
        <v>339</v>
      </c>
      <c r="M183" s="28">
        <v>238</v>
      </c>
      <c r="N183" s="28">
        <v>203</v>
      </c>
      <c r="O183" s="29">
        <f t="shared" si="25"/>
        <v>4123</v>
      </c>
    </row>
    <row r="184" spans="1:15" ht="12.75">
      <c r="A184" s="178"/>
      <c r="B184" s="40" t="s">
        <v>195</v>
      </c>
      <c r="C184" s="28">
        <v>138</v>
      </c>
      <c r="D184" s="28">
        <v>89</v>
      </c>
      <c r="E184" s="28">
        <v>148</v>
      </c>
      <c r="F184" s="28">
        <v>169</v>
      </c>
      <c r="G184" s="28">
        <v>205</v>
      </c>
      <c r="H184" s="28">
        <v>168</v>
      </c>
      <c r="I184" s="28">
        <v>185</v>
      </c>
      <c r="J184" s="28">
        <v>232</v>
      </c>
      <c r="K184" s="28">
        <v>188</v>
      </c>
      <c r="L184" s="28">
        <v>253</v>
      </c>
      <c r="M184" s="28">
        <v>153</v>
      </c>
      <c r="N184" s="28">
        <v>180</v>
      </c>
      <c r="O184" s="29">
        <f t="shared" si="25"/>
        <v>2108</v>
      </c>
    </row>
    <row r="185" spans="1:15" ht="12.75">
      <c r="A185" s="178"/>
      <c r="B185" s="40" t="s">
        <v>199</v>
      </c>
      <c r="C185" s="28">
        <v>52</v>
      </c>
      <c r="D185" s="28">
        <v>25</v>
      </c>
      <c r="E185" s="28">
        <v>43</v>
      </c>
      <c r="F185" s="28">
        <v>52</v>
      </c>
      <c r="G185" s="28">
        <v>42</v>
      </c>
      <c r="H185" s="28">
        <v>57</v>
      </c>
      <c r="I185" s="28">
        <v>69</v>
      </c>
      <c r="J185" s="28">
        <v>67</v>
      </c>
      <c r="K185" s="28">
        <v>42</v>
      </c>
      <c r="L185" s="28">
        <v>32</v>
      </c>
      <c r="M185" s="28">
        <v>32</v>
      </c>
      <c r="N185" s="28">
        <v>31</v>
      </c>
      <c r="O185" s="29">
        <f t="shared" si="25"/>
        <v>544</v>
      </c>
    </row>
    <row r="186" spans="1:15" ht="12.75">
      <c r="A186" s="178"/>
      <c r="B186" s="40" t="s">
        <v>197</v>
      </c>
      <c r="C186" s="28">
        <v>34</v>
      </c>
      <c r="D186" s="28">
        <v>24</v>
      </c>
      <c r="E186" s="28">
        <v>27</v>
      </c>
      <c r="F186" s="28">
        <v>31</v>
      </c>
      <c r="G186" s="28">
        <v>16</v>
      </c>
      <c r="H186" s="28">
        <v>41</v>
      </c>
      <c r="I186" s="28">
        <v>34</v>
      </c>
      <c r="J186" s="28">
        <v>39</v>
      </c>
      <c r="K186" s="28">
        <v>27</v>
      </c>
      <c r="L186" s="28">
        <v>40</v>
      </c>
      <c r="M186" s="28">
        <v>13</v>
      </c>
      <c r="N186" s="28">
        <v>28</v>
      </c>
      <c r="O186" s="29">
        <f t="shared" si="25"/>
        <v>354</v>
      </c>
    </row>
    <row r="187" spans="1:15" ht="12.75">
      <c r="A187" s="178"/>
      <c r="B187" s="40" t="s">
        <v>194</v>
      </c>
      <c r="C187" s="28">
        <v>14</v>
      </c>
      <c r="D187" s="28">
        <v>9</v>
      </c>
      <c r="E187" s="28">
        <v>4</v>
      </c>
      <c r="F187" s="28">
        <v>9</v>
      </c>
      <c r="G187" s="28">
        <v>11</v>
      </c>
      <c r="H187" s="28">
        <v>7</v>
      </c>
      <c r="I187" s="28">
        <v>25</v>
      </c>
      <c r="J187" s="28">
        <v>17</v>
      </c>
      <c r="K187" s="28">
        <v>12</v>
      </c>
      <c r="L187" s="28">
        <v>10</v>
      </c>
      <c r="M187" s="28">
        <v>12</v>
      </c>
      <c r="N187" s="28">
        <v>8</v>
      </c>
      <c r="O187" s="29">
        <f t="shared" si="25"/>
        <v>138</v>
      </c>
    </row>
    <row r="188" spans="1:15" ht="13.5" thickBot="1">
      <c r="A188" s="178"/>
      <c r="B188" s="41" t="s">
        <v>196</v>
      </c>
      <c r="C188" s="21">
        <v>12</v>
      </c>
      <c r="D188" s="21">
        <v>4</v>
      </c>
      <c r="E188" s="21">
        <v>4</v>
      </c>
      <c r="F188" s="21">
        <v>16</v>
      </c>
      <c r="G188" s="21">
        <v>3</v>
      </c>
      <c r="H188" s="21">
        <v>11</v>
      </c>
      <c r="I188" s="21">
        <v>8</v>
      </c>
      <c r="J188" s="21">
        <v>1</v>
      </c>
      <c r="K188" s="21">
        <v>3</v>
      </c>
      <c r="L188" s="21">
        <v>5</v>
      </c>
      <c r="M188" s="21">
        <v>5</v>
      </c>
      <c r="N188" s="21">
        <v>6</v>
      </c>
      <c r="O188" s="30">
        <f t="shared" si="25"/>
        <v>78</v>
      </c>
    </row>
    <row r="189" spans="1:15" ht="13.5" thickBot="1">
      <c r="A189" s="178"/>
      <c r="B189" s="25" t="s">
        <v>201</v>
      </c>
      <c r="C189" s="24">
        <f>SUM(C190:C208)</f>
        <v>24343</v>
      </c>
      <c r="D189" s="24">
        <f>SUM(D190:D208)</f>
        <v>19161</v>
      </c>
      <c r="E189" s="24">
        <f>SUM(E190:E208)</f>
        <v>21566</v>
      </c>
      <c r="F189" s="24">
        <f>SUM(F190:F208)</f>
        <v>30349</v>
      </c>
      <c r="G189" s="24">
        <f>SUM(G190:G208)</f>
        <v>24888</v>
      </c>
      <c r="H189" s="24">
        <f aca="true" t="shared" si="28" ref="H189:N189">SUM(H190:H208)</f>
        <v>24839</v>
      </c>
      <c r="I189" s="24">
        <f t="shared" si="28"/>
        <v>33798</v>
      </c>
      <c r="J189" s="24">
        <f t="shared" si="28"/>
        <v>44007</v>
      </c>
      <c r="K189" s="24">
        <f t="shared" si="28"/>
        <v>35309</v>
      </c>
      <c r="L189" s="24">
        <f>SUM(L190:L208)</f>
        <v>22364</v>
      </c>
      <c r="M189" s="24">
        <f t="shared" si="28"/>
        <v>20788</v>
      </c>
      <c r="N189" s="24">
        <f t="shared" si="28"/>
        <v>19660</v>
      </c>
      <c r="O189" s="24">
        <f>SUM(C189:N189)</f>
        <v>321072</v>
      </c>
    </row>
    <row r="190" spans="1:15" ht="12.75">
      <c r="A190" s="178"/>
      <c r="B190" s="39" t="s">
        <v>205</v>
      </c>
      <c r="C190" s="26">
        <v>8929</v>
      </c>
      <c r="D190" s="26">
        <v>6313</v>
      </c>
      <c r="E190" s="26">
        <v>8792</v>
      </c>
      <c r="F190" s="26">
        <v>11108</v>
      </c>
      <c r="G190" s="26">
        <v>9749</v>
      </c>
      <c r="H190" s="26">
        <v>8685</v>
      </c>
      <c r="I190" s="26">
        <v>12029</v>
      </c>
      <c r="J190" s="26">
        <v>20752</v>
      </c>
      <c r="K190" s="26">
        <v>13124</v>
      </c>
      <c r="L190" s="26">
        <v>7083</v>
      </c>
      <c r="M190" s="26">
        <v>7473</v>
      </c>
      <c r="N190" s="26">
        <v>7903</v>
      </c>
      <c r="O190" s="27">
        <f aca="true" t="shared" si="29" ref="O190:O208">SUM(C190:N190)</f>
        <v>121940</v>
      </c>
    </row>
    <row r="191" spans="1:15" ht="12.75">
      <c r="A191" s="178"/>
      <c r="B191" s="40" t="s">
        <v>206</v>
      </c>
      <c r="C191" s="28">
        <v>4317</v>
      </c>
      <c r="D191" s="28">
        <v>2775</v>
      </c>
      <c r="E191" s="28">
        <v>3311</v>
      </c>
      <c r="F191" s="28">
        <v>5924</v>
      </c>
      <c r="G191" s="28">
        <v>3860</v>
      </c>
      <c r="H191" s="28">
        <v>4943</v>
      </c>
      <c r="I191" s="28">
        <v>8409</v>
      </c>
      <c r="J191" s="28">
        <v>8348</v>
      </c>
      <c r="K191" s="28">
        <v>8101</v>
      </c>
      <c r="L191" s="28">
        <v>5723</v>
      </c>
      <c r="M191" s="28">
        <v>4022</v>
      </c>
      <c r="N191" s="28">
        <v>3206</v>
      </c>
      <c r="O191" s="29">
        <f t="shared" si="29"/>
        <v>62939</v>
      </c>
    </row>
    <row r="192" spans="1:15" ht="12.75">
      <c r="A192" s="178"/>
      <c r="B192" s="40" t="s">
        <v>218</v>
      </c>
      <c r="C192" s="28">
        <v>4144</v>
      </c>
      <c r="D192" s="28">
        <v>3668</v>
      </c>
      <c r="E192" s="28">
        <v>3543</v>
      </c>
      <c r="F192" s="28">
        <v>5252</v>
      </c>
      <c r="G192" s="28">
        <v>3816</v>
      </c>
      <c r="H192" s="28">
        <v>4467</v>
      </c>
      <c r="I192" s="28">
        <v>4537</v>
      </c>
      <c r="J192" s="28">
        <v>5340</v>
      </c>
      <c r="K192" s="28">
        <v>6390</v>
      </c>
      <c r="L192" s="28">
        <v>3480</v>
      </c>
      <c r="M192" s="28">
        <v>2959</v>
      </c>
      <c r="N192" s="28">
        <v>3299</v>
      </c>
      <c r="O192" s="29">
        <f t="shared" si="29"/>
        <v>50895</v>
      </c>
    </row>
    <row r="193" spans="1:15" ht="12.75">
      <c r="A193" s="178"/>
      <c r="B193" s="40" t="s">
        <v>208</v>
      </c>
      <c r="C193" s="28">
        <v>2268</v>
      </c>
      <c r="D193" s="28">
        <v>1787</v>
      </c>
      <c r="E193" s="28">
        <v>2019</v>
      </c>
      <c r="F193" s="28">
        <v>2510</v>
      </c>
      <c r="G193" s="28">
        <v>2568</v>
      </c>
      <c r="H193" s="28">
        <v>2087</v>
      </c>
      <c r="I193" s="28">
        <v>2307</v>
      </c>
      <c r="J193" s="28">
        <v>2454</v>
      </c>
      <c r="K193" s="28">
        <v>2327</v>
      </c>
      <c r="L193" s="28">
        <v>2003</v>
      </c>
      <c r="M193" s="28">
        <v>1690</v>
      </c>
      <c r="N193" s="28">
        <v>1689</v>
      </c>
      <c r="O193" s="29">
        <f t="shared" si="29"/>
        <v>25709</v>
      </c>
    </row>
    <row r="194" spans="1:15" ht="12.75">
      <c r="A194" s="178"/>
      <c r="B194" s="40" t="s">
        <v>204</v>
      </c>
      <c r="C194" s="28">
        <v>1077</v>
      </c>
      <c r="D194" s="28">
        <v>834</v>
      </c>
      <c r="E194" s="28">
        <v>687</v>
      </c>
      <c r="F194" s="28">
        <v>1370</v>
      </c>
      <c r="G194" s="28">
        <v>877</v>
      </c>
      <c r="H194" s="28">
        <v>845</v>
      </c>
      <c r="I194" s="28">
        <v>1297</v>
      </c>
      <c r="J194" s="28">
        <v>2129</v>
      </c>
      <c r="K194" s="28">
        <v>1542</v>
      </c>
      <c r="L194" s="34">
        <v>831</v>
      </c>
      <c r="M194" s="28">
        <v>726</v>
      </c>
      <c r="N194" s="28">
        <v>746</v>
      </c>
      <c r="O194" s="29">
        <f t="shared" si="29"/>
        <v>12961</v>
      </c>
    </row>
    <row r="195" spans="1:15" ht="12.75">
      <c r="A195" s="178"/>
      <c r="B195" s="40" t="s">
        <v>216</v>
      </c>
      <c r="C195" s="28">
        <v>782</v>
      </c>
      <c r="D195" s="28">
        <v>1523</v>
      </c>
      <c r="E195" s="28">
        <v>711</v>
      </c>
      <c r="F195" s="28">
        <v>891</v>
      </c>
      <c r="G195" s="28">
        <v>686</v>
      </c>
      <c r="H195" s="28">
        <v>856</v>
      </c>
      <c r="I195" s="28">
        <v>1810</v>
      </c>
      <c r="J195" s="28">
        <v>875</v>
      </c>
      <c r="K195" s="28">
        <v>954</v>
      </c>
      <c r="L195" s="28">
        <v>592</v>
      </c>
      <c r="M195" s="28">
        <v>1530</v>
      </c>
      <c r="N195" s="28">
        <v>677</v>
      </c>
      <c r="O195" s="29">
        <f t="shared" si="29"/>
        <v>11887</v>
      </c>
    </row>
    <row r="196" spans="1:15" ht="12.75">
      <c r="A196" s="178"/>
      <c r="B196" s="40" t="s">
        <v>217</v>
      </c>
      <c r="C196" s="28">
        <v>981</v>
      </c>
      <c r="D196" s="28">
        <v>711</v>
      </c>
      <c r="E196" s="28">
        <v>658</v>
      </c>
      <c r="F196" s="28">
        <v>1274</v>
      </c>
      <c r="G196" s="28">
        <v>1093</v>
      </c>
      <c r="H196" s="28">
        <v>904</v>
      </c>
      <c r="I196" s="28">
        <v>1129</v>
      </c>
      <c r="J196" s="28">
        <v>1566</v>
      </c>
      <c r="K196" s="28">
        <v>786</v>
      </c>
      <c r="L196" s="28">
        <v>1157</v>
      </c>
      <c r="M196" s="28">
        <v>642</v>
      </c>
      <c r="N196" s="28">
        <v>724</v>
      </c>
      <c r="O196" s="29">
        <f t="shared" si="29"/>
        <v>11625</v>
      </c>
    </row>
    <row r="197" spans="1:15" ht="12.75">
      <c r="A197" s="178"/>
      <c r="B197" s="40" t="s">
        <v>213</v>
      </c>
      <c r="C197" s="28">
        <v>766</v>
      </c>
      <c r="D197" s="28">
        <v>590</v>
      </c>
      <c r="E197" s="28">
        <v>699</v>
      </c>
      <c r="F197" s="28">
        <v>785</v>
      </c>
      <c r="G197" s="28">
        <v>962</v>
      </c>
      <c r="H197" s="28">
        <v>680</v>
      </c>
      <c r="I197" s="28">
        <v>932</v>
      </c>
      <c r="J197" s="28">
        <v>1291</v>
      </c>
      <c r="K197" s="28">
        <v>906</v>
      </c>
      <c r="L197" s="28">
        <v>680</v>
      </c>
      <c r="M197" s="28">
        <v>578</v>
      </c>
      <c r="N197" s="28">
        <v>605</v>
      </c>
      <c r="O197" s="29">
        <f t="shared" si="29"/>
        <v>9474</v>
      </c>
    </row>
    <row r="198" spans="1:15" ht="12.75">
      <c r="A198" s="178"/>
      <c r="B198" s="40" t="s">
        <v>207</v>
      </c>
      <c r="C198" s="28">
        <v>345</v>
      </c>
      <c r="D198" s="28">
        <v>419</v>
      </c>
      <c r="E198" s="28">
        <v>462</v>
      </c>
      <c r="F198" s="28">
        <v>364</v>
      </c>
      <c r="G198" s="28">
        <v>728</v>
      </c>
      <c r="H198" s="28">
        <v>517</v>
      </c>
      <c r="I198" s="28">
        <v>580</v>
      </c>
      <c r="J198" s="28">
        <v>437</v>
      </c>
      <c r="K198" s="28">
        <v>435</v>
      </c>
      <c r="L198" s="28">
        <v>302</v>
      </c>
      <c r="M198" s="28">
        <v>665</v>
      </c>
      <c r="N198" s="28">
        <v>326</v>
      </c>
      <c r="O198" s="29">
        <f t="shared" si="29"/>
        <v>5580</v>
      </c>
    </row>
    <row r="199" spans="1:15" ht="12.75">
      <c r="A199" s="178"/>
      <c r="B199" s="40" t="s">
        <v>203</v>
      </c>
      <c r="C199" s="28">
        <v>380</v>
      </c>
      <c r="D199" s="28">
        <v>349</v>
      </c>
      <c r="E199" s="28">
        <v>357</v>
      </c>
      <c r="F199" s="28">
        <v>536</v>
      </c>
      <c r="G199" s="28">
        <v>312</v>
      </c>
      <c r="H199" s="28">
        <v>394</v>
      </c>
      <c r="I199" s="28">
        <v>446</v>
      </c>
      <c r="J199" s="28">
        <v>549</v>
      </c>
      <c r="K199" s="28">
        <v>455</v>
      </c>
      <c r="L199" s="28">
        <v>316</v>
      </c>
      <c r="M199" s="28">
        <v>341</v>
      </c>
      <c r="N199" s="28">
        <v>277</v>
      </c>
      <c r="O199" s="29">
        <f t="shared" si="29"/>
        <v>4712</v>
      </c>
    </row>
    <row r="200" spans="1:15" ht="12.75">
      <c r="A200" s="178"/>
      <c r="B200" s="40" t="s">
        <v>214</v>
      </c>
      <c r="C200" s="28">
        <v>223</v>
      </c>
      <c r="D200" s="28">
        <v>87</v>
      </c>
      <c r="E200" s="28">
        <v>148</v>
      </c>
      <c r="F200" s="28">
        <v>172</v>
      </c>
      <c r="G200" s="28">
        <v>120</v>
      </c>
      <c r="H200" s="28">
        <v>279</v>
      </c>
      <c r="I200" s="28">
        <v>124</v>
      </c>
      <c r="J200" s="28">
        <v>124</v>
      </c>
      <c r="K200" s="28">
        <v>104</v>
      </c>
      <c r="L200" s="28">
        <v>76</v>
      </c>
      <c r="M200" s="28">
        <v>69</v>
      </c>
      <c r="N200" s="28">
        <v>95</v>
      </c>
      <c r="O200" s="29">
        <f t="shared" si="29"/>
        <v>1621</v>
      </c>
    </row>
    <row r="201" spans="1:15" ht="12.75">
      <c r="A201" s="178"/>
      <c r="B201" s="40" t="s">
        <v>220</v>
      </c>
      <c r="C201" s="28">
        <v>70</v>
      </c>
      <c r="D201" s="28">
        <v>69</v>
      </c>
      <c r="E201" s="28">
        <v>128</v>
      </c>
      <c r="F201" s="28">
        <v>95</v>
      </c>
      <c r="G201" s="28">
        <v>76</v>
      </c>
      <c r="H201" s="28">
        <v>109</v>
      </c>
      <c r="I201" s="28">
        <v>125</v>
      </c>
      <c r="J201" s="28">
        <v>90</v>
      </c>
      <c r="K201" s="28">
        <v>91</v>
      </c>
      <c r="L201" s="28">
        <v>91</v>
      </c>
      <c r="M201" s="28">
        <v>60</v>
      </c>
      <c r="N201" s="28">
        <v>66</v>
      </c>
      <c r="O201" s="29">
        <f t="shared" si="29"/>
        <v>1070</v>
      </c>
    </row>
    <row r="202" spans="1:15" ht="12.75">
      <c r="A202" s="178"/>
      <c r="B202" s="40" t="s">
        <v>210</v>
      </c>
      <c r="C202" s="28">
        <v>17</v>
      </c>
      <c r="D202" s="28">
        <v>9</v>
      </c>
      <c r="E202" s="28">
        <v>21</v>
      </c>
      <c r="F202" s="28">
        <v>32</v>
      </c>
      <c r="G202" s="28">
        <v>15</v>
      </c>
      <c r="H202" s="28">
        <v>34</v>
      </c>
      <c r="I202" s="28">
        <v>28</v>
      </c>
      <c r="J202" s="28">
        <v>25</v>
      </c>
      <c r="K202" s="28">
        <v>20</v>
      </c>
      <c r="L202" s="28">
        <v>10</v>
      </c>
      <c r="M202" s="28">
        <v>11</v>
      </c>
      <c r="N202" s="28">
        <v>13</v>
      </c>
      <c r="O202" s="29">
        <f t="shared" si="29"/>
        <v>235</v>
      </c>
    </row>
    <row r="203" spans="1:15" ht="12.75">
      <c r="A203" s="178"/>
      <c r="B203" s="40" t="s">
        <v>211</v>
      </c>
      <c r="C203" s="28">
        <v>26</v>
      </c>
      <c r="D203" s="28">
        <v>19</v>
      </c>
      <c r="E203" s="28">
        <v>17</v>
      </c>
      <c r="F203" s="28">
        <v>18</v>
      </c>
      <c r="G203" s="28">
        <v>21</v>
      </c>
      <c r="H203" s="28">
        <v>17</v>
      </c>
      <c r="I203" s="28">
        <v>20</v>
      </c>
      <c r="J203" s="28">
        <v>16</v>
      </c>
      <c r="K203" s="28">
        <v>17</v>
      </c>
      <c r="L203" s="28">
        <v>13</v>
      </c>
      <c r="M203" s="28">
        <v>10</v>
      </c>
      <c r="N203" s="28">
        <v>16</v>
      </c>
      <c r="O203" s="29">
        <f t="shared" si="29"/>
        <v>210</v>
      </c>
    </row>
    <row r="204" spans="1:15" ht="12.75">
      <c r="A204" s="178"/>
      <c r="B204" s="40" t="s">
        <v>219</v>
      </c>
      <c r="C204" s="28">
        <v>6</v>
      </c>
      <c r="D204" s="28">
        <v>4</v>
      </c>
      <c r="E204" s="28">
        <v>5</v>
      </c>
      <c r="F204" s="28">
        <v>15</v>
      </c>
      <c r="G204" s="28">
        <v>2</v>
      </c>
      <c r="H204" s="28">
        <v>18</v>
      </c>
      <c r="I204" s="28">
        <v>20</v>
      </c>
      <c r="J204" s="28">
        <v>2</v>
      </c>
      <c r="K204" s="28">
        <v>56</v>
      </c>
      <c r="L204" s="28">
        <v>3</v>
      </c>
      <c r="M204" s="28">
        <v>9</v>
      </c>
      <c r="N204" s="28">
        <v>16</v>
      </c>
      <c r="O204" s="29">
        <f t="shared" si="29"/>
        <v>156</v>
      </c>
    </row>
    <row r="205" spans="1:15" ht="12.75">
      <c r="A205" s="178"/>
      <c r="B205" s="40" t="s">
        <v>212</v>
      </c>
      <c r="C205" s="28">
        <v>11</v>
      </c>
      <c r="D205" s="28">
        <v>2</v>
      </c>
      <c r="E205" s="28">
        <v>4</v>
      </c>
      <c r="F205" s="28">
        <v>1</v>
      </c>
      <c r="G205" s="28">
        <v>1</v>
      </c>
      <c r="H205" s="28">
        <v>1</v>
      </c>
      <c r="I205" s="28">
        <v>3</v>
      </c>
      <c r="J205" s="28">
        <v>2</v>
      </c>
      <c r="K205" s="28">
        <v>0</v>
      </c>
      <c r="L205" s="28">
        <v>3</v>
      </c>
      <c r="M205" s="28">
        <v>2</v>
      </c>
      <c r="N205" s="28">
        <v>1</v>
      </c>
      <c r="O205" s="29">
        <f t="shared" si="29"/>
        <v>31</v>
      </c>
    </row>
    <row r="206" spans="1:15" ht="12.75">
      <c r="A206" s="178"/>
      <c r="B206" s="40" t="s">
        <v>209</v>
      </c>
      <c r="C206" s="28">
        <v>0</v>
      </c>
      <c r="D206" s="28">
        <v>2</v>
      </c>
      <c r="E206" s="28">
        <v>3</v>
      </c>
      <c r="F206" s="28">
        <v>1</v>
      </c>
      <c r="G206" s="28">
        <v>2</v>
      </c>
      <c r="H206" s="28">
        <v>2</v>
      </c>
      <c r="I206" s="28">
        <v>2</v>
      </c>
      <c r="J206" s="28">
        <v>7</v>
      </c>
      <c r="K206" s="28">
        <v>0</v>
      </c>
      <c r="L206" s="28">
        <v>1</v>
      </c>
      <c r="M206" s="28">
        <v>1</v>
      </c>
      <c r="N206" s="28">
        <v>1</v>
      </c>
      <c r="O206" s="29">
        <f t="shared" si="29"/>
        <v>22</v>
      </c>
    </row>
    <row r="207" spans="1:15" ht="12.75">
      <c r="A207" s="178"/>
      <c r="B207" s="40" t="s">
        <v>215</v>
      </c>
      <c r="C207" s="28">
        <v>1</v>
      </c>
      <c r="D207" s="28">
        <v>0</v>
      </c>
      <c r="E207" s="28">
        <v>1</v>
      </c>
      <c r="F207" s="28">
        <v>0</v>
      </c>
      <c r="G207" s="28">
        <v>0</v>
      </c>
      <c r="H207" s="28">
        <v>1</v>
      </c>
      <c r="I207" s="28">
        <v>0</v>
      </c>
      <c r="J207" s="28">
        <v>0</v>
      </c>
      <c r="K207" s="28">
        <v>0</v>
      </c>
      <c r="L207" s="28">
        <v>0</v>
      </c>
      <c r="M207" s="28">
        <v>0</v>
      </c>
      <c r="N207" s="28">
        <v>0</v>
      </c>
      <c r="O207" s="29">
        <f t="shared" si="29"/>
        <v>3</v>
      </c>
    </row>
    <row r="208" spans="1:15" ht="13.5" thickBot="1">
      <c r="A208" s="178"/>
      <c r="B208" s="41" t="s">
        <v>202</v>
      </c>
      <c r="C208" s="21">
        <v>0</v>
      </c>
      <c r="D208" s="21">
        <v>0</v>
      </c>
      <c r="E208" s="21">
        <v>0</v>
      </c>
      <c r="F208" s="21">
        <v>1</v>
      </c>
      <c r="G208" s="21">
        <v>0</v>
      </c>
      <c r="H208" s="21">
        <v>0</v>
      </c>
      <c r="I208" s="21">
        <v>0</v>
      </c>
      <c r="J208" s="21">
        <v>0</v>
      </c>
      <c r="K208" s="21">
        <v>1</v>
      </c>
      <c r="L208" s="21">
        <v>0</v>
      </c>
      <c r="M208" s="21">
        <v>0</v>
      </c>
      <c r="N208" s="21">
        <v>0</v>
      </c>
      <c r="O208" s="30">
        <f t="shared" si="29"/>
        <v>2</v>
      </c>
    </row>
    <row r="209" spans="1:15" s="63" customFormat="1" ht="13.5" thickBot="1">
      <c r="A209" s="178"/>
      <c r="B209" s="62" t="s">
        <v>244</v>
      </c>
      <c r="C209" s="60">
        <f>C210+C213+C216</f>
        <v>5529</v>
      </c>
      <c r="D209" s="60">
        <f aca="true" t="shared" si="30" ref="D209:O209">D210+D213+D216</f>
        <v>3381</v>
      </c>
      <c r="E209" s="60">
        <f t="shared" si="30"/>
        <v>1959</v>
      </c>
      <c r="F209" s="60">
        <f t="shared" si="30"/>
        <v>3053</v>
      </c>
      <c r="G209" s="60">
        <f t="shared" si="30"/>
        <v>3684</v>
      </c>
      <c r="H209" s="60">
        <f t="shared" si="30"/>
        <v>4601</v>
      </c>
      <c r="I209" s="60">
        <f t="shared" si="30"/>
        <v>7411</v>
      </c>
      <c r="J209" s="60">
        <f t="shared" si="30"/>
        <v>6226</v>
      </c>
      <c r="K209" s="60">
        <f t="shared" si="30"/>
        <v>5804</v>
      </c>
      <c r="L209" s="60">
        <f t="shared" si="30"/>
        <v>5377</v>
      </c>
      <c r="M209" s="60">
        <f t="shared" si="30"/>
        <v>4029</v>
      </c>
      <c r="N209" s="60">
        <f t="shared" si="30"/>
        <v>3008</v>
      </c>
      <c r="O209" s="60">
        <f t="shared" si="30"/>
        <v>54062</v>
      </c>
    </row>
    <row r="210" spans="1:15" ht="13.5" thickBot="1">
      <c r="A210" s="178"/>
      <c r="B210" s="25" t="s">
        <v>221</v>
      </c>
      <c r="C210" s="24">
        <f aca="true" t="shared" si="31" ref="C210:H210">SUM(C211:C212)</f>
        <v>5507</v>
      </c>
      <c r="D210" s="24">
        <f t="shared" si="31"/>
        <v>3378</v>
      </c>
      <c r="E210" s="24">
        <f t="shared" si="31"/>
        <v>1949</v>
      </c>
      <c r="F210" s="24">
        <f t="shared" si="31"/>
        <v>3039</v>
      </c>
      <c r="G210" s="24">
        <f t="shared" si="31"/>
        <v>3682</v>
      </c>
      <c r="H210" s="24">
        <f t="shared" si="31"/>
        <v>4563</v>
      </c>
      <c r="I210" s="24">
        <f aca="true" t="shared" si="32" ref="I210:N210">SUM(I211:I212)</f>
        <v>7385</v>
      </c>
      <c r="J210" s="24">
        <f t="shared" si="32"/>
        <v>6217</v>
      </c>
      <c r="K210" s="24">
        <f t="shared" si="32"/>
        <v>5802</v>
      </c>
      <c r="L210" s="24">
        <f t="shared" si="32"/>
        <v>5372</v>
      </c>
      <c r="M210" s="24">
        <f t="shared" si="32"/>
        <v>4013</v>
      </c>
      <c r="N210" s="24">
        <f t="shared" si="32"/>
        <v>2996</v>
      </c>
      <c r="O210" s="24">
        <f>SUM(C210:N210)</f>
        <v>53903</v>
      </c>
    </row>
    <row r="211" spans="1:15" ht="12.75">
      <c r="A211" s="178"/>
      <c r="B211" s="39" t="s">
        <v>222</v>
      </c>
      <c r="C211" s="26">
        <v>5376</v>
      </c>
      <c r="D211" s="26">
        <v>3242</v>
      </c>
      <c r="E211" s="26">
        <v>1830</v>
      </c>
      <c r="F211" s="26">
        <v>2909</v>
      </c>
      <c r="G211" s="26">
        <v>3570</v>
      </c>
      <c r="H211" s="26">
        <v>4403</v>
      </c>
      <c r="I211" s="26">
        <v>7237</v>
      </c>
      <c r="J211" s="26">
        <v>6092</v>
      </c>
      <c r="K211" s="26">
        <v>5640</v>
      </c>
      <c r="L211" s="26">
        <v>5228</v>
      </c>
      <c r="M211" s="26">
        <v>3933</v>
      </c>
      <c r="N211" s="26">
        <v>2916</v>
      </c>
      <c r="O211" s="27">
        <f>SUM(C211:N211)</f>
        <v>52376</v>
      </c>
    </row>
    <row r="212" spans="1:15" ht="13.5" thickBot="1">
      <c r="A212" s="178"/>
      <c r="B212" s="41" t="s">
        <v>223</v>
      </c>
      <c r="C212" s="21">
        <v>131</v>
      </c>
      <c r="D212" s="21">
        <v>136</v>
      </c>
      <c r="E212" s="21">
        <v>119</v>
      </c>
      <c r="F212" s="21">
        <v>130</v>
      </c>
      <c r="G212" s="21">
        <v>112</v>
      </c>
      <c r="H212" s="21">
        <v>160</v>
      </c>
      <c r="I212" s="21">
        <v>148</v>
      </c>
      <c r="J212" s="21">
        <v>125</v>
      </c>
      <c r="K212" s="21">
        <v>162</v>
      </c>
      <c r="L212" s="21">
        <v>144</v>
      </c>
      <c r="M212" s="21">
        <v>80</v>
      </c>
      <c r="N212" s="21">
        <v>80</v>
      </c>
      <c r="O212" s="30">
        <f>SUM(C212:N212)</f>
        <v>1527</v>
      </c>
    </row>
    <row r="213" spans="1:15" ht="13.5" thickBot="1">
      <c r="A213" s="178"/>
      <c r="B213" s="25" t="s">
        <v>224</v>
      </c>
      <c r="C213" s="24">
        <f aca="true" t="shared" si="33" ref="C213:N213">SUM(C214:C215)</f>
        <v>22</v>
      </c>
      <c r="D213" s="24">
        <f t="shared" si="33"/>
        <v>3</v>
      </c>
      <c r="E213" s="24">
        <f t="shared" si="33"/>
        <v>8</v>
      </c>
      <c r="F213" s="24">
        <f t="shared" si="33"/>
        <v>14</v>
      </c>
      <c r="G213" s="24">
        <f t="shared" si="33"/>
        <v>2</v>
      </c>
      <c r="H213" s="24">
        <f t="shared" si="33"/>
        <v>35</v>
      </c>
      <c r="I213" s="24">
        <f t="shared" si="33"/>
        <v>23</v>
      </c>
      <c r="J213" s="24">
        <f t="shared" si="33"/>
        <v>6</v>
      </c>
      <c r="K213" s="24">
        <f t="shared" si="33"/>
        <v>1</v>
      </c>
      <c r="L213" s="24">
        <f t="shared" si="33"/>
        <v>2</v>
      </c>
      <c r="M213" s="24">
        <f t="shared" si="33"/>
        <v>14</v>
      </c>
      <c r="N213" s="24">
        <f t="shared" si="33"/>
        <v>12</v>
      </c>
      <c r="O213" s="24">
        <f>SUM(C213:N213)</f>
        <v>142</v>
      </c>
    </row>
    <row r="214" spans="1:15" ht="12.75">
      <c r="A214" s="178"/>
      <c r="B214" s="39" t="s">
        <v>225</v>
      </c>
      <c r="C214" s="26">
        <v>22</v>
      </c>
      <c r="D214" s="26">
        <v>3</v>
      </c>
      <c r="E214" s="26">
        <v>8</v>
      </c>
      <c r="F214" s="26">
        <v>12</v>
      </c>
      <c r="G214" s="26">
        <v>2</v>
      </c>
      <c r="H214" s="26">
        <v>35</v>
      </c>
      <c r="I214" s="26">
        <v>23</v>
      </c>
      <c r="J214" s="26">
        <v>6</v>
      </c>
      <c r="K214" s="26">
        <v>1</v>
      </c>
      <c r="L214" s="26">
        <v>2</v>
      </c>
      <c r="M214" s="26">
        <v>14</v>
      </c>
      <c r="N214" s="26">
        <v>12</v>
      </c>
      <c r="O214" s="27">
        <f>SUM(C214:N214)</f>
        <v>140</v>
      </c>
    </row>
    <row r="215" spans="1:15" ht="13.5" thickBot="1">
      <c r="A215" s="178"/>
      <c r="B215" s="40" t="s">
        <v>226</v>
      </c>
      <c r="C215" s="28">
        <v>0</v>
      </c>
      <c r="D215" s="28">
        <v>0</v>
      </c>
      <c r="E215" s="28">
        <v>0</v>
      </c>
      <c r="F215" s="28">
        <v>2</v>
      </c>
      <c r="G215" s="28">
        <v>0</v>
      </c>
      <c r="H215" s="28">
        <v>0</v>
      </c>
      <c r="I215" s="28">
        <v>0</v>
      </c>
      <c r="J215" s="28">
        <v>0</v>
      </c>
      <c r="K215" s="28">
        <v>0</v>
      </c>
      <c r="L215" s="28">
        <v>0</v>
      </c>
      <c r="M215" s="28">
        <v>0</v>
      </c>
      <c r="N215" s="28">
        <v>0</v>
      </c>
      <c r="O215" s="29">
        <f>SUM(C215:N215)</f>
        <v>2</v>
      </c>
    </row>
    <row r="216" spans="1:15" ht="13.5" thickBot="1">
      <c r="A216" s="178"/>
      <c r="B216" s="25" t="s">
        <v>228</v>
      </c>
      <c r="C216" s="24">
        <f aca="true" t="shared" si="34" ref="C216:N216">SUM(C217:C218)</f>
        <v>0</v>
      </c>
      <c r="D216" s="24">
        <f t="shared" si="34"/>
        <v>0</v>
      </c>
      <c r="E216" s="24">
        <f t="shared" si="34"/>
        <v>2</v>
      </c>
      <c r="F216" s="24">
        <f t="shared" si="34"/>
        <v>0</v>
      </c>
      <c r="G216" s="24">
        <f t="shared" si="34"/>
        <v>0</v>
      </c>
      <c r="H216" s="24">
        <f t="shared" si="34"/>
        <v>3</v>
      </c>
      <c r="I216" s="24">
        <f t="shared" si="34"/>
        <v>3</v>
      </c>
      <c r="J216" s="24">
        <f t="shared" si="34"/>
        <v>3</v>
      </c>
      <c r="K216" s="24">
        <f t="shared" si="34"/>
        <v>1</v>
      </c>
      <c r="L216" s="24">
        <f t="shared" si="34"/>
        <v>3</v>
      </c>
      <c r="M216" s="24">
        <f t="shared" si="34"/>
        <v>2</v>
      </c>
      <c r="N216" s="24">
        <f t="shared" si="34"/>
        <v>0</v>
      </c>
      <c r="O216" s="24">
        <f>SUM(C216:N216)</f>
        <v>17</v>
      </c>
    </row>
    <row r="217" spans="1:15" ht="12.75">
      <c r="A217" s="178"/>
      <c r="B217" s="39" t="s">
        <v>232</v>
      </c>
      <c r="C217" s="26">
        <v>0</v>
      </c>
      <c r="D217" s="26">
        <v>0</v>
      </c>
      <c r="E217" s="26">
        <v>0</v>
      </c>
      <c r="F217" s="26">
        <v>0</v>
      </c>
      <c r="G217" s="26">
        <v>0</v>
      </c>
      <c r="H217" s="26">
        <v>1</v>
      </c>
      <c r="I217" s="26">
        <v>3</v>
      </c>
      <c r="J217" s="26">
        <v>3</v>
      </c>
      <c r="K217" s="26">
        <v>1</v>
      </c>
      <c r="L217" s="26">
        <v>3</v>
      </c>
      <c r="M217" s="26">
        <v>2</v>
      </c>
      <c r="N217" s="26">
        <v>0</v>
      </c>
      <c r="O217" s="27">
        <f>SUM(C217:N217)</f>
        <v>13</v>
      </c>
    </row>
    <row r="218" spans="1:15" ht="13.5" thickBot="1">
      <c r="A218" s="178"/>
      <c r="B218" s="40" t="s">
        <v>229</v>
      </c>
      <c r="C218" s="28">
        <v>0</v>
      </c>
      <c r="D218" s="28">
        <v>0</v>
      </c>
      <c r="E218" s="28">
        <v>2</v>
      </c>
      <c r="F218" s="28">
        <v>0</v>
      </c>
      <c r="G218" s="28">
        <v>0</v>
      </c>
      <c r="H218" s="28">
        <v>2</v>
      </c>
      <c r="I218" s="28">
        <v>0</v>
      </c>
      <c r="J218" s="28">
        <v>0</v>
      </c>
      <c r="K218" s="28">
        <v>0</v>
      </c>
      <c r="L218" s="28">
        <v>0</v>
      </c>
      <c r="M218" s="28">
        <v>0</v>
      </c>
      <c r="N218" s="28">
        <v>0</v>
      </c>
      <c r="O218" s="29">
        <f>SUM(C218:N218)</f>
        <v>4</v>
      </c>
    </row>
    <row r="219" spans="1:15" s="63" customFormat="1" ht="13.5" thickBot="1">
      <c r="A219" s="178"/>
      <c r="B219" s="62" t="s">
        <v>233</v>
      </c>
      <c r="C219" s="60">
        <f>C220</f>
        <v>125</v>
      </c>
      <c r="D219" s="60">
        <f aca="true" t="shared" si="35" ref="D219:O219">D220</f>
        <v>117</v>
      </c>
      <c r="E219" s="60">
        <f t="shared" si="35"/>
        <v>86</v>
      </c>
      <c r="F219" s="60">
        <f t="shared" si="35"/>
        <v>96</v>
      </c>
      <c r="G219" s="60">
        <f t="shared" si="35"/>
        <v>108</v>
      </c>
      <c r="H219" s="60">
        <f t="shared" si="35"/>
        <v>63</v>
      </c>
      <c r="I219" s="60">
        <f t="shared" si="35"/>
        <v>108</v>
      </c>
      <c r="J219" s="60">
        <f t="shared" si="35"/>
        <v>58</v>
      </c>
      <c r="K219" s="60">
        <f t="shared" si="35"/>
        <v>67</v>
      </c>
      <c r="L219" s="60">
        <f t="shared" si="35"/>
        <v>34</v>
      </c>
      <c r="M219" s="60">
        <f t="shared" si="35"/>
        <v>40</v>
      </c>
      <c r="N219" s="60">
        <f t="shared" si="35"/>
        <v>38</v>
      </c>
      <c r="O219" s="60">
        <f t="shared" si="35"/>
        <v>940</v>
      </c>
    </row>
    <row r="220" spans="1:15" s="63" customFormat="1" ht="13.5" thickBot="1">
      <c r="A220" s="178"/>
      <c r="B220" s="25" t="s">
        <v>234</v>
      </c>
      <c r="C220" s="60">
        <f>SUM(C221:C223)</f>
        <v>125</v>
      </c>
      <c r="D220" s="60">
        <f aca="true" t="shared" si="36" ref="D220:N220">SUM(D221:D223)</f>
        <v>117</v>
      </c>
      <c r="E220" s="60">
        <f t="shared" si="36"/>
        <v>86</v>
      </c>
      <c r="F220" s="60">
        <f t="shared" si="36"/>
        <v>96</v>
      </c>
      <c r="G220" s="60">
        <f t="shared" si="36"/>
        <v>108</v>
      </c>
      <c r="H220" s="60">
        <f t="shared" si="36"/>
        <v>63</v>
      </c>
      <c r="I220" s="60">
        <f t="shared" si="36"/>
        <v>108</v>
      </c>
      <c r="J220" s="60">
        <f t="shared" si="36"/>
        <v>58</v>
      </c>
      <c r="K220" s="60">
        <f t="shared" si="36"/>
        <v>67</v>
      </c>
      <c r="L220" s="60">
        <f t="shared" si="36"/>
        <v>34</v>
      </c>
      <c r="M220" s="60">
        <f t="shared" si="36"/>
        <v>40</v>
      </c>
      <c r="N220" s="60">
        <f t="shared" si="36"/>
        <v>38</v>
      </c>
      <c r="O220" s="60">
        <f>SUM(C220:N220)</f>
        <v>940</v>
      </c>
    </row>
    <row r="221" spans="1:15" ht="12.75">
      <c r="A221" s="178"/>
      <c r="B221" s="39" t="s">
        <v>237</v>
      </c>
      <c r="C221" s="26">
        <v>87</v>
      </c>
      <c r="D221" s="26">
        <v>94</v>
      </c>
      <c r="E221" s="26">
        <v>61</v>
      </c>
      <c r="F221" s="26">
        <v>70</v>
      </c>
      <c r="G221" s="26">
        <v>87</v>
      </c>
      <c r="H221" s="26">
        <v>25</v>
      </c>
      <c r="I221" s="26">
        <v>58</v>
      </c>
      <c r="J221" s="26">
        <v>22</v>
      </c>
      <c r="K221" s="26">
        <v>17</v>
      </c>
      <c r="L221" s="26">
        <v>4</v>
      </c>
      <c r="M221" s="26">
        <v>11</v>
      </c>
      <c r="N221" s="26">
        <v>12</v>
      </c>
      <c r="O221" s="27">
        <f>SUM(C221:N221)</f>
        <v>548</v>
      </c>
    </row>
    <row r="222" spans="1:15" ht="12.75">
      <c r="A222" s="178"/>
      <c r="B222" s="40" t="s">
        <v>235</v>
      </c>
      <c r="C222" s="28">
        <v>28</v>
      </c>
      <c r="D222" s="28">
        <v>11</v>
      </c>
      <c r="E222" s="28">
        <v>17</v>
      </c>
      <c r="F222" s="28">
        <v>13</v>
      </c>
      <c r="G222" s="28">
        <v>8</v>
      </c>
      <c r="H222" s="28">
        <v>16</v>
      </c>
      <c r="I222" s="28">
        <v>41</v>
      </c>
      <c r="J222" s="28">
        <v>32</v>
      </c>
      <c r="K222" s="28">
        <v>38</v>
      </c>
      <c r="L222" s="28">
        <v>25</v>
      </c>
      <c r="M222" s="28">
        <v>15</v>
      </c>
      <c r="N222" s="28">
        <v>11</v>
      </c>
      <c r="O222" s="29">
        <f>SUM(C222:N222)</f>
        <v>255</v>
      </c>
    </row>
    <row r="223" spans="1:15" ht="13.5" thickBot="1">
      <c r="A223" s="179"/>
      <c r="B223" s="41" t="s">
        <v>236</v>
      </c>
      <c r="C223" s="21">
        <v>10</v>
      </c>
      <c r="D223" s="21">
        <v>12</v>
      </c>
      <c r="E223" s="21">
        <v>8</v>
      </c>
      <c r="F223" s="21">
        <v>13</v>
      </c>
      <c r="G223" s="21">
        <v>13</v>
      </c>
      <c r="H223" s="21">
        <v>22</v>
      </c>
      <c r="I223" s="21">
        <v>9</v>
      </c>
      <c r="J223" s="21">
        <v>4</v>
      </c>
      <c r="K223" s="21">
        <v>12</v>
      </c>
      <c r="L223" s="21">
        <v>5</v>
      </c>
      <c r="M223" s="21">
        <v>14</v>
      </c>
      <c r="N223" s="21">
        <v>15</v>
      </c>
      <c r="O223" s="30">
        <f>SUM(C223:N223)</f>
        <v>137</v>
      </c>
    </row>
    <row r="224" spans="1:15" s="1" customFormat="1" ht="12.75">
      <c r="A224" s="1" t="s">
        <v>304</v>
      </c>
      <c r="B224" s="146"/>
      <c r="J224" s="1" t="s">
        <v>246</v>
      </c>
      <c r="O224" s="66"/>
    </row>
    <row r="225" spans="3:15" ht="12.75"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3"/>
    </row>
    <row r="226" spans="3:15" ht="12.75"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3"/>
    </row>
    <row r="227" spans="3:15" ht="12.75"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3"/>
    </row>
    <row r="228" spans="3:15" ht="12.75"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3"/>
    </row>
    <row r="229" spans="3:15" ht="12.75"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3"/>
    </row>
    <row r="230" spans="3:15" ht="12.75"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3"/>
    </row>
    <row r="231" spans="3:15" ht="12.75"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3"/>
    </row>
    <row r="232" spans="3:15" ht="12.75"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3"/>
    </row>
    <row r="233" spans="3:15" ht="12.75"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3"/>
    </row>
    <row r="234" spans="3:15" ht="12.75"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3"/>
    </row>
    <row r="235" spans="3:15" ht="12.75"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3"/>
    </row>
    <row r="236" spans="3:15" ht="12.75"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3"/>
    </row>
    <row r="237" spans="3:15" ht="12.75"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3"/>
    </row>
    <row r="238" spans="3:15" ht="12.75"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3"/>
    </row>
    <row r="239" spans="3:15" ht="12.75"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3"/>
    </row>
    <row r="240" spans="3:15" ht="12.75"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3"/>
    </row>
    <row r="241" spans="3:15" ht="12.75"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3"/>
    </row>
    <row r="242" spans="3:15" ht="12.75"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3"/>
    </row>
    <row r="243" spans="3:15" ht="12.75"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3"/>
    </row>
    <row r="244" spans="3:15" ht="12.75"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3"/>
    </row>
    <row r="245" spans="3:15" ht="12.75"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3"/>
    </row>
    <row r="246" spans="3:15" ht="12.75"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3"/>
    </row>
    <row r="247" spans="3:15" ht="12.75"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3"/>
    </row>
    <row r="248" spans="3:15" ht="12.75"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3"/>
    </row>
    <row r="249" spans="3:15" ht="12.75"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3"/>
    </row>
    <row r="250" spans="3:15" ht="12.75"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3"/>
    </row>
    <row r="251" spans="3:15" ht="12.75"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3"/>
    </row>
    <row r="252" spans="3:15" ht="12.75"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3"/>
    </row>
    <row r="253" spans="3:15" ht="12.75"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3"/>
    </row>
    <row r="254" spans="3:15" ht="12.75"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3"/>
    </row>
    <row r="255" spans="3:15" ht="12.75"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3"/>
    </row>
    <row r="256" spans="3:15" ht="12.75"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3"/>
    </row>
    <row r="257" spans="3:15" ht="12.75"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3"/>
    </row>
    <row r="258" spans="3:15" ht="12.75"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3"/>
    </row>
    <row r="259" spans="3:15" ht="12.75"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3"/>
    </row>
    <row r="260" spans="3:15" ht="12.75"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3"/>
    </row>
    <row r="261" spans="3:15" ht="12.75"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3"/>
    </row>
    <row r="262" spans="3:15" ht="12.75"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3"/>
    </row>
    <row r="263" spans="3:15" ht="12.75"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3"/>
    </row>
    <row r="264" spans="3:15" ht="12.75"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3"/>
    </row>
    <row r="265" spans="3:15" ht="12.75"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3"/>
    </row>
    <row r="266" spans="3:15" ht="12.75"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3"/>
    </row>
    <row r="267" spans="3:15" ht="12.75"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3"/>
    </row>
    <row r="268" spans="3:15" ht="12.75"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3"/>
    </row>
    <row r="269" spans="3:15" ht="12.75"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3"/>
    </row>
    <row r="270" spans="3:15" ht="12.75"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3"/>
    </row>
    <row r="271" spans="3:15" ht="12.75"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3"/>
    </row>
    <row r="272" spans="3:15" ht="12.75"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3"/>
    </row>
    <row r="273" spans="3:15" ht="12.75"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3"/>
    </row>
    <row r="274" spans="3:15" ht="12.75"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3"/>
    </row>
    <row r="275" spans="3:15" ht="12.75"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3"/>
    </row>
    <row r="276" spans="3:15" ht="12.75"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3"/>
    </row>
    <row r="277" spans="3:15" ht="12.75"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3"/>
    </row>
    <row r="278" spans="3:15" ht="12.75"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3"/>
    </row>
    <row r="279" spans="3:15" ht="12.75"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3"/>
    </row>
    <row r="280" spans="3:15" ht="12.75"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3"/>
    </row>
    <row r="281" spans="3:15" ht="12.75"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3"/>
    </row>
    <row r="282" spans="3:15" ht="12.75"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3"/>
    </row>
    <row r="283" spans="3:15" ht="12.75"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3"/>
    </row>
    <row r="284" spans="3:15" ht="12.75"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3"/>
    </row>
    <row r="285" spans="3:15" ht="12.75"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3"/>
    </row>
    <row r="286" spans="3:15" ht="12.75"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3"/>
    </row>
    <row r="287" spans="3:15" ht="12.75"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3"/>
    </row>
    <row r="288" spans="3:15" ht="12.75"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3"/>
    </row>
    <row r="289" spans="3:15" ht="12.75"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3"/>
    </row>
    <row r="290" spans="3:15" ht="12.75"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3"/>
    </row>
    <row r="291" spans="3:15" ht="12.75"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3"/>
    </row>
    <row r="292" spans="3:15" ht="12.75"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3"/>
    </row>
    <row r="293" spans="3:15" ht="12.75"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3"/>
    </row>
    <row r="294" spans="3:15" ht="12.75"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3"/>
    </row>
    <row r="295" spans="3:15" ht="12.75"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3"/>
    </row>
    <row r="296" spans="3:15" ht="12.75"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3"/>
    </row>
    <row r="297" spans="3:15" ht="12.75"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3"/>
    </row>
    <row r="298" spans="3:15" ht="12.75"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3"/>
    </row>
    <row r="299" spans="3:15" ht="12.75"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3"/>
    </row>
    <row r="300" spans="3:15" ht="12.75"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3"/>
    </row>
    <row r="301" spans="3:15" ht="12.75"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3"/>
    </row>
    <row r="302" spans="3:15" ht="12.75"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3"/>
    </row>
    <row r="303" spans="3:15" ht="12.75"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3"/>
    </row>
    <row r="304" spans="3:15" ht="12.75"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3"/>
    </row>
    <row r="305" spans="3:15" ht="12.75"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3"/>
    </row>
    <row r="306" spans="3:15" ht="12.75"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3"/>
    </row>
    <row r="307" spans="3:15" ht="12.75"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3"/>
    </row>
    <row r="308" spans="3:15" ht="12.75"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3"/>
    </row>
    <row r="309" spans="3:15" ht="12.75"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3"/>
    </row>
    <row r="310" spans="3:15" ht="12.75"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3"/>
    </row>
    <row r="311" spans="3:15" ht="12.75"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3"/>
    </row>
    <row r="312" spans="3:15" ht="12.75"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3"/>
    </row>
    <row r="313" spans="3:15" ht="12.75"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3"/>
    </row>
    <row r="314" spans="3:15" ht="12.75"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3"/>
    </row>
    <row r="315" spans="3:15" ht="12.75"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3"/>
    </row>
    <row r="316" spans="3:15" ht="12.75"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3"/>
    </row>
    <row r="317" spans="3:15" ht="12.75"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3"/>
    </row>
    <row r="318" spans="3:15" ht="12.75"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3"/>
    </row>
    <row r="319" spans="3:15" ht="12.75"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3"/>
    </row>
    <row r="320" spans="3:15" ht="12.75"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3"/>
    </row>
    <row r="321" spans="3:15" ht="12.75"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3"/>
    </row>
    <row r="322" spans="3:15" ht="12.75"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3"/>
    </row>
    <row r="323" spans="3:15" ht="12.75"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3"/>
    </row>
    <row r="324" spans="3:15" ht="12.75"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3"/>
    </row>
    <row r="325" spans="3:15" ht="12.75"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</row>
    <row r="326" spans="3:15" ht="12.75"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</row>
    <row r="327" spans="3:15" ht="12.75"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</row>
    <row r="328" spans="3:15" ht="12.75"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</row>
    <row r="329" spans="3:15" ht="12.75"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</row>
    <row r="330" spans="3:15" ht="12.75"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</row>
    <row r="331" spans="3:15" ht="12.75"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</row>
    <row r="332" spans="3:15" ht="12.75"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</row>
    <row r="333" spans="3:15" ht="12.75"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</row>
    <row r="334" spans="3:15" ht="12.75"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</row>
    <row r="335" spans="3:15" ht="12.75"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</row>
    <row r="336" spans="3:15" ht="12.75"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</row>
    <row r="337" spans="3:15" ht="12.75"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</row>
    <row r="338" spans="3:15" ht="12.75"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</row>
    <row r="339" spans="3:15" ht="12.75"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</row>
    <row r="340" spans="3:15" ht="12.75"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</row>
    <row r="341" spans="3:15" ht="12.75"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</row>
    <row r="342" spans="3:15" ht="12.75"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</row>
    <row r="343" spans="3:15" ht="12.75"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</row>
    <row r="344" spans="3:15" ht="12.75"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</row>
    <row r="345" spans="3:15" ht="12.75"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</row>
    <row r="346" spans="3:15" ht="12.75"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</row>
    <row r="347" spans="3:15" ht="12.75"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</row>
    <row r="348" spans="3:15" ht="12.75"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</row>
    <row r="349" spans="3:15" ht="12.75"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</row>
    <row r="350" spans="3:15" ht="12.75"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</row>
    <row r="351" spans="3:15" ht="12.75"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</row>
    <row r="352" spans="3:15" ht="12.75"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</row>
    <row r="353" spans="3:15" ht="12.75"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</row>
    <row r="354" spans="3:15" ht="12.75"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</row>
    <row r="355" spans="3:15" ht="12.75"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</row>
    <row r="356" spans="3:15" ht="12.75"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</row>
    <row r="357" spans="3:15" ht="12.75"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</row>
    <row r="358" spans="3:15" ht="12.75"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</row>
    <row r="359" spans="3:15" ht="12.75"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</row>
    <row r="360" spans="3:15" ht="12.75"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</row>
    <row r="361" spans="3:15" ht="12.75"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</row>
    <row r="362" spans="3:15" ht="12.75"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</row>
    <row r="363" spans="3:15" ht="12.75"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</row>
    <row r="364" spans="3:15" ht="12.75"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</row>
    <row r="365" spans="3:15" ht="12.75"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</row>
    <row r="366" spans="3:15" ht="12.75"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</row>
    <row r="367" spans="3:15" ht="12.75"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</row>
    <row r="368" spans="3:15" ht="12.75"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</row>
    <row r="369" spans="3:15" ht="12.75"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</row>
    <row r="370" spans="3:15" ht="12.75"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</row>
    <row r="371" spans="3:15" ht="12.75"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</row>
    <row r="372" spans="3:15" ht="12.75"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</row>
    <row r="373" spans="3:15" ht="12.75"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</row>
    <row r="374" spans="3:15" ht="12.75"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</row>
    <row r="375" spans="3:15" ht="12.75"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</row>
    <row r="376" spans="3:15" ht="12.75"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</row>
    <row r="377" spans="3:15" ht="12.75"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</row>
    <row r="378" spans="3:15" ht="12.75"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</row>
    <row r="379" spans="3:15" ht="12.75"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</row>
    <row r="380" spans="3:15" ht="12.75"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</row>
    <row r="381" spans="3:15" ht="12.75"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</row>
    <row r="382" spans="3:15" ht="12.75"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</row>
    <row r="383" spans="3:15" ht="12.75"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</row>
    <row r="384" spans="3:15" ht="12.75"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</row>
    <row r="385" spans="3:15" ht="12.75"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</row>
    <row r="386" spans="3:15" ht="12.75"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</row>
    <row r="387" spans="3:15" ht="12.75"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</row>
    <row r="388" spans="3:15" ht="12.75"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</row>
    <row r="389" spans="3:15" ht="12.75"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</row>
    <row r="390" spans="3:15" ht="12.75"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</row>
    <row r="391" spans="3:15" ht="12.75"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</row>
    <row r="392" spans="3:15" ht="12.75"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</row>
    <row r="393" spans="3:15" ht="12.75"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</row>
    <row r="394" spans="3:15" ht="12.75"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</row>
    <row r="395" spans="3:15" ht="12.75"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</row>
    <row r="396" spans="3:15" ht="12.75"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</row>
    <row r="397" spans="3:15" ht="12.75"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</row>
    <row r="398" spans="3:15" ht="12.75"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</row>
    <row r="399" spans="3:15" ht="12.75"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</row>
    <row r="400" spans="3:15" ht="12.75"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</row>
    <row r="401" spans="3:15" ht="12.75"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</row>
    <row r="402" spans="3:15" ht="12.75"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</row>
    <row r="403" spans="3:15" ht="12.75"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</row>
    <row r="404" spans="3:15" ht="12.75"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</row>
    <row r="405" spans="3:15" ht="12.75"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</row>
    <row r="406" spans="3:15" ht="12.75"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</row>
    <row r="407" spans="3:15" ht="12.75"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</row>
    <row r="408" spans="3:15" ht="12.75"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</row>
    <row r="409" spans="3:15" ht="12.75"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</row>
    <row r="410" spans="3:15" ht="12.75"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</row>
    <row r="411" spans="3:15" ht="12.75"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</row>
    <row r="412" spans="3:15" ht="12.75"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</row>
    <row r="413" spans="3:15" ht="12.75"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</row>
    <row r="414" spans="3:15" ht="12.75"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</row>
    <row r="415" spans="3:15" ht="12.75"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</row>
    <row r="416" spans="3:15" ht="12.75"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</row>
    <row r="417" spans="3:15" ht="12.75"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</row>
    <row r="418" spans="3:15" ht="12.75"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</row>
    <row r="419" spans="3:15" ht="12.75"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</row>
    <row r="420" spans="3:15" ht="12.75"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</row>
    <row r="421" spans="3:15" ht="12.75"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</row>
    <row r="422" spans="3:15" ht="12.75"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</row>
    <row r="423" spans="3:15" ht="12.75"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</row>
    <row r="424" spans="3:15" ht="12.75"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</row>
    <row r="425" spans="3:15" ht="12.75"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</row>
    <row r="426" spans="3:15" ht="12.75"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</row>
    <row r="427" spans="3:15" ht="12.75"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</row>
    <row r="428" spans="3:15" ht="12.75"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</row>
    <row r="429" spans="3:15" ht="12.75"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</row>
    <row r="430" spans="3:15" ht="12.75"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</row>
    <row r="431" spans="3:15" ht="12.75"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</row>
    <row r="432" spans="3:15" ht="12.75"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</row>
    <row r="433" spans="3:15" ht="12.75"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</row>
    <row r="434" spans="3:15" ht="12.75"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</row>
    <row r="435" spans="3:15" ht="12.75"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</row>
    <row r="436" spans="3:15" ht="12.75"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</row>
    <row r="437" spans="3:15" ht="12.75"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</row>
    <row r="438" spans="3:15" ht="12.75"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</row>
    <row r="439" spans="3:15" ht="12.75"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</row>
    <row r="440" spans="3:15" ht="12.75"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</row>
    <row r="441" spans="3:15" ht="12.75"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</row>
    <row r="442" spans="3:15" ht="12.75"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</row>
    <row r="443" spans="3:15" ht="12.75"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</row>
    <row r="444" spans="3:15" ht="12.75"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</row>
    <row r="445" spans="3:15" ht="12.75"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</row>
    <row r="446" spans="3:15" ht="12.75"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</row>
    <row r="447" spans="3:15" ht="12.75"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</row>
    <row r="448" spans="3:15" ht="12.75"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</row>
    <row r="449" spans="3:15" ht="12.75"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</row>
    <row r="450" spans="3:15" ht="12.75"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</row>
    <row r="451" spans="3:15" ht="12.75"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</row>
    <row r="452" spans="3:15" ht="12.75"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</row>
    <row r="453" spans="3:15" ht="12.75"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</row>
    <row r="454" spans="3:15" ht="12.75"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</row>
    <row r="455" spans="3:15" ht="12.75"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</row>
    <row r="456" spans="3:15" ht="12.75"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</row>
    <row r="457" spans="3:15" ht="12.75"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</row>
    <row r="458" spans="3:15" ht="12.75"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</row>
    <row r="459" spans="3:15" ht="12.75"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</row>
    <row r="460" spans="3:15" ht="12.75"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</row>
    <row r="461" spans="3:15" ht="12.75"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</row>
    <row r="462" spans="3:15" ht="12.75"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</row>
    <row r="463" spans="3:15" ht="12.75"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</row>
    <row r="464" spans="3:15" ht="12.75"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</row>
    <row r="465" spans="3:15" ht="12.75"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</row>
    <row r="466" spans="3:15" ht="12.75"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</row>
    <row r="467" spans="3:15" ht="12.75"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</row>
    <row r="468" spans="3:15" ht="12.75"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</row>
    <row r="469" spans="3:15" ht="12.75"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</row>
    <row r="470" spans="3:15" ht="12.75"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</row>
    <row r="471" spans="3:15" ht="12.75"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</row>
    <row r="472" spans="3:15" ht="12.75"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</row>
    <row r="473" spans="3:15" ht="12.75"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</row>
    <row r="474" spans="3:15" ht="12.75"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</row>
    <row r="475" spans="3:15" ht="12.75"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</row>
    <row r="476" spans="3:15" ht="12.75"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</row>
    <row r="477" spans="3:15" ht="12.75"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</row>
    <row r="478" spans="3:15" ht="12.75"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</row>
    <row r="479" spans="3:15" ht="12.75"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</row>
    <row r="480" spans="3:15" ht="12.75"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</row>
    <row r="481" spans="3:15" ht="12.75"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</row>
    <row r="482" spans="3:15" ht="12.75"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</row>
    <row r="483" spans="3:15" ht="12.75"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</row>
    <row r="484" spans="3:15" ht="12.75"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</row>
    <row r="485" spans="3:15" ht="12.75"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</row>
    <row r="486" spans="3:15" ht="12.75"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</row>
    <row r="487" spans="3:15" ht="12.75"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</row>
    <row r="488" spans="3:15" ht="12.75"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</row>
    <row r="489" spans="3:15" ht="12.75"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</row>
    <row r="490" spans="3:15" ht="12.75"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</row>
    <row r="491" spans="3:15" ht="12.75"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</row>
    <row r="492" spans="3:15" ht="12.75"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</row>
    <row r="493" spans="3:15" ht="12.75"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</row>
    <row r="494" spans="3:15" ht="12.75"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</row>
    <row r="495" spans="3:15" ht="12.75"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</row>
    <row r="496" spans="3:15" ht="12.75"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</row>
    <row r="497" spans="3:15" ht="12.75"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</row>
    <row r="498" spans="3:15" ht="12.75"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</row>
    <row r="499" spans="3:15" ht="12.75"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</row>
    <row r="500" spans="3:15" ht="12.75"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</row>
    <row r="501" spans="3:15" ht="12.75"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</row>
    <row r="502" spans="3:15" ht="12.75"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</row>
    <row r="503" spans="3:15" ht="12.75"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</row>
    <row r="504" spans="3:15" ht="12.75"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</row>
    <row r="505" spans="3:15" ht="12.75"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</row>
    <row r="506" spans="3:15" ht="12.75"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</row>
    <row r="507" spans="3:15" ht="12.75"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</row>
    <row r="508" spans="3:15" ht="12.75"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</row>
    <row r="509" spans="3:15" ht="12.75"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</row>
    <row r="510" spans="3:15" ht="12.75"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</row>
    <row r="511" spans="3:15" ht="12.75"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</row>
    <row r="512" spans="3:15" ht="12.75"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</row>
    <row r="513" spans="3:15" ht="12.75"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</row>
    <row r="514" spans="3:15" ht="12.75"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</row>
    <row r="515" spans="3:15" ht="12.75"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</row>
    <row r="516" spans="3:15" ht="12.75"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</row>
    <row r="517" spans="3:15" ht="12.75"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</row>
    <row r="518" spans="3:15" ht="12.75"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</row>
    <row r="519" spans="3:15" ht="12.75"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</row>
    <row r="520" spans="3:15" ht="12.75"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</row>
    <row r="521" spans="3:15" ht="12.75"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</row>
    <row r="522" spans="3:15" ht="12.75"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</row>
    <row r="523" spans="3:15" ht="12.75"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</row>
    <row r="524" spans="3:15" ht="12.75"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</row>
    <row r="525" spans="3:15" ht="12.75"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</row>
    <row r="526" spans="3:15" ht="12.75"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</row>
    <row r="527" spans="3:15" ht="12.75"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</row>
    <row r="528" spans="3:15" ht="12.75"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</row>
    <row r="529" spans="3:15" ht="12.75"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</row>
    <row r="530" spans="3:15" ht="12.75"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</row>
    <row r="531" spans="3:15" ht="12.75"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</row>
    <row r="532" spans="3:15" ht="12.75"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</row>
    <row r="533" spans="3:15" ht="12.75"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</row>
    <row r="534" spans="3:15" ht="12.75"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</row>
    <row r="535" spans="3:15" ht="12.75"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</row>
    <row r="536" spans="3:15" ht="12.75"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</row>
    <row r="537" spans="3:15" ht="12.75"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</row>
    <row r="538" spans="3:15" ht="12.75"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</row>
    <row r="539" spans="3:15" ht="12.75"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</row>
    <row r="540" spans="3:15" ht="12.75"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</row>
    <row r="541" spans="3:15" ht="12.75"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</row>
    <row r="542" spans="3:15" ht="12.75"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</row>
    <row r="543" spans="3:15" ht="12.75"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</row>
    <row r="544" spans="3:15" ht="12.75"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</row>
    <row r="545" spans="3:15" ht="12.75"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</row>
    <row r="546" spans="3:15" ht="12.75"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</row>
    <row r="547" spans="3:15" ht="12.75"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</row>
    <row r="548" spans="3:15" ht="12.75"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</row>
    <row r="549" spans="3:15" ht="12.75"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</row>
    <row r="550" spans="3:15" ht="12.75"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</row>
    <row r="551" spans="3:15" ht="12.75"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</row>
    <row r="552" spans="3:15" ht="12.75"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</row>
    <row r="553" spans="3:15" ht="12.75"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</row>
    <row r="554" spans="3:15" ht="12.75"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</row>
    <row r="555" spans="3:15" ht="12.75"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</row>
    <row r="556" spans="3:15" ht="12.75"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</row>
    <row r="557" spans="3:15" ht="12.75"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</row>
    <row r="558" spans="3:15" ht="12.75"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</row>
    <row r="559" spans="3:15" ht="12.75"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</row>
    <row r="560" spans="3:15" ht="12.75"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</row>
    <row r="561" spans="3:15" ht="12.75"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</row>
    <row r="562" spans="3:15" ht="12.75"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</row>
    <row r="563" spans="3:15" ht="12.75"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</row>
    <row r="564" spans="3:15" ht="12.75"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</row>
    <row r="565" spans="3:15" ht="12.75"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</row>
    <row r="566" spans="3:15" ht="12.75"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</row>
    <row r="567" spans="3:15" ht="12.75"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</row>
    <row r="568" spans="3:15" ht="12.75"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</row>
    <row r="569" spans="3:15" ht="12.75"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</row>
    <row r="570" spans="3:15" ht="12.75"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</row>
    <row r="571" spans="3:15" ht="12.75"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</row>
    <row r="572" spans="3:15" ht="12.75"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</row>
    <row r="573" spans="3:15" ht="12.75"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</row>
    <row r="574" spans="3:15" ht="12.75"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</row>
    <row r="575" spans="3:15" ht="12.75"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</row>
    <row r="576" spans="3:15" ht="12.75"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</row>
    <row r="577" spans="3:15" ht="12.75"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</row>
    <row r="578" spans="3:15" ht="12.75"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</row>
    <row r="579" spans="3:15" ht="12.75"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</row>
    <row r="580" spans="3:15" ht="12.75"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</row>
    <row r="581" spans="3:15" ht="12.75"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</row>
    <row r="582" spans="3:15" ht="12.75"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</row>
    <row r="583" spans="3:15" ht="12.75"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</row>
    <row r="584" spans="3:15" ht="12.75"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</row>
    <row r="585" spans="3:15" ht="12.75"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</row>
    <row r="586" spans="3:15" ht="12.75"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</row>
    <row r="587" spans="3:15" ht="12.75"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</row>
    <row r="588" spans="3:15" ht="12.75">
      <c r="C588" s="12"/>
      <c r="D588" s="12"/>
      <c r="E588" s="12"/>
      <c r="F588" s="14"/>
      <c r="G588" s="12"/>
      <c r="H588" s="12"/>
      <c r="I588" s="12"/>
      <c r="J588" s="12"/>
      <c r="K588" s="12"/>
      <c r="L588" s="12"/>
      <c r="M588" s="12"/>
      <c r="N588" s="12"/>
      <c r="O588" s="12"/>
    </row>
    <row r="589" spans="3:15" ht="12.75">
      <c r="C589" s="12"/>
      <c r="D589" s="12"/>
      <c r="E589" s="12"/>
      <c r="F589" s="14"/>
      <c r="G589" s="12"/>
      <c r="H589" s="12"/>
      <c r="I589" s="12"/>
      <c r="J589" s="12"/>
      <c r="K589" s="12"/>
      <c r="L589" s="12"/>
      <c r="M589" s="12"/>
      <c r="N589" s="12"/>
      <c r="O589" s="12"/>
    </row>
    <row r="590" spans="3:15" ht="12.75">
      <c r="C590" s="12"/>
      <c r="D590" s="12"/>
      <c r="E590" s="12"/>
      <c r="F590" s="14"/>
      <c r="G590" s="12"/>
      <c r="H590" s="12"/>
      <c r="I590" s="12"/>
      <c r="J590" s="12"/>
      <c r="K590" s="12"/>
      <c r="L590" s="12"/>
      <c r="M590" s="12"/>
      <c r="N590" s="12"/>
      <c r="O590" s="12"/>
    </row>
    <row r="591" spans="3:15" ht="12.75">
      <c r="C591" s="12"/>
      <c r="D591" s="12"/>
      <c r="E591" s="12"/>
      <c r="F591" s="14"/>
      <c r="G591" s="12"/>
      <c r="H591" s="12"/>
      <c r="I591" s="12"/>
      <c r="J591" s="12"/>
      <c r="K591" s="12"/>
      <c r="L591" s="12"/>
      <c r="M591" s="12"/>
      <c r="N591" s="12"/>
      <c r="O591" s="12"/>
    </row>
    <row r="592" spans="3:15" ht="12.75">
      <c r="C592" s="12"/>
      <c r="D592" s="12"/>
      <c r="E592" s="12"/>
      <c r="F592" s="14"/>
      <c r="G592" s="12"/>
      <c r="H592" s="12"/>
      <c r="I592" s="12"/>
      <c r="J592" s="12"/>
      <c r="K592" s="12"/>
      <c r="L592" s="12"/>
      <c r="M592" s="12"/>
      <c r="N592" s="12"/>
      <c r="O592" s="12"/>
    </row>
    <row r="593" spans="3:15" ht="12.75">
      <c r="C593" s="12"/>
      <c r="D593" s="12"/>
      <c r="E593" s="12"/>
      <c r="F593" s="14"/>
      <c r="G593" s="12"/>
      <c r="H593" s="12"/>
      <c r="I593" s="12"/>
      <c r="J593" s="12"/>
      <c r="K593" s="12"/>
      <c r="L593" s="12"/>
      <c r="M593" s="12"/>
      <c r="N593" s="12"/>
      <c r="O593" s="12"/>
    </row>
    <row r="594" spans="3:15" ht="12.75">
      <c r="C594" s="12"/>
      <c r="D594" s="12"/>
      <c r="E594" s="12"/>
      <c r="F594" s="14"/>
      <c r="G594" s="12"/>
      <c r="H594" s="12"/>
      <c r="I594" s="12"/>
      <c r="J594" s="12"/>
      <c r="K594" s="12"/>
      <c r="L594" s="12"/>
      <c r="M594" s="12"/>
      <c r="N594" s="12"/>
      <c r="O594" s="12"/>
    </row>
    <row r="595" spans="3:15" ht="12.75">
      <c r="C595" s="12"/>
      <c r="D595" s="12"/>
      <c r="E595" s="12"/>
      <c r="F595" s="14"/>
      <c r="G595" s="12"/>
      <c r="H595" s="12"/>
      <c r="I595" s="12"/>
      <c r="J595" s="12"/>
      <c r="K595" s="12"/>
      <c r="L595" s="12"/>
      <c r="M595" s="12"/>
      <c r="N595" s="12"/>
      <c r="O595" s="12"/>
    </row>
    <row r="596" spans="3:15" ht="12.75">
      <c r="C596" s="12"/>
      <c r="D596" s="12"/>
      <c r="E596" s="12"/>
      <c r="F596" s="14"/>
      <c r="G596" s="12"/>
      <c r="H596" s="12"/>
      <c r="I596" s="12"/>
      <c r="J596" s="12"/>
      <c r="K596" s="12"/>
      <c r="L596" s="12"/>
      <c r="M596" s="12"/>
      <c r="N596" s="12"/>
      <c r="O596" s="12"/>
    </row>
    <row r="597" spans="3:15" ht="12.75">
      <c r="C597" s="12"/>
      <c r="D597" s="12"/>
      <c r="E597" s="12"/>
      <c r="F597" s="14"/>
      <c r="G597" s="12"/>
      <c r="H597" s="12"/>
      <c r="I597" s="12"/>
      <c r="J597" s="12"/>
      <c r="K597" s="12"/>
      <c r="L597" s="12"/>
      <c r="M597" s="12"/>
      <c r="N597" s="12"/>
      <c r="O597" s="12"/>
    </row>
    <row r="598" spans="3:15" ht="12.75">
      <c r="C598" s="12"/>
      <c r="D598" s="12"/>
      <c r="E598" s="12"/>
      <c r="F598" s="14"/>
      <c r="G598" s="12"/>
      <c r="H598" s="12"/>
      <c r="I598" s="12"/>
      <c r="J598" s="12"/>
      <c r="K598" s="12"/>
      <c r="L598" s="12"/>
      <c r="M598" s="12"/>
      <c r="N598" s="12"/>
      <c r="O598" s="12"/>
    </row>
    <row r="599" spans="3:15" ht="12.75">
      <c r="C599" s="12"/>
      <c r="D599" s="12"/>
      <c r="E599" s="12"/>
      <c r="F599" s="14"/>
      <c r="G599" s="12"/>
      <c r="H599" s="12"/>
      <c r="I599" s="12"/>
      <c r="J599" s="12"/>
      <c r="K599" s="12"/>
      <c r="L599" s="12"/>
      <c r="M599" s="12"/>
      <c r="N599" s="12"/>
      <c r="O599" s="12"/>
    </row>
    <row r="600" spans="3:15" ht="12.75">
      <c r="C600" s="12"/>
      <c r="D600" s="12"/>
      <c r="E600" s="12"/>
      <c r="F600" s="14"/>
      <c r="G600" s="12"/>
      <c r="H600" s="12"/>
      <c r="I600" s="12"/>
      <c r="J600" s="12"/>
      <c r="K600" s="12"/>
      <c r="L600" s="12"/>
      <c r="M600" s="12"/>
      <c r="N600" s="12"/>
      <c r="O600" s="12"/>
    </row>
    <row r="601" spans="3:15" ht="12.75">
      <c r="C601" s="12"/>
      <c r="D601" s="12"/>
      <c r="E601" s="12"/>
      <c r="F601" s="14"/>
      <c r="G601" s="12"/>
      <c r="H601" s="12"/>
      <c r="I601" s="12"/>
      <c r="J601" s="12"/>
      <c r="K601" s="12"/>
      <c r="L601" s="12"/>
      <c r="M601" s="12"/>
      <c r="N601" s="12"/>
      <c r="O601" s="12"/>
    </row>
    <row r="602" spans="3:15" ht="12.75">
      <c r="C602" s="12"/>
      <c r="D602" s="12"/>
      <c r="E602" s="12"/>
      <c r="F602" s="14"/>
      <c r="G602" s="12"/>
      <c r="H602" s="12"/>
      <c r="I602" s="12"/>
      <c r="J602" s="12"/>
      <c r="K602" s="12"/>
      <c r="L602" s="12"/>
      <c r="M602" s="12"/>
      <c r="N602" s="12"/>
      <c r="O602" s="12"/>
    </row>
    <row r="603" spans="3:15" ht="12.75">
      <c r="C603" s="12"/>
      <c r="D603" s="12"/>
      <c r="E603" s="12"/>
      <c r="F603" s="14"/>
      <c r="G603" s="12"/>
      <c r="H603" s="12"/>
      <c r="I603" s="12"/>
      <c r="J603" s="12"/>
      <c r="K603" s="12"/>
      <c r="L603" s="12"/>
      <c r="M603" s="12"/>
      <c r="N603" s="12"/>
      <c r="O603" s="12"/>
    </row>
    <row r="604" spans="3:15" ht="12.75">
      <c r="C604" s="12"/>
      <c r="D604" s="12"/>
      <c r="E604" s="12"/>
      <c r="F604" s="14"/>
      <c r="G604" s="12"/>
      <c r="H604" s="12"/>
      <c r="I604" s="12"/>
      <c r="J604" s="12"/>
      <c r="K604" s="12"/>
      <c r="L604" s="12"/>
      <c r="M604" s="12"/>
      <c r="N604" s="12"/>
      <c r="O604" s="12"/>
    </row>
    <row r="605" spans="3:15" ht="12.75">
      <c r="C605" s="12"/>
      <c r="D605" s="12"/>
      <c r="E605" s="12"/>
      <c r="F605" s="14"/>
      <c r="G605" s="12"/>
      <c r="H605" s="12"/>
      <c r="I605" s="12"/>
      <c r="J605" s="12"/>
      <c r="K605" s="12"/>
      <c r="L605" s="12"/>
      <c r="M605" s="12"/>
      <c r="N605" s="12"/>
      <c r="O605" s="12"/>
    </row>
    <row r="606" spans="3:15" ht="12.75">
      <c r="C606" s="12"/>
      <c r="D606" s="12"/>
      <c r="E606" s="12"/>
      <c r="F606" s="14"/>
      <c r="G606" s="12"/>
      <c r="H606" s="12"/>
      <c r="I606" s="12"/>
      <c r="J606" s="12"/>
      <c r="K606" s="12"/>
      <c r="L606" s="12"/>
      <c r="M606" s="12"/>
      <c r="N606" s="12"/>
      <c r="O606" s="12"/>
    </row>
    <row r="607" spans="3:15" ht="12.75">
      <c r="C607" s="12"/>
      <c r="D607" s="12"/>
      <c r="E607" s="12"/>
      <c r="F607" s="14"/>
      <c r="G607" s="12"/>
      <c r="H607" s="12"/>
      <c r="I607" s="12"/>
      <c r="J607" s="12"/>
      <c r="K607" s="12"/>
      <c r="L607" s="12"/>
      <c r="M607" s="12"/>
      <c r="N607" s="12"/>
      <c r="O607" s="12"/>
    </row>
    <row r="608" spans="3:15" ht="12.75">
      <c r="C608" s="12"/>
      <c r="D608" s="12"/>
      <c r="E608" s="12"/>
      <c r="F608" s="14"/>
      <c r="G608" s="12"/>
      <c r="H608" s="12"/>
      <c r="I608" s="12"/>
      <c r="J608" s="12"/>
      <c r="K608" s="12"/>
      <c r="L608" s="12"/>
      <c r="M608" s="12"/>
      <c r="N608" s="12"/>
      <c r="O608" s="12"/>
    </row>
    <row r="609" spans="3:15" ht="12.75">
      <c r="C609" s="12"/>
      <c r="D609" s="12"/>
      <c r="E609" s="12"/>
      <c r="F609" s="14"/>
      <c r="G609" s="12"/>
      <c r="H609" s="12"/>
      <c r="I609" s="12"/>
      <c r="J609" s="12"/>
      <c r="K609" s="12"/>
      <c r="L609" s="12"/>
      <c r="M609" s="12"/>
      <c r="N609" s="12"/>
      <c r="O609" s="12"/>
    </row>
    <row r="610" spans="3:15" ht="12.75">
      <c r="C610" s="12"/>
      <c r="D610" s="12"/>
      <c r="E610" s="12"/>
      <c r="F610" s="14"/>
      <c r="G610" s="12"/>
      <c r="H610" s="12"/>
      <c r="I610" s="12"/>
      <c r="J610" s="12"/>
      <c r="K610" s="12"/>
      <c r="L610" s="12"/>
      <c r="M610" s="12"/>
      <c r="N610" s="12"/>
      <c r="O610" s="12"/>
    </row>
    <row r="611" spans="3:15" ht="12.75">
      <c r="C611" s="12"/>
      <c r="D611" s="12"/>
      <c r="E611" s="12"/>
      <c r="F611" s="14"/>
      <c r="G611" s="12"/>
      <c r="H611" s="12"/>
      <c r="I611" s="12"/>
      <c r="J611" s="12"/>
      <c r="K611" s="12"/>
      <c r="L611" s="12"/>
      <c r="M611" s="12"/>
      <c r="N611" s="12"/>
      <c r="O611" s="12"/>
    </row>
    <row r="612" spans="3:15" ht="12.75">
      <c r="C612" s="12"/>
      <c r="D612" s="12"/>
      <c r="E612" s="12"/>
      <c r="F612" s="14"/>
      <c r="G612" s="12"/>
      <c r="H612" s="12"/>
      <c r="I612" s="12"/>
      <c r="J612" s="12"/>
      <c r="K612" s="12"/>
      <c r="L612" s="12"/>
      <c r="M612" s="12"/>
      <c r="N612" s="12"/>
      <c r="O612" s="12"/>
    </row>
    <row r="613" spans="3:15" ht="12.75">
      <c r="C613" s="12"/>
      <c r="D613" s="12"/>
      <c r="E613" s="12"/>
      <c r="F613" s="14"/>
      <c r="G613" s="12"/>
      <c r="H613" s="12"/>
      <c r="I613" s="12"/>
      <c r="J613" s="12"/>
      <c r="K613" s="12"/>
      <c r="L613" s="12"/>
      <c r="M613" s="12"/>
      <c r="N613" s="12"/>
      <c r="O613" s="12"/>
    </row>
    <row r="614" spans="3:15" ht="12.75">
      <c r="C614" s="12"/>
      <c r="D614" s="12"/>
      <c r="E614" s="12"/>
      <c r="F614" s="14"/>
      <c r="G614" s="12"/>
      <c r="H614" s="12"/>
      <c r="I614" s="12"/>
      <c r="J614" s="12"/>
      <c r="K614" s="12"/>
      <c r="L614" s="12"/>
      <c r="M614" s="12"/>
      <c r="N614" s="12"/>
      <c r="O614" s="12"/>
    </row>
    <row r="615" spans="3:15" ht="12.75">
      <c r="C615" s="12"/>
      <c r="D615" s="12"/>
      <c r="E615" s="12"/>
      <c r="F615" s="14"/>
      <c r="G615" s="12"/>
      <c r="H615" s="12"/>
      <c r="I615" s="12"/>
      <c r="J615" s="12"/>
      <c r="K615" s="12"/>
      <c r="L615" s="12"/>
      <c r="M615" s="12"/>
      <c r="N615" s="12"/>
      <c r="O615" s="12"/>
    </row>
    <row r="616" spans="3:15" ht="12.75">
      <c r="C616" s="12"/>
      <c r="D616" s="12"/>
      <c r="E616" s="12"/>
      <c r="F616" s="14"/>
      <c r="G616" s="12"/>
      <c r="H616" s="12"/>
      <c r="I616" s="12"/>
      <c r="J616" s="12"/>
      <c r="K616" s="12"/>
      <c r="L616" s="12"/>
      <c r="M616" s="12"/>
      <c r="N616" s="12"/>
      <c r="O616" s="12"/>
    </row>
    <row r="617" spans="3:15" ht="12.75">
      <c r="C617" s="12"/>
      <c r="D617" s="12"/>
      <c r="E617" s="12"/>
      <c r="F617" s="14"/>
      <c r="G617" s="12"/>
      <c r="H617" s="12"/>
      <c r="I617" s="12"/>
      <c r="J617" s="12"/>
      <c r="K617" s="12"/>
      <c r="L617" s="12"/>
      <c r="M617" s="12"/>
      <c r="N617" s="12"/>
      <c r="O617" s="12"/>
    </row>
    <row r="618" spans="3:15" ht="12.75">
      <c r="C618" s="12"/>
      <c r="D618" s="12"/>
      <c r="E618" s="12"/>
      <c r="F618" s="14"/>
      <c r="G618" s="12"/>
      <c r="H618" s="12"/>
      <c r="I618" s="12"/>
      <c r="J618" s="12"/>
      <c r="K618" s="12"/>
      <c r="L618" s="12"/>
      <c r="M618" s="12"/>
      <c r="N618" s="12"/>
      <c r="O618" s="12"/>
    </row>
    <row r="619" spans="3:15" ht="12.75">
      <c r="C619" s="12"/>
      <c r="D619" s="12"/>
      <c r="E619" s="12"/>
      <c r="F619" s="14"/>
      <c r="G619" s="12"/>
      <c r="H619" s="12"/>
      <c r="I619" s="12"/>
      <c r="J619" s="12"/>
      <c r="K619" s="12"/>
      <c r="L619" s="12"/>
      <c r="M619" s="12"/>
      <c r="N619" s="12"/>
      <c r="O619" s="12"/>
    </row>
    <row r="620" spans="3:15" ht="12.75">
      <c r="C620" s="12"/>
      <c r="D620" s="12"/>
      <c r="E620" s="12"/>
      <c r="F620" s="14"/>
      <c r="G620" s="12"/>
      <c r="H620" s="12"/>
      <c r="I620" s="12"/>
      <c r="J620" s="12"/>
      <c r="K620" s="12"/>
      <c r="L620" s="12"/>
      <c r="M620" s="12"/>
      <c r="N620" s="12"/>
      <c r="O620" s="12"/>
    </row>
    <row r="621" spans="3:15" ht="12.75">
      <c r="C621" s="12"/>
      <c r="D621" s="12"/>
      <c r="E621" s="12"/>
      <c r="F621" s="14"/>
      <c r="G621" s="12"/>
      <c r="H621" s="12"/>
      <c r="I621" s="12"/>
      <c r="J621" s="12"/>
      <c r="K621" s="12"/>
      <c r="L621" s="12"/>
      <c r="M621" s="12"/>
      <c r="N621" s="12"/>
      <c r="O621" s="12"/>
    </row>
    <row r="622" spans="3:15" ht="12.75">
      <c r="C622" s="12"/>
      <c r="D622" s="12"/>
      <c r="E622" s="12"/>
      <c r="F622" s="14"/>
      <c r="G622" s="12"/>
      <c r="H622" s="12"/>
      <c r="I622" s="12"/>
      <c r="J622" s="12"/>
      <c r="K622" s="12"/>
      <c r="L622" s="12"/>
      <c r="M622" s="12"/>
      <c r="N622" s="12"/>
      <c r="O622" s="12"/>
    </row>
    <row r="623" spans="3:15" ht="12.75">
      <c r="C623" s="12"/>
      <c r="D623" s="12"/>
      <c r="E623" s="12"/>
      <c r="F623" s="14"/>
      <c r="G623" s="12"/>
      <c r="H623" s="12"/>
      <c r="I623" s="12"/>
      <c r="J623" s="12"/>
      <c r="K623" s="12"/>
      <c r="L623" s="12"/>
      <c r="M623" s="12"/>
      <c r="N623" s="12"/>
      <c r="O623" s="12"/>
    </row>
    <row r="624" spans="3:15" ht="12.75">
      <c r="C624" s="12"/>
      <c r="D624" s="12"/>
      <c r="E624" s="12"/>
      <c r="F624" s="14"/>
      <c r="G624" s="12"/>
      <c r="H624" s="12"/>
      <c r="I624" s="12"/>
      <c r="J624" s="12"/>
      <c r="K624" s="12"/>
      <c r="L624" s="12"/>
      <c r="M624" s="12"/>
      <c r="N624" s="12"/>
      <c r="O624" s="12"/>
    </row>
    <row r="625" spans="3:15" ht="12.75">
      <c r="C625" s="12"/>
      <c r="D625" s="12"/>
      <c r="E625" s="12"/>
      <c r="F625" s="14"/>
      <c r="G625" s="12"/>
      <c r="H625" s="12"/>
      <c r="I625" s="12"/>
      <c r="J625" s="12"/>
      <c r="K625" s="12"/>
      <c r="L625" s="12"/>
      <c r="M625" s="12"/>
      <c r="N625" s="12"/>
      <c r="O625" s="12"/>
    </row>
    <row r="626" spans="3:15" ht="12.75">
      <c r="C626" s="12"/>
      <c r="D626" s="12"/>
      <c r="E626" s="12"/>
      <c r="F626" s="14"/>
      <c r="G626" s="12"/>
      <c r="H626" s="12"/>
      <c r="I626" s="12"/>
      <c r="J626" s="12"/>
      <c r="K626" s="12"/>
      <c r="L626" s="12"/>
      <c r="M626" s="12"/>
      <c r="N626" s="12"/>
      <c r="O626" s="12"/>
    </row>
    <row r="627" spans="3:15" ht="12.75">
      <c r="C627" s="12"/>
      <c r="D627" s="12"/>
      <c r="E627" s="12"/>
      <c r="F627" s="14"/>
      <c r="G627" s="12"/>
      <c r="H627" s="12"/>
      <c r="I627" s="12"/>
      <c r="J627" s="12"/>
      <c r="K627" s="12"/>
      <c r="L627" s="12"/>
      <c r="M627" s="12"/>
      <c r="N627" s="12"/>
      <c r="O627" s="12"/>
    </row>
    <row r="628" spans="3:15" ht="12.75">
      <c r="C628" s="12"/>
      <c r="D628" s="12"/>
      <c r="E628" s="12"/>
      <c r="F628" s="14"/>
      <c r="G628" s="12"/>
      <c r="H628" s="12"/>
      <c r="I628" s="12"/>
      <c r="J628" s="12"/>
      <c r="K628" s="12"/>
      <c r="L628" s="12"/>
      <c r="M628" s="12"/>
      <c r="N628" s="12"/>
      <c r="O628" s="12"/>
    </row>
    <row r="629" spans="3:15" ht="12.75">
      <c r="C629" s="12"/>
      <c r="D629" s="12"/>
      <c r="E629" s="12"/>
      <c r="F629" s="14"/>
      <c r="G629" s="12"/>
      <c r="H629" s="12"/>
      <c r="I629" s="12"/>
      <c r="J629" s="12"/>
      <c r="K629" s="12"/>
      <c r="L629" s="12"/>
      <c r="M629" s="12"/>
      <c r="N629" s="12"/>
      <c r="O629" s="12"/>
    </row>
    <row r="630" spans="3:15" ht="12.75">
      <c r="C630" s="12"/>
      <c r="D630" s="12"/>
      <c r="E630" s="12"/>
      <c r="F630" s="14"/>
      <c r="G630" s="12"/>
      <c r="H630" s="12"/>
      <c r="I630" s="12"/>
      <c r="J630" s="12"/>
      <c r="K630" s="12"/>
      <c r="L630" s="12"/>
      <c r="M630" s="12"/>
      <c r="N630" s="12"/>
      <c r="O630" s="12"/>
    </row>
    <row r="631" spans="3:15" ht="12.75">
      <c r="C631" s="12"/>
      <c r="D631" s="12"/>
      <c r="E631" s="12"/>
      <c r="F631" s="14"/>
      <c r="G631" s="12"/>
      <c r="H631" s="12"/>
      <c r="I631" s="12"/>
      <c r="J631" s="12"/>
      <c r="K631" s="12"/>
      <c r="L631" s="12"/>
      <c r="M631" s="12"/>
      <c r="N631" s="12"/>
      <c r="O631" s="12"/>
    </row>
    <row r="632" spans="3:15" ht="12.75">
      <c r="C632" s="12"/>
      <c r="D632" s="12"/>
      <c r="E632" s="12"/>
      <c r="F632" s="14"/>
      <c r="G632" s="12"/>
      <c r="H632" s="12"/>
      <c r="I632" s="12"/>
      <c r="J632" s="12"/>
      <c r="K632" s="12"/>
      <c r="L632" s="12"/>
      <c r="M632" s="12"/>
      <c r="N632" s="12"/>
      <c r="O632" s="12"/>
    </row>
    <row r="633" spans="3:15" ht="12.75">
      <c r="C633" s="12"/>
      <c r="D633" s="12"/>
      <c r="E633" s="12"/>
      <c r="F633" s="14"/>
      <c r="G633" s="12"/>
      <c r="H633" s="12"/>
      <c r="I633" s="12"/>
      <c r="J633" s="12"/>
      <c r="K633" s="12"/>
      <c r="L633" s="12"/>
      <c r="M633" s="12"/>
      <c r="N633" s="12"/>
      <c r="O633" s="12"/>
    </row>
    <row r="634" spans="3:15" ht="12.75">
      <c r="C634" s="12"/>
      <c r="D634" s="12"/>
      <c r="E634" s="12"/>
      <c r="F634" s="14"/>
      <c r="G634" s="12"/>
      <c r="H634" s="12"/>
      <c r="I634" s="12"/>
      <c r="J634" s="12"/>
      <c r="K634" s="12"/>
      <c r="L634" s="12"/>
      <c r="M634" s="12"/>
      <c r="N634" s="12"/>
      <c r="O634" s="12"/>
    </row>
    <row r="635" spans="3:15" ht="12.75">
      <c r="C635" s="12"/>
      <c r="D635" s="12"/>
      <c r="E635" s="12"/>
      <c r="F635" s="14"/>
      <c r="G635" s="12"/>
      <c r="H635" s="12"/>
      <c r="I635" s="12"/>
      <c r="J635" s="12"/>
      <c r="K635" s="12"/>
      <c r="L635" s="12"/>
      <c r="M635" s="12"/>
      <c r="N635" s="12"/>
      <c r="O635" s="12"/>
    </row>
    <row r="636" spans="3:15" ht="12.75">
      <c r="C636" s="12"/>
      <c r="D636" s="12"/>
      <c r="E636" s="12"/>
      <c r="F636" s="14"/>
      <c r="G636" s="12"/>
      <c r="H636" s="12"/>
      <c r="I636" s="12"/>
      <c r="J636" s="12"/>
      <c r="K636" s="12"/>
      <c r="L636" s="12"/>
      <c r="M636" s="12"/>
      <c r="N636" s="12"/>
      <c r="O636" s="12"/>
    </row>
    <row r="637" spans="3:15" ht="12.75">
      <c r="C637" s="12"/>
      <c r="D637" s="12"/>
      <c r="E637" s="12"/>
      <c r="F637" s="14"/>
      <c r="G637" s="12"/>
      <c r="H637" s="12"/>
      <c r="I637" s="12"/>
      <c r="J637" s="12"/>
      <c r="K637" s="12"/>
      <c r="L637" s="12"/>
      <c r="M637" s="12"/>
      <c r="N637" s="12"/>
      <c r="O637" s="12"/>
    </row>
    <row r="638" spans="3:15" ht="12.75">
      <c r="C638" s="12"/>
      <c r="D638" s="12"/>
      <c r="E638" s="12"/>
      <c r="F638" s="14"/>
      <c r="G638" s="12"/>
      <c r="H638" s="12"/>
      <c r="I638" s="12"/>
      <c r="J638" s="12"/>
      <c r="K638" s="12"/>
      <c r="L638" s="12"/>
      <c r="M638" s="12"/>
      <c r="N638" s="12"/>
      <c r="O638" s="12"/>
    </row>
    <row r="639" spans="3:15" ht="12.75">
      <c r="C639" s="12"/>
      <c r="D639" s="12"/>
      <c r="E639" s="12"/>
      <c r="F639" s="14"/>
      <c r="G639" s="12"/>
      <c r="H639" s="12"/>
      <c r="I639" s="12"/>
      <c r="J639" s="12"/>
      <c r="K639" s="12"/>
      <c r="L639" s="12"/>
      <c r="M639" s="12"/>
      <c r="N639" s="12"/>
      <c r="O639" s="12"/>
    </row>
    <row r="640" spans="3:15" ht="12.75">
      <c r="C640" s="12"/>
      <c r="D640" s="12"/>
      <c r="E640" s="12"/>
      <c r="F640" s="14"/>
      <c r="G640" s="12"/>
      <c r="H640" s="12"/>
      <c r="I640" s="12"/>
      <c r="J640" s="12"/>
      <c r="K640" s="12"/>
      <c r="L640" s="12"/>
      <c r="M640" s="12"/>
      <c r="N640" s="12"/>
      <c r="O640" s="12"/>
    </row>
    <row r="641" spans="3:15" ht="12.75">
      <c r="C641" s="12"/>
      <c r="D641" s="12"/>
      <c r="E641" s="12"/>
      <c r="F641" s="14"/>
      <c r="G641" s="12"/>
      <c r="H641" s="12"/>
      <c r="I641" s="12"/>
      <c r="J641" s="12"/>
      <c r="K641" s="12"/>
      <c r="L641" s="12"/>
      <c r="M641" s="12"/>
      <c r="N641" s="12"/>
      <c r="O641" s="12"/>
    </row>
    <row r="642" spans="3:15" ht="12.75">
      <c r="C642" s="12"/>
      <c r="D642" s="12"/>
      <c r="E642" s="12"/>
      <c r="F642" s="14"/>
      <c r="G642" s="12"/>
      <c r="H642" s="12"/>
      <c r="I642" s="12"/>
      <c r="J642" s="12"/>
      <c r="K642" s="12"/>
      <c r="L642" s="12"/>
      <c r="M642" s="12"/>
      <c r="N642" s="12"/>
      <c r="O642" s="12"/>
    </row>
    <row r="643" spans="3:15" ht="12.75">
      <c r="C643" s="12"/>
      <c r="D643" s="12"/>
      <c r="E643" s="12"/>
      <c r="F643" s="14"/>
      <c r="G643" s="12"/>
      <c r="H643" s="12"/>
      <c r="I643" s="12"/>
      <c r="J643" s="12"/>
      <c r="K643" s="12"/>
      <c r="L643" s="12"/>
      <c r="M643" s="12"/>
      <c r="N643" s="12"/>
      <c r="O643" s="12"/>
    </row>
    <row r="644" spans="3:15" ht="12.75">
      <c r="C644" s="12"/>
      <c r="D644" s="12"/>
      <c r="E644" s="12"/>
      <c r="F644" s="14"/>
      <c r="G644" s="12"/>
      <c r="H644" s="12"/>
      <c r="I644" s="12"/>
      <c r="J644" s="12"/>
      <c r="K644" s="12"/>
      <c r="L644" s="12"/>
      <c r="M644" s="12"/>
      <c r="N644" s="12"/>
      <c r="O644" s="12"/>
    </row>
    <row r="645" spans="3:15" ht="12.75">
      <c r="C645" s="12"/>
      <c r="D645" s="12"/>
      <c r="E645" s="12"/>
      <c r="F645" s="14"/>
      <c r="G645" s="12"/>
      <c r="H645" s="12"/>
      <c r="I645" s="12"/>
      <c r="J645" s="12"/>
      <c r="K645" s="12"/>
      <c r="L645" s="12"/>
      <c r="M645" s="12"/>
      <c r="N645" s="12"/>
      <c r="O645" s="12"/>
    </row>
    <row r="646" spans="3:15" ht="12.75">
      <c r="C646" s="12"/>
      <c r="D646" s="12"/>
      <c r="E646" s="12"/>
      <c r="F646" s="14"/>
      <c r="G646" s="12"/>
      <c r="H646" s="12"/>
      <c r="I646" s="12"/>
      <c r="J646" s="12"/>
      <c r="K646" s="12"/>
      <c r="L646" s="12"/>
      <c r="M646" s="12"/>
      <c r="N646" s="12"/>
      <c r="O646" s="12"/>
    </row>
    <row r="647" spans="3:15" ht="12.75"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4"/>
    </row>
    <row r="648" spans="3:15" ht="12.75"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14"/>
    </row>
    <row r="649" spans="3:15" ht="12.75"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14"/>
    </row>
    <row r="650" spans="3:15" ht="12.75"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</row>
    <row r="651" spans="3:15" ht="12.75"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  <c r="N651" s="14"/>
      <c r="O651" s="14"/>
    </row>
    <row r="652" spans="3:15" ht="12.75"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  <c r="N652" s="14"/>
      <c r="O652" s="14"/>
    </row>
    <row r="653" spans="3:15" ht="12.75"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  <c r="N653" s="14"/>
      <c r="O653" s="14"/>
    </row>
    <row r="654" spans="3:15" ht="12.75"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  <c r="N654" s="14"/>
      <c r="O654" s="14"/>
    </row>
    <row r="655" spans="3:15" ht="12.75"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  <c r="N655" s="14"/>
      <c r="O655" s="14"/>
    </row>
    <row r="656" spans="3:15" ht="12.75"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  <c r="N656" s="14"/>
      <c r="O656" s="14"/>
    </row>
    <row r="657" spans="3:15" ht="12.75"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  <c r="N657" s="14"/>
      <c r="O657" s="14"/>
    </row>
    <row r="658" spans="3:15" ht="12.75"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  <c r="N658" s="14"/>
      <c r="O658" s="14"/>
    </row>
    <row r="659" spans="3:15" ht="12.75"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  <c r="N659" s="14"/>
      <c r="O659" s="14"/>
    </row>
    <row r="660" spans="3:15" ht="12.75"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  <c r="N660" s="14"/>
      <c r="O660" s="14"/>
    </row>
    <row r="661" spans="3:15" ht="12.75"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  <c r="N661" s="14"/>
      <c r="O661" s="14"/>
    </row>
    <row r="662" spans="3:15" ht="12.75"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  <c r="N662" s="14"/>
      <c r="O662" s="14"/>
    </row>
    <row r="663" spans="3:15" ht="12.75"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  <c r="N663" s="14"/>
      <c r="O663" s="14"/>
    </row>
    <row r="664" spans="3:15" ht="12.75"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</row>
    <row r="665" spans="3:15" ht="12.75"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  <c r="N665" s="14"/>
      <c r="O665" s="14"/>
    </row>
    <row r="666" spans="3:15" ht="12.75"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  <c r="N666" s="14"/>
      <c r="O666" s="14"/>
    </row>
    <row r="667" spans="3:15" ht="12.75"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  <c r="N667" s="14"/>
      <c r="O667" s="14"/>
    </row>
    <row r="668" spans="3:15" ht="12.75"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  <c r="N668" s="14"/>
      <c r="O668" s="14"/>
    </row>
    <row r="669" spans="3:15" ht="12.75"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  <c r="N669" s="14"/>
      <c r="O669" s="14"/>
    </row>
    <row r="670" spans="3:15" ht="12.75"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  <c r="N670" s="14"/>
      <c r="O670" s="14"/>
    </row>
    <row r="671" spans="3:15" ht="12.75"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  <c r="N671" s="14"/>
      <c r="O671" s="14"/>
    </row>
    <row r="672" spans="3:15" ht="12.75"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  <c r="N672" s="14"/>
      <c r="O672" s="14"/>
    </row>
    <row r="673" spans="3:15" ht="12.75"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4"/>
    </row>
    <row r="674" spans="3:15" ht="12.75"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  <c r="N674" s="14"/>
      <c r="O674" s="14"/>
    </row>
    <row r="675" spans="3:15" ht="12.75"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  <c r="N675" s="14"/>
      <c r="O675" s="14"/>
    </row>
    <row r="676" spans="3:15" ht="12.75"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  <c r="N676" s="14"/>
      <c r="O676" s="14"/>
    </row>
    <row r="677" spans="3:15" ht="12.75"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  <c r="N677" s="14"/>
      <c r="O677" s="14"/>
    </row>
    <row r="678" spans="3:15" ht="12.75"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  <c r="N678" s="14"/>
      <c r="O678" s="14"/>
    </row>
    <row r="679" spans="3:15" ht="12.75"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  <c r="N679" s="14"/>
      <c r="O679" s="14"/>
    </row>
    <row r="680" spans="3:15" ht="12.75"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  <c r="N680" s="14"/>
      <c r="O680" s="14"/>
    </row>
    <row r="681" spans="3:15" ht="12.75"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  <c r="N681" s="14"/>
      <c r="O681" s="14"/>
    </row>
    <row r="682" spans="3:15" ht="12.75"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  <c r="N682" s="14"/>
      <c r="O682" s="14"/>
    </row>
    <row r="683" spans="3:15" ht="12.75"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  <c r="N683" s="14"/>
      <c r="O683" s="14"/>
    </row>
    <row r="684" spans="3:15" ht="12.75">
      <c r="C684" s="14"/>
      <c r="D684" s="14"/>
      <c r="E684" s="14"/>
      <c r="F684" s="14"/>
      <c r="G684" s="14"/>
      <c r="H684" s="14"/>
      <c r="I684" s="14"/>
      <c r="J684" s="14"/>
      <c r="K684" s="14"/>
      <c r="L684" s="14"/>
      <c r="M684" s="14"/>
      <c r="N684" s="14"/>
      <c r="O684" s="14"/>
    </row>
    <row r="685" spans="3:15" ht="12.75"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  <c r="N685" s="14"/>
      <c r="O685" s="14"/>
    </row>
    <row r="686" spans="3:15" ht="12.75"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  <c r="N686" s="14"/>
      <c r="O686" s="14"/>
    </row>
    <row r="687" spans="3:15" ht="12.75"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  <c r="N687" s="14"/>
      <c r="O687" s="14"/>
    </row>
    <row r="688" spans="3:15" ht="12.75">
      <c r="C688" s="14"/>
      <c r="D688" s="14"/>
      <c r="E688" s="14"/>
      <c r="F688" s="14"/>
      <c r="G688" s="14"/>
      <c r="H688" s="14"/>
      <c r="I688" s="14"/>
      <c r="J688" s="14"/>
      <c r="K688" s="14"/>
      <c r="L688" s="14"/>
      <c r="M688" s="14"/>
      <c r="N688" s="14"/>
      <c r="O688" s="14"/>
    </row>
    <row r="689" spans="3:15" ht="12.75"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4"/>
      <c r="N689" s="14"/>
      <c r="O689" s="14"/>
    </row>
    <row r="690" spans="3:15" ht="12.75"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M690" s="14"/>
      <c r="N690" s="14"/>
      <c r="O690" s="14"/>
    </row>
    <row r="691" spans="3:15" ht="12.75"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  <c r="N691" s="14"/>
      <c r="O691" s="14"/>
    </row>
    <row r="692" spans="3:15" ht="12.75"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  <c r="N692" s="14"/>
      <c r="O692" s="14"/>
    </row>
    <row r="693" spans="3:15" ht="12.75"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  <c r="N693" s="14"/>
      <c r="O693" s="14"/>
    </row>
    <row r="694" spans="3:15" ht="12.75">
      <c r="C694" s="14"/>
      <c r="D694" s="14"/>
      <c r="E694" s="14"/>
      <c r="F694" s="14"/>
      <c r="G694" s="14"/>
      <c r="H694" s="14"/>
      <c r="I694" s="14"/>
      <c r="J694" s="14"/>
      <c r="K694" s="14"/>
      <c r="L694" s="14"/>
      <c r="M694" s="14"/>
      <c r="N694" s="14"/>
      <c r="O694" s="14"/>
    </row>
    <row r="695" spans="3:15" ht="12.75"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  <c r="N695" s="14"/>
      <c r="O695" s="14"/>
    </row>
    <row r="696" spans="3:15" ht="12.75"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  <c r="N696" s="14"/>
      <c r="O696" s="14"/>
    </row>
    <row r="697" spans="3:15" ht="12.75"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  <c r="N697" s="14"/>
      <c r="O697" s="14"/>
    </row>
    <row r="698" spans="3:15" ht="12.75"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</row>
    <row r="699" spans="3:15" ht="12.75"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M699" s="14"/>
      <c r="N699" s="14"/>
      <c r="O699" s="14"/>
    </row>
    <row r="700" spans="3:15" ht="12.75">
      <c r="C700" s="14"/>
      <c r="D700" s="14"/>
      <c r="E700" s="14"/>
      <c r="F700" s="14"/>
      <c r="G700" s="14"/>
      <c r="H700" s="14"/>
      <c r="I700" s="14"/>
      <c r="J700" s="14"/>
      <c r="K700" s="14"/>
      <c r="L700" s="14"/>
      <c r="M700" s="14"/>
      <c r="N700" s="14"/>
      <c r="O700" s="14"/>
    </row>
    <row r="701" spans="3:15" ht="12.75"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  <c r="N701" s="14"/>
      <c r="O701" s="14"/>
    </row>
    <row r="702" spans="3:15" ht="12.75"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  <c r="N702" s="14"/>
      <c r="O702" s="14"/>
    </row>
    <row r="703" spans="3:15" ht="12.75">
      <c r="C703" s="14"/>
      <c r="D703" s="14"/>
      <c r="E703" s="14"/>
      <c r="F703" s="14"/>
      <c r="G703" s="14"/>
      <c r="H703" s="14"/>
      <c r="I703" s="14"/>
      <c r="J703" s="14"/>
      <c r="K703" s="14"/>
      <c r="L703" s="14"/>
      <c r="M703" s="14"/>
      <c r="N703" s="14"/>
      <c r="O703" s="14"/>
    </row>
    <row r="704" spans="3:15" ht="12.75">
      <c r="C704" s="14"/>
      <c r="D704" s="14"/>
      <c r="E704" s="14"/>
      <c r="F704" s="14"/>
      <c r="G704" s="14"/>
      <c r="H704" s="14"/>
      <c r="I704" s="14"/>
      <c r="J704" s="14"/>
      <c r="K704" s="14"/>
      <c r="L704" s="14"/>
      <c r="M704" s="14"/>
      <c r="N704" s="14"/>
      <c r="O704" s="14"/>
    </row>
    <row r="705" spans="3:15" ht="12.75"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  <c r="N705" s="14"/>
      <c r="O705" s="14"/>
    </row>
    <row r="706" spans="3:15" ht="12.75"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  <c r="N706" s="14"/>
      <c r="O706" s="14"/>
    </row>
    <row r="707" spans="3:15" ht="12.75"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  <c r="N707" s="14"/>
      <c r="O707" s="14"/>
    </row>
    <row r="708" spans="3:15" ht="12.75">
      <c r="C708" s="14"/>
      <c r="D708" s="14"/>
      <c r="E708" s="14"/>
      <c r="F708" s="14"/>
      <c r="G708" s="14"/>
      <c r="H708" s="14"/>
      <c r="I708" s="14"/>
      <c r="J708" s="14"/>
      <c r="K708" s="14"/>
      <c r="L708" s="14"/>
      <c r="M708" s="14"/>
      <c r="N708" s="14"/>
      <c r="O708" s="14"/>
    </row>
    <row r="709" spans="3:15" ht="12.75">
      <c r="C709" s="14"/>
      <c r="D709" s="14"/>
      <c r="E709" s="14"/>
      <c r="F709" s="14"/>
      <c r="G709" s="14"/>
      <c r="H709" s="14"/>
      <c r="I709" s="14"/>
      <c r="J709" s="14"/>
      <c r="K709" s="14"/>
      <c r="L709" s="14"/>
      <c r="M709" s="14"/>
      <c r="N709" s="14"/>
      <c r="O709" s="14"/>
    </row>
    <row r="710" spans="3:15" ht="12.75">
      <c r="C710" s="14"/>
      <c r="D710" s="14"/>
      <c r="E710" s="14"/>
      <c r="F710" s="14"/>
      <c r="G710" s="14"/>
      <c r="H710" s="14"/>
      <c r="I710" s="14"/>
      <c r="J710" s="14"/>
      <c r="K710" s="14"/>
      <c r="L710" s="14"/>
      <c r="M710" s="14"/>
      <c r="N710" s="14"/>
      <c r="O710" s="14"/>
    </row>
    <row r="711" spans="3:15" ht="12.75">
      <c r="C711" s="14"/>
      <c r="D711" s="14"/>
      <c r="E711" s="14"/>
      <c r="F711" s="14"/>
      <c r="G711" s="14"/>
      <c r="H711" s="14"/>
      <c r="I711" s="14"/>
      <c r="J711" s="14"/>
      <c r="K711" s="14"/>
      <c r="L711" s="14"/>
      <c r="M711" s="14"/>
      <c r="N711" s="14"/>
      <c r="O711" s="14"/>
    </row>
    <row r="712" spans="3:15" ht="12.75"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14"/>
      <c r="N712" s="14"/>
      <c r="O712" s="14"/>
    </row>
    <row r="713" spans="3:15" ht="12.75">
      <c r="C713" s="14"/>
      <c r="D713" s="14"/>
      <c r="E713" s="14"/>
      <c r="F713" s="14"/>
      <c r="G713" s="14"/>
      <c r="H713" s="14"/>
      <c r="I713" s="14"/>
      <c r="J713" s="14"/>
      <c r="K713" s="14"/>
      <c r="L713" s="14"/>
      <c r="M713" s="14"/>
      <c r="N713" s="14"/>
      <c r="O713" s="14"/>
    </row>
    <row r="714" spans="3:15" ht="12.75">
      <c r="C714" s="14"/>
      <c r="D714" s="14"/>
      <c r="E714" s="14"/>
      <c r="F714" s="14"/>
      <c r="G714" s="14"/>
      <c r="H714" s="14"/>
      <c r="I714" s="14"/>
      <c r="J714" s="14"/>
      <c r="K714" s="14"/>
      <c r="L714" s="14"/>
      <c r="M714" s="14"/>
      <c r="N714" s="14"/>
      <c r="O714" s="14"/>
    </row>
    <row r="715" spans="3:15" ht="12.75"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  <c r="N715" s="14"/>
      <c r="O715" s="14"/>
    </row>
    <row r="716" spans="3:15" ht="12.75"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  <c r="N716" s="14"/>
      <c r="O716" s="14"/>
    </row>
    <row r="717" spans="3:15" ht="12.75">
      <c r="C717" s="14"/>
      <c r="D717" s="14"/>
      <c r="E717" s="14"/>
      <c r="F717" s="14"/>
      <c r="G717" s="14"/>
      <c r="H717" s="14"/>
      <c r="I717" s="14"/>
      <c r="J717" s="14"/>
      <c r="K717" s="14"/>
      <c r="L717" s="14"/>
      <c r="M717" s="14"/>
      <c r="N717" s="14"/>
      <c r="O717" s="14"/>
    </row>
    <row r="718" spans="3:15" ht="12.75">
      <c r="C718" s="14"/>
      <c r="D718" s="14"/>
      <c r="E718" s="14"/>
      <c r="F718" s="14"/>
      <c r="G718" s="14"/>
      <c r="H718" s="14"/>
      <c r="I718" s="14"/>
      <c r="J718" s="14"/>
      <c r="K718" s="14"/>
      <c r="L718" s="14"/>
      <c r="M718" s="14"/>
      <c r="N718" s="14"/>
      <c r="O718" s="14"/>
    </row>
    <row r="719" spans="3:15" ht="12.75">
      <c r="C719" s="14"/>
      <c r="D719" s="14"/>
      <c r="E719" s="14"/>
      <c r="F719" s="14"/>
      <c r="G719" s="14"/>
      <c r="H719" s="14"/>
      <c r="I719" s="14"/>
      <c r="J719" s="14"/>
      <c r="K719" s="14"/>
      <c r="L719" s="14"/>
      <c r="M719" s="14"/>
      <c r="N719" s="14"/>
      <c r="O719" s="14"/>
    </row>
    <row r="720" spans="3:15" ht="12.75">
      <c r="C720" s="14"/>
      <c r="D720" s="14"/>
      <c r="E720" s="14"/>
      <c r="F720" s="14"/>
      <c r="G720" s="14"/>
      <c r="H720" s="14"/>
      <c r="I720" s="14"/>
      <c r="J720" s="14"/>
      <c r="K720" s="14"/>
      <c r="L720" s="14"/>
      <c r="M720" s="14"/>
      <c r="N720" s="14"/>
      <c r="O720" s="14"/>
    </row>
    <row r="721" spans="3:15" ht="12.75">
      <c r="C721" s="14"/>
      <c r="D721" s="14"/>
      <c r="E721" s="14"/>
      <c r="F721" s="14"/>
      <c r="G721" s="14"/>
      <c r="H721" s="14"/>
      <c r="I721" s="14"/>
      <c r="J721" s="14"/>
      <c r="K721" s="14"/>
      <c r="L721" s="14"/>
      <c r="M721" s="14"/>
      <c r="N721" s="14"/>
      <c r="O721" s="14"/>
    </row>
    <row r="722" spans="3:15" ht="12.75">
      <c r="C722" s="14"/>
      <c r="D722" s="14"/>
      <c r="E722" s="14"/>
      <c r="F722" s="14"/>
      <c r="G722" s="14"/>
      <c r="H722" s="14"/>
      <c r="I722" s="14"/>
      <c r="J722" s="14"/>
      <c r="K722" s="14"/>
      <c r="L722" s="14"/>
      <c r="M722" s="14"/>
      <c r="N722" s="14"/>
      <c r="O722" s="14"/>
    </row>
    <row r="723" spans="3:15" ht="12.75">
      <c r="C723" s="14"/>
      <c r="D723" s="14"/>
      <c r="E723" s="14"/>
      <c r="F723" s="14"/>
      <c r="G723" s="14"/>
      <c r="H723" s="14"/>
      <c r="I723" s="14"/>
      <c r="J723" s="14"/>
      <c r="K723" s="14"/>
      <c r="L723" s="14"/>
      <c r="M723" s="14"/>
      <c r="N723" s="14"/>
      <c r="O723" s="14"/>
    </row>
    <row r="724" spans="3:15" ht="12.75">
      <c r="C724" s="14"/>
      <c r="D724" s="14"/>
      <c r="E724" s="14"/>
      <c r="F724" s="14"/>
      <c r="G724" s="14"/>
      <c r="H724" s="14"/>
      <c r="I724" s="14"/>
      <c r="J724" s="14"/>
      <c r="K724" s="14"/>
      <c r="L724" s="14"/>
      <c r="M724" s="14"/>
      <c r="N724" s="14"/>
      <c r="O724" s="14"/>
    </row>
    <row r="725" spans="3:15" ht="12.75"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  <c r="N725" s="14"/>
      <c r="O725" s="14"/>
    </row>
    <row r="726" spans="3:15" ht="12.75">
      <c r="C726" s="14"/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4"/>
    </row>
    <row r="727" spans="3:15" ht="12.75">
      <c r="C727" s="14"/>
      <c r="D727" s="14"/>
      <c r="E727" s="14"/>
      <c r="F727" s="14"/>
      <c r="G727" s="14"/>
      <c r="H727" s="14"/>
      <c r="I727" s="14"/>
      <c r="J727" s="14"/>
      <c r="K727" s="14"/>
      <c r="L727" s="14"/>
      <c r="M727" s="14"/>
      <c r="N727" s="14"/>
      <c r="O727" s="14"/>
    </row>
    <row r="728" spans="3:15" ht="12.75">
      <c r="C728" s="14"/>
      <c r="D728" s="14"/>
      <c r="E728" s="14"/>
      <c r="F728" s="14"/>
      <c r="G728" s="14"/>
      <c r="H728" s="14"/>
      <c r="I728" s="14"/>
      <c r="J728" s="14"/>
      <c r="K728" s="14"/>
      <c r="L728" s="14"/>
      <c r="M728" s="14"/>
      <c r="N728" s="14"/>
      <c r="O728" s="14"/>
    </row>
    <row r="729" spans="3:15" ht="12.75">
      <c r="C729" s="14"/>
      <c r="D729" s="14"/>
      <c r="E729" s="14"/>
      <c r="F729" s="14"/>
      <c r="G729" s="14"/>
      <c r="H729" s="14"/>
      <c r="I729" s="14"/>
      <c r="J729" s="14"/>
      <c r="K729" s="14"/>
      <c r="L729" s="14"/>
      <c r="M729" s="14"/>
      <c r="N729" s="14"/>
      <c r="O729" s="14"/>
    </row>
    <row r="730" spans="3:15" ht="12.75">
      <c r="C730" s="14"/>
      <c r="D730" s="14"/>
      <c r="E730" s="14"/>
      <c r="F730" s="14"/>
      <c r="G730" s="14"/>
      <c r="H730" s="14"/>
      <c r="I730" s="14"/>
      <c r="J730" s="14"/>
      <c r="K730" s="14"/>
      <c r="L730" s="14"/>
      <c r="M730" s="14"/>
      <c r="N730" s="14"/>
      <c r="O730" s="14"/>
    </row>
    <row r="731" spans="3:15" ht="12.75">
      <c r="C731" s="14"/>
      <c r="D731" s="14"/>
      <c r="E731" s="14"/>
      <c r="F731" s="14"/>
      <c r="G731" s="14"/>
      <c r="H731" s="14"/>
      <c r="I731" s="14"/>
      <c r="J731" s="14"/>
      <c r="K731" s="14"/>
      <c r="L731" s="14"/>
      <c r="M731" s="14"/>
      <c r="N731" s="14"/>
      <c r="O731" s="14"/>
    </row>
    <row r="732" spans="3:15" ht="12.75">
      <c r="C732" s="14"/>
      <c r="D732" s="14"/>
      <c r="E732" s="14"/>
      <c r="F732" s="14"/>
      <c r="G732" s="14"/>
      <c r="H732" s="14"/>
      <c r="I732" s="14"/>
      <c r="J732" s="14"/>
      <c r="K732" s="14"/>
      <c r="L732" s="14"/>
      <c r="M732" s="14"/>
      <c r="N732" s="14"/>
      <c r="O732" s="14"/>
    </row>
    <row r="733" spans="3:15" ht="12.75">
      <c r="C733" s="14"/>
      <c r="D733" s="14"/>
      <c r="E733" s="14"/>
      <c r="F733" s="14"/>
      <c r="G733" s="14"/>
      <c r="H733" s="14"/>
      <c r="I733" s="14"/>
      <c r="J733" s="14"/>
      <c r="K733" s="14"/>
      <c r="L733" s="14"/>
      <c r="M733" s="14"/>
      <c r="N733" s="14"/>
      <c r="O733" s="14"/>
    </row>
    <row r="734" spans="3:15" ht="12.75"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  <c r="N734" s="14"/>
      <c r="O734" s="14"/>
    </row>
    <row r="735" spans="3:15" ht="12.75"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  <c r="N735" s="14"/>
      <c r="O735" s="14"/>
    </row>
    <row r="736" spans="3:15" ht="12.75">
      <c r="C736" s="14"/>
      <c r="D736" s="14"/>
      <c r="E736" s="14"/>
      <c r="F736" s="14"/>
      <c r="G736" s="14"/>
      <c r="H736" s="14"/>
      <c r="I736" s="14"/>
      <c r="J736" s="14"/>
      <c r="K736" s="14"/>
      <c r="L736" s="14"/>
      <c r="M736" s="14"/>
      <c r="N736" s="14"/>
      <c r="O736" s="14"/>
    </row>
    <row r="737" spans="3:15" ht="12.75">
      <c r="C737" s="14"/>
      <c r="D737" s="14"/>
      <c r="E737" s="14"/>
      <c r="F737" s="14"/>
      <c r="G737" s="14"/>
      <c r="H737" s="14"/>
      <c r="I737" s="14"/>
      <c r="J737" s="14"/>
      <c r="K737" s="14"/>
      <c r="L737" s="14"/>
      <c r="M737" s="14"/>
      <c r="N737" s="14"/>
      <c r="O737" s="14"/>
    </row>
    <row r="738" spans="3:15" ht="12.75">
      <c r="C738" s="14"/>
      <c r="D738" s="14"/>
      <c r="E738" s="14"/>
      <c r="F738" s="14"/>
      <c r="G738" s="14"/>
      <c r="H738" s="14"/>
      <c r="I738" s="14"/>
      <c r="J738" s="14"/>
      <c r="K738" s="14"/>
      <c r="L738" s="14"/>
      <c r="M738" s="14"/>
      <c r="N738" s="14"/>
      <c r="O738" s="14"/>
    </row>
    <row r="739" spans="3:15" ht="12.75">
      <c r="C739" s="14"/>
      <c r="D739" s="14"/>
      <c r="E739" s="14"/>
      <c r="F739" s="14"/>
      <c r="G739" s="14"/>
      <c r="H739" s="14"/>
      <c r="I739" s="14"/>
      <c r="J739" s="14"/>
      <c r="K739" s="14"/>
      <c r="L739" s="14"/>
      <c r="M739" s="14"/>
      <c r="N739" s="14"/>
      <c r="O739" s="14"/>
    </row>
    <row r="740" spans="3:15" ht="12.75">
      <c r="C740" s="14"/>
      <c r="D740" s="14"/>
      <c r="E740" s="14"/>
      <c r="F740" s="14"/>
      <c r="G740" s="14"/>
      <c r="H740" s="14"/>
      <c r="I740" s="14"/>
      <c r="J740" s="14"/>
      <c r="K740" s="14"/>
      <c r="L740" s="14"/>
      <c r="M740" s="14"/>
      <c r="N740" s="14"/>
      <c r="O740" s="14"/>
    </row>
    <row r="741" spans="3:15" ht="12.75">
      <c r="C741" s="14"/>
      <c r="D741" s="14"/>
      <c r="E741" s="14"/>
      <c r="F741" s="14"/>
      <c r="G741" s="14"/>
      <c r="H741" s="14"/>
      <c r="I741" s="14"/>
      <c r="J741" s="14"/>
      <c r="K741" s="14"/>
      <c r="L741" s="14"/>
      <c r="M741" s="14"/>
      <c r="N741" s="14"/>
      <c r="O741" s="14"/>
    </row>
    <row r="742" spans="3:15" ht="12.75">
      <c r="C742" s="14"/>
      <c r="D742" s="14"/>
      <c r="E742" s="14"/>
      <c r="F742" s="14"/>
      <c r="G742" s="14"/>
      <c r="H742" s="14"/>
      <c r="I742" s="14"/>
      <c r="J742" s="14"/>
      <c r="K742" s="14"/>
      <c r="L742" s="14"/>
      <c r="M742" s="14"/>
      <c r="N742" s="14"/>
      <c r="O742" s="14"/>
    </row>
    <row r="743" spans="3:15" ht="12.75">
      <c r="C743" s="14"/>
      <c r="D743" s="14"/>
      <c r="E743" s="14"/>
      <c r="F743" s="14"/>
      <c r="G743" s="14"/>
      <c r="H743" s="14"/>
      <c r="I743" s="14"/>
      <c r="J743" s="14"/>
      <c r="K743" s="14"/>
      <c r="L743" s="14"/>
      <c r="M743" s="14"/>
      <c r="N743" s="14"/>
      <c r="O743" s="14"/>
    </row>
    <row r="744" spans="3:15" ht="12.75">
      <c r="C744" s="14"/>
      <c r="D744" s="14"/>
      <c r="E744" s="14"/>
      <c r="F744" s="14"/>
      <c r="G744" s="14"/>
      <c r="H744" s="14"/>
      <c r="I744" s="14"/>
      <c r="J744" s="14"/>
      <c r="K744" s="14"/>
      <c r="L744" s="14"/>
      <c r="M744" s="14"/>
      <c r="N744" s="14"/>
      <c r="O744" s="14"/>
    </row>
    <row r="745" spans="3:15" ht="12.75"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M745" s="14"/>
      <c r="N745" s="14"/>
      <c r="O745" s="14"/>
    </row>
    <row r="746" spans="3:15" ht="12.75">
      <c r="C746" s="14"/>
      <c r="D746" s="14"/>
      <c r="E746" s="14"/>
      <c r="F746" s="14"/>
      <c r="G746" s="14"/>
      <c r="H746" s="14"/>
      <c r="I746" s="14"/>
      <c r="J746" s="14"/>
      <c r="K746" s="14"/>
      <c r="L746" s="14"/>
      <c r="M746" s="14"/>
      <c r="N746" s="14"/>
      <c r="O746" s="14"/>
    </row>
    <row r="747" spans="3:15" ht="12.75">
      <c r="C747" s="14"/>
      <c r="D747" s="14"/>
      <c r="E747" s="14"/>
      <c r="G747" s="14"/>
      <c r="H747" s="14"/>
      <c r="I747" s="14"/>
      <c r="J747" s="14"/>
      <c r="K747" s="14"/>
      <c r="L747" s="14"/>
      <c r="M747" s="14"/>
      <c r="N747" s="14"/>
      <c r="O747" s="14"/>
    </row>
    <row r="748" spans="3:15" ht="12.75">
      <c r="C748" s="14"/>
      <c r="D748" s="14"/>
      <c r="E748" s="14"/>
      <c r="G748" s="14"/>
      <c r="H748" s="14"/>
      <c r="I748" s="14"/>
      <c r="J748" s="14"/>
      <c r="K748" s="14"/>
      <c r="L748" s="14"/>
      <c r="M748" s="14"/>
      <c r="N748" s="14"/>
      <c r="O748" s="14"/>
    </row>
    <row r="749" spans="3:15" ht="12.75">
      <c r="C749" s="14"/>
      <c r="D749" s="14"/>
      <c r="E749" s="14"/>
      <c r="G749" s="14"/>
      <c r="H749" s="14"/>
      <c r="I749" s="14"/>
      <c r="J749" s="14"/>
      <c r="K749" s="14"/>
      <c r="L749" s="14"/>
      <c r="M749" s="14"/>
      <c r="N749" s="14"/>
      <c r="O749" s="14"/>
    </row>
    <row r="750" spans="3:15" ht="12.75">
      <c r="C750" s="14"/>
      <c r="D750" s="14"/>
      <c r="E750" s="14"/>
      <c r="G750" s="14"/>
      <c r="H750" s="14"/>
      <c r="I750" s="14"/>
      <c r="J750" s="14"/>
      <c r="K750" s="14"/>
      <c r="L750" s="14"/>
      <c r="M750" s="14"/>
      <c r="N750" s="14"/>
      <c r="O750" s="14"/>
    </row>
    <row r="751" spans="3:15" ht="12.75">
      <c r="C751" s="14"/>
      <c r="D751" s="14"/>
      <c r="E751" s="14"/>
      <c r="G751" s="14"/>
      <c r="H751" s="14"/>
      <c r="I751" s="14"/>
      <c r="J751" s="14"/>
      <c r="K751" s="14"/>
      <c r="L751" s="14"/>
      <c r="M751" s="14"/>
      <c r="N751" s="14"/>
      <c r="O751" s="14"/>
    </row>
    <row r="752" spans="3:15" ht="12.75">
      <c r="C752" s="14"/>
      <c r="D752" s="14"/>
      <c r="E752" s="14"/>
      <c r="G752" s="14"/>
      <c r="H752" s="14"/>
      <c r="I752" s="14"/>
      <c r="J752" s="14"/>
      <c r="K752" s="14"/>
      <c r="L752" s="14"/>
      <c r="M752" s="14"/>
      <c r="N752" s="14"/>
      <c r="O752" s="14"/>
    </row>
    <row r="753" spans="3:15" ht="12.75">
      <c r="C753" s="14"/>
      <c r="D753" s="14"/>
      <c r="E753" s="14"/>
      <c r="G753" s="14"/>
      <c r="H753" s="14"/>
      <c r="I753" s="14"/>
      <c r="J753" s="14"/>
      <c r="K753" s="14"/>
      <c r="L753" s="14"/>
      <c r="M753" s="14"/>
      <c r="N753" s="14"/>
      <c r="O753" s="14"/>
    </row>
    <row r="754" spans="3:15" ht="12.75">
      <c r="C754" s="14"/>
      <c r="D754" s="14"/>
      <c r="E754" s="14"/>
      <c r="G754" s="14"/>
      <c r="H754" s="14"/>
      <c r="I754" s="14"/>
      <c r="J754" s="14"/>
      <c r="K754" s="14"/>
      <c r="L754" s="14"/>
      <c r="M754" s="14"/>
      <c r="N754" s="14"/>
      <c r="O754" s="14"/>
    </row>
    <row r="755" spans="3:15" ht="12.75">
      <c r="C755" s="14"/>
      <c r="D755" s="14"/>
      <c r="E755" s="14"/>
      <c r="G755" s="14"/>
      <c r="H755" s="14"/>
      <c r="I755" s="14"/>
      <c r="J755" s="14"/>
      <c r="K755" s="14"/>
      <c r="L755" s="14"/>
      <c r="M755" s="14"/>
      <c r="N755" s="14"/>
      <c r="O755" s="14"/>
    </row>
    <row r="756" spans="3:15" ht="12.75">
      <c r="C756" s="14"/>
      <c r="D756" s="14"/>
      <c r="E756" s="14"/>
      <c r="G756" s="14"/>
      <c r="H756" s="14"/>
      <c r="I756" s="14"/>
      <c r="J756" s="14"/>
      <c r="K756" s="14"/>
      <c r="L756" s="14"/>
      <c r="M756" s="14"/>
      <c r="N756" s="14"/>
      <c r="O756" s="14"/>
    </row>
    <row r="757" spans="3:15" ht="12.75">
      <c r="C757" s="14"/>
      <c r="D757" s="14"/>
      <c r="E757" s="14"/>
      <c r="G757" s="14"/>
      <c r="H757" s="14"/>
      <c r="I757" s="14"/>
      <c r="J757" s="14"/>
      <c r="K757" s="14"/>
      <c r="L757" s="14"/>
      <c r="M757" s="14"/>
      <c r="N757" s="14"/>
      <c r="O757" s="14"/>
    </row>
    <row r="758" spans="3:15" ht="12.75">
      <c r="C758" s="14"/>
      <c r="D758" s="14"/>
      <c r="E758" s="14"/>
      <c r="G758" s="14"/>
      <c r="H758" s="14"/>
      <c r="I758" s="14"/>
      <c r="J758" s="14"/>
      <c r="K758" s="14"/>
      <c r="L758" s="14"/>
      <c r="M758" s="14"/>
      <c r="N758" s="14"/>
      <c r="O758" s="14"/>
    </row>
    <row r="759" spans="3:15" ht="12.75">
      <c r="C759" s="14"/>
      <c r="D759" s="14"/>
      <c r="E759" s="14"/>
      <c r="G759" s="14"/>
      <c r="H759" s="14"/>
      <c r="I759" s="14"/>
      <c r="J759" s="14"/>
      <c r="K759" s="14"/>
      <c r="L759" s="14"/>
      <c r="M759" s="14"/>
      <c r="N759" s="14"/>
      <c r="O759" s="14"/>
    </row>
    <row r="760" spans="3:15" ht="12.75">
      <c r="C760" s="14"/>
      <c r="D760" s="14"/>
      <c r="E760" s="14"/>
      <c r="G760" s="14"/>
      <c r="H760" s="14"/>
      <c r="I760" s="14"/>
      <c r="J760" s="14"/>
      <c r="K760" s="14"/>
      <c r="L760" s="14"/>
      <c r="M760" s="14"/>
      <c r="N760" s="14"/>
      <c r="O760" s="14"/>
    </row>
    <row r="761" spans="3:15" ht="12.75">
      <c r="C761" s="14"/>
      <c r="D761" s="14"/>
      <c r="E761" s="14"/>
      <c r="G761" s="14"/>
      <c r="H761" s="14"/>
      <c r="I761" s="14"/>
      <c r="J761" s="14"/>
      <c r="K761" s="14"/>
      <c r="L761" s="14"/>
      <c r="M761" s="14"/>
      <c r="N761" s="14"/>
      <c r="O761" s="14"/>
    </row>
    <row r="762" spans="3:15" ht="12.75">
      <c r="C762" s="14"/>
      <c r="D762" s="14"/>
      <c r="E762" s="14"/>
      <c r="G762" s="14"/>
      <c r="H762" s="14"/>
      <c r="I762" s="14"/>
      <c r="J762" s="14"/>
      <c r="K762" s="14"/>
      <c r="L762" s="14"/>
      <c r="M762" s="14"/>
      <c r="N762" s="14"/>
      <c r="O762" s="14"/>
    </row>
    <row r="763" spans="3:15" ht="12.75">
      <c r="C763" s="14"/>
      <c r="D763" s="14"/>
      <c r="E763" s="14"/>
      <c r="G763" s="14"/>
      <c r="H763" s="14"/>
      <c r="I763" s="14"/>
      <c r="J763" s="14"/>
      <c r="K763" s="14"/>
      <c r="L763" s="14"/>
      <c r="M763" s="14"/>
      <c r="N763" s="14"/>
      <c r="O763" s="14"/>
    </row>
    <row r="764" spans="3:15" ht="12.75">
      <c r="C764" s="14"/>
      <c r="D764" s="14"/>
      <c r="E764" s="14"/>
      <c r="G764" s="14"/>
      <c r="H764" s="14"/>
      <c r="I764" s="14"/>
      <c r="J764" s="14"/>
      <c r="K764" s="14"/>
      <c r="L764" s="14"/>
      <c r="M764" s="14"/>
      <c r="N764" s="14"/>
      <c r="O764" s="14"/>
    </row>
    <row r="765" spans="3:15" ht="12.75">
      <c r="C765" s="14"/>
      <c r="D765" s="14"/>
      <c r="E765" s="14"/>
      <c r="G765" s="14"/>
      <c r="H765" s="14"/>
      <c r="I765" s="14"/>
      <c r="J765" s="14"/>
      <c r="K765" s="14"/>
      <c r="L765" s="14"/>
      <c r="M765" s="14"/>
      <c r="N765" s="14"/>
      <c r="O765" s="14"/>
    </row>
    <row r="766" spans="3:15" ht="12.75">
      <c r="C766" s="14"/>
      <c r="D766" s="14"/>
      <c r="E766" s="14"/>
      <c r="G766" s="14"/>
      <c r="H766" s="14"/>
      <c r="I766" s="14"/>
      <c r="J766" s="14"/>
      <c r="K766" s="14"/>
      <c r="L766" s="14"/>
      <c r="M766" s="14"/>
      <c r="N766" s="14"/>
      <c r="O766" s="14"/>
    </row>
    <row r="767" spans="3:15" ht="12.75">
      <c r="C767" s="14"/>
      <c r="D767" s="14"/>
      <c r="E767" s="14"/>
      <c r="G767" s="14"/>
      <c r="H767" s="14"/>
      <c r="I767" s="14"/>
      <c r="J767" s="14"/>
      <c r="K767" s="14"/>
      <c r="L767" s="14"/>
      <c r="M767" s="14"/>
      <c r="N767" s="14"/>
      <c r="O767" s="14"/>
    </row>
    <row r="768" spans="3:15" ht="12.75">
      <c r="C768" s="14"/>
      <c r="D768" s="14"/>
      <c r="E768" s="14"/>
      <c r="G768" s="14"/>
      <c r="H768" s="14"/>
      <c r="I768" s="14"/>
      <c r="J768" s="14"/>
      <c r="K768" s="14"/>
      <c r="L768" s="14"/>
      <c r="M768" s="14"/>
      <c r="N768" s="14"/>
      <c r="O768" s="14"/>
    </row>
    <row r="769" spans="3:15" ht="12.75">
      <c r="C769" s="14"/>
      <c r="D769" s="14"/>
      <c r="E769" s="14"/>
      <c r="G769" s="14"/>
      <c r="H769" s="14"/>
      <c r="I769" s="14"/>
      <c r="J769" s="14"/>
      <c r="K769" s="14"/>
      <c r="L769" s="14"/>
      <c r="M769" s="14"/>
      <c r="N769" s="14"/>
      <c r="O769" s="14"/>
    </row>
    <row r="770" spans="3:15" ht="12.75">
      <c r="C770" s="14"/>
      <c r="D770" s="14"/>
      <c r="E770" s="14"/>
      <c r="G770" s="14"/>
      <c r="H770" s="14"/>
      <c r="I770" s="14"/>
      <c r="J770" s="14"/>
      <c r="K770" s="14"/>
      <c r="L770" s="14"/>
      <c r="M770" s="14"/>
      <c r="N770" s="14"/>
      <c r="O770" s="14"/>
    </row>
    <row r="771" spans="3:15" ht="12.75">
      <c r="C771" s="14"/>
      <c r="D771" s="14"/>
      <c r="E771" s="14"/>
      <c r="G771" s="14"/>
      <c r="H771" s="14"/>
      <c r="I771" s="14"/>
      <c r="J771" s="14"/>
      <c r="K771" s="14"/>
      <c r="L771" s="14"/>
      <c r="M771" s="14"/>
      <c r="N771" s="14"/>
      <c r="O771" s="14"/>
    </row>
    <row r="772" spans="3:15" ht="12.75">
      <c r="C772" s="14"/>
      <c r="D772" s="14"/>
      <c r="E772" s="14"/>
      <c r="G772" s="14"/>
      <c r="H772" s="14"/>
      <c r="I772" s="14"/>
      <c r="J772" s="14"/>
      <c r="K772" s="14"/>
      <c r="L772" s="14"/>
      <c r="M772" s="14"/>
      <c r="N772" s="14"/>
      <c r="O772" s="14"/>
    </row>
    <row r="773" spans="3:15" ht="12.75">
      <c r="C773" s="14"/>
      <c r="D773" s="14"/>
      <c r="E773" s="14"/>
      <c r="G773" s="14"/>
      <c r="H773" s="14"/>
      <c r="I773" s="14"/>
      <c r="J773" s="14"/>
      <c r="K773" s="14"/>
      <c r="L773" s="14"/>
      <c r="M773" s="14"/>
      <c r="N773" s="14"/>
      <c r="O773" s="14"/>
    </row>
    <row r="774" spans="3:15" ht="12.75">
      <c r="C774" s="14"/>
      <c r="D774" s="14"/>
      <c r="E774" s="14"/>
      <c r="G774" s="14"/>
      <c r="H774" s="14"/>
      <c r="I774" s="14"/>
      <c r="J774" s="14"/>
      <c r="K774" s="14"/>
      <c r="L774" s="14"/>
      <c r="M774" s="14"/>
      <c r="N774" s="14"/>
      <c r="O774" s="14"/>
    </row>
    <row r="775" spans="3:15" ht="12.75">
      <c r="C775" s="14"/>
      <c r="D775" s="14"/>
      <c r="E775" s="14"/>
      <c r="G775" s="14"/>
      <c r="H775" s="14"/>
      <c r="I775" s="14"/>
      <c r="J775" s="14"/>
      <c r="K775" s="14"/>
      <c r="L775" s="14"/>
      <c r="M775" s="14"/>
      <c r="N775" s="14"/>
      <c r="O775" s="14"/>
    </row>
    <row r="776" spans="3:15" ht="12.75">
      <c r="C776" s="14"/>
      <c r="D776" s="14"/>
      <c r="E776" s="14"/>
      <c r="G776" s="14"/>
      <c r="H776" s="14"/>
      <c r="I776" s="14"/>
      <c r="J776" s="14"/>
      <c r="K776" s="14"/>
      <c r="L776" s="14"/>
      <c r="M776" s="14"/>
      <c r="N776" s="14"/>
      <c r="O776" s="14"/>
    </row>
    <row r="777" spans="3:15" ht="12.75">
      <c r="C777" s="14"/>
      <c r="D777" s="14"/>
      <c r="E777" s="14"/>
      <c r="G777" s="14"/>
      <c r="H777" s="14"/>
      <c r="I777" s="14"/>
      <c r="J777" s="14"/>
      <c r="K777" s="14"/>
      <c r="L777" s="14"/>
      <c r="M777" s="14"/>
      <c r="N777" s="14"/>
      <c r="O777" s="14"/>
    </row>
    <row r="778" spans="3:15" ht="12.75">
      <c r="C778" s="14"/>
      <c r="D778" s="14"/>
      <c r="E778" s="14"/>
      <c r="G778" s="14"/>
      <c r="H778" s="14"/>
      <c r="I778" s="14"/>
      <c r="J778" s="14"/>
      <c r="K778" s="14"/>
      <c r="L778" s="14"/>
      <c r="M778" s="14"/>
      <c r="N778" s="14"/>
      <c r="O778" s="14"/>
    </row>
    <row r="779" spans="3:15" ht="12.75">
      <c r="C779" s="14"/>
      <c r="D779" s="14"/>
      <c r="E779" s="14"/>
      <c r="G779" s="14"/>
      <c r="H779" s="14"/>
      <c r="I779" s="14"/>
      <c r="J779" s="14"/>
      <c r="K779" s="14"/>
      <c r="L779" s="14"/>
      <c r="M779" s="14"/>
      <c r="N779" s="14"/>
      <c r="O779" s="14"/>
    </row>
    <row r="780" spans="3:15" ht="12.75">
      <c r="C780" s="14"/>
      <c r="D780" s="14"/>
      <c r="E780" s="14"/>
      <c r="G780" s="14"/>
      <c r="H780" s="14"/>
      <c r="I780" s="14"/>
      <c r="J780" s="14"/>
      <c r="K780" s="14"/>
      <c r="L780" s="14"/>
      <c r="M780" s="14"/>
      <c r="N780" s="14"/>
      <c r="O780" s="14"/>
    </row>
    <row r="781" spans="3:15" ht="12.75">
      <c r="C781" s="14"/>
      <c r="D781" s="14"/>
      <c r="E781" s="14"/>
      <c r="G781" s="14"/>
      <c r="H781" s="14"/>
      <c r="I781" s="14"/>
      <c r="J781" s="14"/>
      <c r="K781" s="14"/>
      <c r="L781" s="14"/>
      <c r="M781" s="14"/>
      <c r="N781" s="14"/>
      <c r="O781" s="14"/>
    </row>
    <row r="782" spans="3:15" ht="12.75">
      <c r="C782" s="14"/>
      <c r="D782" s="14"/>
      <c r="E782" s="14"/>
      <c r="G782" s="14"/>
      <c r="H782" s="14"/>
      <c r="I782" s="14"/>
      <c r="J782" s="14"/>
      <c r="K782" s="14"/>
      <c r="L782" s="14"/>
      <c r="M782" s="14"/>
      <c r="N782" s="14"/>
      <c r="O782" s="14"/>
    </row>
    <row r="783" spans="3:15" ht="12.75">
      <c r="C783" s="14"/>
      <c r="D783" s="14"/>
      <c r="E783" s="14"/>
      <c r="G783" s="14"/>
      <c r="H783" s="14"/>
      <c r="I783" s="14"/>
      <c r="J783" s="14"/>
      <c r="K783" s="14"/>
      <c r="L783" s="14"/>
      <c r="M783" s="14"/>
      <c r="N783" s="14"/>
      <c r="O783" s="14"/>
    </row>
    <row r="784" spans="3:15" ht="12.75">
      <c r="C784" s="14"/>
      <c r="D784" s="14"/>
      <c r="E784" s="14"/>
      <c r="G784" s="14"/>
      <c r="H784" s="14"/>
      <c r="I784" s="14"/>
      <c r="J784" s="14"/>
      <c r="K784" s="14"/>
      <c r="L784" s="14"/>
      <c r="M784" s="14"/>
      <c r="N784" s="14"/>
      <c r="O784" s="14"/>
    </row>
    <row r="785" spans="3:15" ht="12.75">
      <c r="C785" s="14"/>
      <c r="D785" s="14"/>
      <c r="E785" s="14"/>
      <c r="G785" s="14"/>
      <c r="H785" s="14"/>
      <c r="I785" s="14"/>
      <c r="J785" s="14"/>
      <c r="K785" s="14"/>
      <c r="L785" s="14"/>
      <c r="M785" s="14"/>
      <c r="N785" s="14"/>
      <c r="O785" s="14"/>
    </row>
    <row r="786" spans="3:15" ht="12.75">
      <c r="C786" s="14"/>
      <c r="D786" s="14"/>
      <c r="E786" s="14"/>
      <c r="G786" s="14"/>
      <c r="H786" s="14"/>
      <c r="I786" s="14"/>
      <c r="J786" s="14"/>
      <c r="K786" s="14"/>
      <c r="L786" s="14"/>
      <c r="M786" s="14"/>
      <c r="N786" s="14"/>
      <c r="O786" s="14"/>
    </row>
    <row r="787" spans="3:15" ht="12.75">
      <c r="C787" s="14"/>
      <c r="D787" s="14"/>
      <c r="E787" s="14"/>
      <c r="G787" s="14"/>
      <c r="H787" s="14"/>
      <c r="I787" s="14"/>
      <c r="J787" s="14"/>
      <c r="K787" s="14"/>
      <c r="L787" s="14"/>
      <c r="M787" s="14"/>
      <c r="N787" s="14"/>
      <c r="O787" s="14"/>
    </row>
    <row r="788" spans="3:15" ht="12.75">
      <c r="C788" s="14"/>
      <c r="D788" s="14"/>
      <c r="E788" s="14"/>
      <c r="G788" s="14"/>
      <c r="H788" s="14"/>
      <c r="I788" s="14"/>
      <c r="J788" s="14"/>
      <c r="K788" s="14"/>
      <c r="L788" s="14"/>
      <c r="M788" s="14"/>
      <c r="N788" s="14"/>
      <c r="O788" s="14"/>
    </row>
    <row r="789" spans="3:15" ht="12.75">
      <c r="C789" s="14"/>
      <c r="D789" s="14"/>
      <c r="E789" s="14"/>
      <c r="G789" s="14"/>
      <c r="H789" s="14"/>
      <c r="I789" s="14"/>
      <c r="J789" s="14"/>
      <c r="K789" s="14"/>
      <c r="L789" s="14"/>
      <c r="M789" s="14"/>
      <c r="N789" s="14"/>
      <c r="O789" s="14"/>
    </row>
    <row r="790" spans="3:15" ht="12.75">
      <c r="C790" s="14"/>
      <c r="D790" s="14"/>
      <c r="E790" s="14"/>
      <c r="G790" s="14"/>
      <c r="H790" s="14"/>
      <c r="I790" s="14"/>
      <c r="J790" s="14"/>
      <c r="K790" s="14"/>
      <c r="L790" s="14"/>
      <c r="M790" s="14"/>
      <c r="N790" s="14"/>
      <c r="O790" s="14"/>
    </row>
    <row r="791" spans="3:15" ht="12.75">
      <c r="C791" s="14"/>
      <c r="D791" s="14"/>
      <c r="E791" s="14"/>
      <c r="G791" s="14"/>
      <c r="H791" s="14"/>
      <c r="I791" s="14"/>
      <c r="J791" s="14"/>
      <c r="K791" s="14"/>
      <c r="L791" s="14"/>
      <c r="M791" s="14"/>
      <c r="N791" s="14"/>
      <c r="O791" s="14"/>
    </row>
    <row r="792" spans="3:15" ht="12.75">
      <c r="C792" s="14"/>
      <c r="D792" s="14"/>
      <c r="E792" s="14"/>
      <c r="G792" s="14"/>
      <c r="H792" s="14"/>
      <c r="I792" s="14"/>
      <c r="J792" s="14"/>
      <c r="K792" s="14"/>
      <c r="L792" s="14"/>
      <c r="M792" s="14"/>
      <c r="N792" s="14"/>
      <c r="O792" s="14"/>
    </row>
    <row r="793" spans="3:15" ht="12.75">
      <c r="C793" s="14"/>
      <c r="D793" s="14"/>
      <c r="E793" s="14"/>
      <c r="G793" s="14"/>
      <c r="H793" s="14"/>
      <c r="I793" s="14"/>
      <c r="J793" s="14"/>
      <c r="K793" s="14"/>
      <c r="L793" s="14"/>
      <c r="M793" s="14"/>
      <c r="N793" s="14"/>
      <c r="O793" s="14"/>
    </row>
    <row r="794" spans="3:15" ht="12.75">
      <c r="C794" s="14"/>
      <c r="D794" s="14"/>
      <c r="E794" s="14"/>
      <c r="G794" s="14"/>
      <c r="H794" s="14"/>
      <c r="I794" s="14"/>
      <c r="J794" s="14"/>
      <c r="K794" s="14"/>
      <c r="L794" s="14"/>
      <c r="M794" s="14"/>
      <c r="N794" s="14"/>
      <c r="O794" s="14"/>
    </row>
    <row r="795" spans="3:15" ht="12.75">
      <c r="C795" s="14"/>
      <c r="D795" s="14"/>
      <c r="E795" s="14"/>
      <c r="G795" s="14"/>
      <c r="H795" s="14"/>
      <c r="I795" s="14"/>
      <c r="J795" s="14"/>
      <c r="K795" s="14"/>
      <c r="L795" s="14"/>
      <c r="M795" s="14"/>
      <c r="N795" s="14"/>
      <c r="O795" s="14"/>
    </row>
    <row r="796" spans="3:15" ht="12.75">
      <c r="C796" s="14"/>
      <c r="D796" s="14"/>
      <c r="E796" s="14"/>
      <c r="G796" s="14"/>
      <c r="H796" s="14"/>
      <c r="I796" s="14"/>
      <c r="J796" s="14"/>
      <c r="K796" s="14"/>
      <c r="L796" s="14"/>
      <c r="M796" s="14"/>
      <c r="N796" s="14"/>
      <c r="O796" s="14"/>
    </row>
    <row r="797" spans="3:15" ht="12.75">
      <c r="C797" s="14"/>
      <c r="D797" s="14"/>
      <c r="E797" s="14"/>
      <c r="G797" s="14"/>
      <c r="H797" s="14"/>
      <c r="I797" s="14"/>
      <c r="J797" s="14"/>
      <c r="K797" s="14"/>
      <c r="L797" s="14"/>
      <c r="M797" s="14"/>
      <c r="N797" s="14"/>
      <c r="O797" s="14"/>
    </row>
    <row r="798" spans="3:15" ht="12.75">
      <c r="C798" s="14"/>
      <c r="D798" s="14"/>
      <c r="E798" s="14"/>
      <c r="G798" s="14"/>
      <c r="H798" s="14"/>
      <c r="I798" s="14"/>
      <c r="J798" s="14"/>
      <c r="K798" s="14"/>
      <c r="L798" s="14"/>
      <c r="M798" s="14"/>
      <c r="N798" s="14"/>
      <c r="O798" s="14"/>
    </row>
    <row r="799" spans="3:15" ht="12.75">
      <c r="C799" s="14"/>
      <c r="D799" s="14"/>
      <c r="E799" s="14"/>
      <c r="G799" s="14"/>
      <c r="H799" s="14"/>
      <c r="I799" s="14"/>
      <c r="J799" s="14"/>
      <c r="K799" s="14"/>
      <c r="L799" s="14"/>
      <c r="M799" s="14"/>
      <c r="N799" s="14"/>
      <c r="O799" s="14"/>
    </row>
    <row r="800" spans="3:15" ht="12.75">
      <c r="C800" s="14"/>
      <c r="D800" s="14"/>
      <c r="E800" s="14"/>
      <c r="G800" s="14"/>
      <c r="H800" s="14"/>
      <c r="I800" s="14"/>
      <c r="J800" s="14"/>
      <c r="K800" s="14"/>
      <c r="L800" s="14"/>
      <c r="M800" s="14"/>
      <c r="N800" s="14"/>
      <c r="O800" s="14"/>
    </row>
    <row r="801" spans="3:15" ht="12.75">
      <c r="C801" s="14"/>
      <c r="D801" s="14"/>
      <c r="E801" s="14"/>
      <c r="G801" s="14"/>
      <c r="H801" s="14"/>
      <c r="I801" s="14"/>
      <c r="J801" s="14"/>
      <c r="K801" s="14"/>
      <c r="L801" s="14"/>
      <c r="M801" s="14"/>
      <c r="N801" s="14"/>
      <c r="O801" s="14"/>
    </row>
    <row r="802" spans="3:15" ht="12.75">
      <c r="C802" s="14"/>
      <c r="D802" s="14"/>
      <c r="E802" s="14"/>
      <c r="G802" s="14"/>
      <c r="H802" s="14"/>
      <c r="I802" s="14"/>
      <c r="J802" s="14"/>
      <c r="K802" s="14"/>
      <c r="L802" s="14"/>
      <c r="M802" s="14"/>
      <c r="N802" s="14"/>
      <c r="O802" s="14"/>
    </row>
    <row r="803" spans="3:15" ht="12.75">
      <c r="C803" s="14"/>
      <c r="D803" s="14"/>
      <c r="E803" s="14"/>
      <c r="G803" s="14"/>
      <c r="H803" s="14"/>
      <c r="I803" s="14"/>
      <c r="J803" s="14"/>
      <c r="K803" s="14"/>
      <c r="L803" s="14"/>
      <c r="M803" s="14"/>
      <c r="N803" s="14"/>
      <c r="O803" s="14"/>
    </row>
    <row r="804" spans="3:15" ht="12.75">
      <c r="C804" s="14"/>
      <c r="D804" s="14"/>
      <c r="E804" s="14"/>
      <c r="G804" s="14"/>
      <c r="H804" s="14"/>
      <c r="I804" s="14"/>
      <c r="J804" s="14"/>
      <c r="K804" s="14"/>
      <c r="L804" s="14"/>
      <c r="M804" s="14"/>
      <c r="N804" s="14"/>
      <c r="O804" s="14"/>
    </row>
    <row r="805" spans="3:15" ht="12.75">
      <c r="C805" s="14"/>
      <c r="D805" s="14"/>
      <c r="E805" s="14"/>
      <c r="G805" s="14"/>
      <c r="H805" s="14"/>
      <c r="I805" s="14"/>
      <c r="J805" s="14"/>
      <c r="K805" s="14"/>
      <c r="L805" s="14"/>
      <c r="M805" s="14"/>
      <c r="N805" s="14"/>
      <c r="O805" s="14"/>
    </row>
  </sheetData>
  <sheetProtection/>
  <mergeCells count="2">
    <mergeCell ref="C3:O3"/>
    <mergeCell ref="A4:A22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Q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10" customWidth="1"/>
    <col min="2" max="2" width="19.7109375" style="10" customWidth="1"/>
    <col min="3" max="14" width="8.421875" style="10" customWidth="1"/>
    <col min="15" max="15" width="8.421875" style="47" customWidth="1"/>
    <col min="16" max="16384" width="9.140625" style="10" customWidth="1"/>
  </cols>
  <sheetData>
    <row r="1" spans="1:2" s="1" customFormat="1" ht="18.75">
      <c r="A1" s="2" t="s">
        <v>0</v>
      </c>
      <c r="B1" s="5"/>
    </row>
    <row r="2" spans="1:15" s="1" customFormat="1" ht="6.75" customHeight="1" thickBot="1">
      <c r="A2" s="4"/>
      <c r="B2" s="5"/>
      <c r="C2" s="3"/>
      <c r="D2" s="3"/>
      <c r="O2" s="3"/>
    </row>
    <row r="3" spans="2:15" s="1" customFormat="1" ht="13.5" thickBot="1">
      <c r="B3" s="64"/>
      <c r="C3" s="176">
        <v>2012</v>
      </c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</row>
    <row r="4" spans="2:15" s="1" customFormat="1" ht="13.5" customHeight="1" thickBot="1">
      <c r="B4" s="33" t="s">
        <v>238</v>
      </c>
      <c r="C4" s="65" t="s">
        <v>2</v>
      </c>
      <c r="D4" s="65" t="s">
        <v>3</v>
      </c>
      <c r="E4" s="65" t="s">
        <v>4</v>
      </c>
      <c r="F4" s="65" t="s">
        <v>5</v>
      </c>
      <c r="G4" s="65" t="s">
        <v>6</v>
      </c>
      <c r="H4" s="65" t="s">
        <v>7</v>
      </c>
      <c r="I4" s="65" t="s">
        <v>8</v>
      </c>
      <c r="J4" s="65" t="s">
        <v>9</v>
      </c>
      <c r="K4" s="65" t="s">
        <v>10</v>
      </c>
      <c r="L4" s="65" t="s">
        <v>11</v>
      </c>
      <c r="M4" s="65" t="s">
        <v>12</v>
      </c>
      <c r="N4" s="65" t="s">
        <v>13</v>
      </c>
      <c r="O4" s="65" t="s">
        <v>14</v>
      </c>
    </row>
    <row r="5" spans="1:15" ht="13.5" thickBot="1">
      <c r="A5" s="180" t="s">
        <v>16</v>
      </c>
      <c r="B5" s="25" t="s">
        <v>16</v>
      </c>
      <c r="C5" s="24">
        <f aca="true" t="shared" si="0" ref="C5:N5">SUM(C6:C12)</f>
        <v>558940</v>
      </c>
      <c r="D5" s="24">
        <f t="shared" si="0"/>
        <v>497093</v>
      </c>
      <c r="E5" s="24">
        <f t="shared" si="0"/>
        <v>637506</v>
      </c>
      <c r="F5" s="24">
        <f t="shared" si="0"/>
        <v>693729</v>
      </c>
      <c r="G5" s="24">
        <f t="shared" si="0"/>
        <v>617420</v>
      </c>
      <c r="H5" s="24">
        <f t="shared" si="0"/>
        <v>705540</v>
      </c>
      <c r="I5" s="24">
        <f t="shared" si="0"/>
        <v>753340</v>
      </c>
      <c r="J5" s="24">
        <f t="shared" si="0"/>
        <v>680420</v>
      </c>
      <c r="K5" s="24">
        <f t="shared" si="0"/>
        <v>779632</v>
      </c>
      <c r="L5" s="24">
        <f t="shared" si="0"/>
        <v>620666</v>
      </c>
      <c r="M5" s="24">
        <f t="shared" si="0"/>
        <v>638818</v>
      </c>
      <c r="N5" s="24">
        <f t="shared" si="0"/>
        <v>674871</v>
      </c>
      <c r="O5" s="24">
        <f aca="true" t="shared" si="1" ref="O5:O20">SUM(C5:N5)</f>
        <v>7857975</v>
      </c>
    </row>
    <row r="6" spans="1:17" ht="12.75">
      <c r="A6" s="181"/>
      <c r="B6" s="39" t="s">
        <v>239</v>
      </c>
      <c r="C6" s="26">
        <v>506540</v>
      </c>
      <c r="D6" s="26">
        <v>441649</v>
      </c>
      <c r="E6" s="26">
        <v>567032</v>
      </c>
      <c r="F6" s="26">
        <v>615150</v>
      </c>
      <c r="G6" s="26">
        <v>539212</v>
      </c>
      <c r="H6" s="26">
        <v>590194</v>
      </c>
      <c r="I6" s="26">
        <v>636793</v>
      </c>
      <c r="J6" s="26">
        <v>596330</v>
      </c>
      <c r="K6" s="26">
        <v>710560</v>
      </c>
      <c r="L6" s="26">
        <v>558398</v>
      </c>
      <c r="M6" s="26">
        <v>588012</v>
      </c>
      <c r="N6" s="50">
        <v>600329</v>
      </c>
      <c r="O6" s="27">
        <f t="shared" si="1"/>
        <v>6950199</v>
      </c>
      <c r="P6" s="46"/>
      <c r="Q6" s="46"/>
    </row>
    <row r="7" spans="1:17" ht="12.75">
      <c r="A7" s="181"/>
      <c r="B7" s="40" t="s">
        <v>243</v>
      </c>
      <c r="C7" s="28">
        <v>25428</v>
      </c>
      <c r="D7" s="28">
        <v>29344</v>
      </c>
      <c r="E7" s="28">
        <v>32968</v>
      </c>
      <c r="F7" s="28">
        <v>42124</v>
      </c>
      <c r="G7" s="28">
        <v>35256</v>
      </c>
      <c r="H7" s="28">
        <v>47742</v>
      </c>
      <c r="I7" s="28">
        <v>61312</v>
      </c>
      <c r="J7" s="28">
        <v>44464</v>
      </c>
      <c r="K7" s="28">
        <v>34308</v>
      </c>
      <c r="L7" s="28">
        <v>31712</v>
      </c>
      <c r="M7" s="28">
        <v>24868</v>
      </c>
      <c r="N7" s="51">
        <v>35298</v>
      </c>
      <c r="O7" s="29">
        <f t="shared" si="1"/>
        <v>444824</v>
      </c>
      <c r="P7" s="46"/>
      <c r="Q7" s="46"/>
    </row>
    <row r="8" spans="1:17" ht="12.75">
      <c r="A8" s="181"/>
      <c r="B8" s="40" t="s">
        <v>241</v>
      </c>
      <c r="C8" s="28">
        <v>11054</v>
      </c>
      <c r="D8" s="28">
        <v>10965</v>
      </c>
      <c r="E8" s="28">
        <v>13349</v>
      </c>
      <c r="F8" s="28">
        <v>16472</v>
      </c>
      <c r="G8" s="28">
        <v>19520</v>
      </c>
      <c r="H8" s="28">
        <v>37773</v>
      </c>
      <c r="I8" s="28">
        <v>30519</v>
      </c>
      <c r="J8" s="28">
        <v>22661</v>
      </c>
      <c r="K8" s="28">
        <v>16877</v>
      </c>
      <c r="L8" s="28">
        <v>13974</v>
      </c>
      <c r="M8" s="28">
        <v>10331</v>
      </c>
      <c r="N8" s="51">
        <v>17679</v>
      </c>
      <c r="O8" s="29">
        <f t="shared" si="1"/>
        <v>221174</v>
      </c>
      <c r="P8" s="46"/>
      <c r="Q8" s="46"/>
    </row>
    <row r="9" spans="1:17" ht="12.75">
      <c r="A9" s="181"/>
      <c r="B9" s="40" t="s">
        <v>242</v>
      </c>
      <c r="C9" s="28">
        <v>9048</v>
      </c>
      <c r="D9" s="28">
        <v>8407</v>
      </c>
      <c r="E9" s="28">
        <v>16292</v>
      </c>
      <c r="F9" s="28">
        <v>10526</v>
      </c>
      <c r="G9" s="28">
        <v>12102</v>
      </c>
      <c r="H9" s="28">
        <v>14418</v>
      </c>
      <c r="I9" s="28">
        <v>12339</v>
      </c>
      <c r="J9" s="28">
        <v>8081</v>
      </c>
      <c r="K9" s="28">
        <v>9084</v>
      </c>
      <c r="L9" s="28">
        <v>8164</v>
      </c>
      <c r="M9" s="28">
        <v>7398</v>
      </c>
      <c r="N9" s="51">
        <v>11431</v>
      </c>
      <c r="O9" s="29">
        <f t="shared" si="1"/>
        <v>127290</v>
      </c>
      <c r="P9" s="46"/>
      <c r="Q9" s="46"/>
    </row>
    <row r="10" spans="1:17" ht="12.75">
      <c r="A10" s="181"/>
      <c r="B10" s="40" t="s">
        <v>240</v>
      </c>
      <c r="C10" s="28">
        <v>4478</v>
      </c>
      <c r="D10" s="28">
        <v>4549</v>
      </c>
      <c r="E10" s="28">
        <v>4656</v>
      </c>
      <c r="F10" s="28">
        <v>4817</v>
      </c>
      <c r="G10" s="28">
        <v>6442</v>
      </c>
      <c r="H10" s="28">
        <v>7271</v>
      </c>
      <c r="I10" s="28">
        <v>6350</v>
      </c>
      <c r="J10" s="28">
        <v>3262</v>
      </c>
      <c r="K10" s="28">
        <v>3677</v>
      </c>
      <c r="L10" s="28">
        <v>4734</v>
      </c>
      <c r="M10" s="28">
        <v>5113</v>
      </c>
      <c r="N10" s="17">
        <v>5914</v>
      </c>
      <c r="O10" s="29">
        <f t="shared" si="1"/>
        <v>61263</v>
      </c>
      <c r="P10" s="46"/>
      <c r="Q10" s="46"/>
    </row>
    <row r="11" spans="1:17" ht="12.75">
      <c r="A11" s="181"/>
      <c r="B11" s="40" t="s">
        <v>244</v>
      </c>
      <c r="C11" s="28">
        <v>2288</v>
      </c>
      <c r="D11" s="28">
        <v>2033</v>
      </c>
      <c r="E11" s="28">
        <v>3115</v>
      </c>
      <c r="F11" s="28">
        <v>4510</v>
      </c>
      <c r="G11" s="28">
        <v>4741</v>
      </c>
      <c r="H11" s="28">
        <v>7985</v>
      </c>
      <c r="I11" s="28">
        <v>5830</v>
      </c>
      <c r="J11" s="28">
        <v>5515</v>
      </c>
      <c r="K11" s="28">
        <v>5064</v>
      </c>
      <c r="L11" s="28">
        <v>3622</v>
      </c>
      <c r="M11" s="28">
        <v>3041</v>
      </c>
      <c r="N11" s="51">
        <v>4148</v>
      </c>
      <c r="O11" s="29">
        <f t="shared" si="1"/>
        <v>51892</v>
      </c>
      <c r="P11" s="46"/>
      <c r="Q11" s="46"/>
    </row>
    <row r="12" spans="1:17" ht="13.5" thickBot="1">
      <c r="A12" s="182"/>
      <c r="B12" s="67" t="s">
        <v>233</v>
      </c>
      <c r="C12" s="21">
        <v>104</v>
      </c>
      <c r="D12" s="21">
        <v>146</v>
      </c>
      <c r="E12" s="21">
        <v>94</v>
      </c>
      <c r="F12" s="21">
        <v>130</v>
      </c>
      <c r="G12" s="21">
        <v>147</v>
      </c>
      <c r="H12" s="21">
        <v>157</v>
      </c>
      <c r="I12" s="21">
        <v>197</v>
      </c>
      <c r="J12" s="21">
        <v>107</v>
      </c>
      <c r="K12" s="21">
        <v>62</v>
      </c>
      <c r="L12" s="21">
        <v>62</v>
      </c>
      <c r="M12" s="21">
        <v>55</v>
      </c>
      <c r="N12" s="52">
        <v>72</v>
      </c>
      <c r="O12" s="30">
        <f t="shared" si="1"/>
        <v>1333</v>
      </c>
      <c r="P12" s="46"/>
      <c r="Q12" s="46"/>
    </row>
    <row r="13" spans="1:17" ht="13.5" thickBot="1">
      <c r="A13" s="180" t="s">
        <v>17</v>
      </c>
      <c r="B13" s="25" t="s">
        <v>17</v>
      </c>
      <c r="C13" s="24">
        <f>SUM(C14:C20)</f>
        <v>594152</v>
      </c>
      <c r="D13" s="24">
        <f aca="true" t="shared" si="2" ref="D13:N13">SUM(D14:D20)</f>
        <v>458990</v>
      </c>
      <c r="E13" s="24">
        <f t="shared" si="2"/>
        <v>547302</v>
      </c>
      <c r="F13" s="24">
        <f t="shared" si="2"/>
        <v>667449</v>
      </c>
      <c r="G13" s="24">
        <f t="shared" si="2"/>
        <v>606923</v>
      </c>
      <c r="H13" s="24">
        <f t="shared" si="2"/>
        <v>570115</v>
      </c>
      <c r="I13" s="24">
        <f t="shared" si="2"/>
        <v>736454</v>
      </c>
      <c r="J13" s="24">
        <f t="shared" si="2"/>
        <v>740188</v>
      </c>
      <c r="K13" s="24">
        <f t="shared" si="2"/>
        <v>667410</v>
      </c>
      <c r="L13" s="24">
        <f t="shared" si="2"/>
        <v>681845</v>
      </c>
      <c r="M13" s="24">
        <f t="shared" si="2"/>
        <v>546453</v>
      </c>
      <c r="N13" s="53">
        <f t="shared" si="2"/>
        <v>625872</v>
      </c>
      <c r="O13" s="24">
        <f t="shared" si="1"/>
        <v>7443153</v>
      </c>
      <c r="P13" s="46"/>
      <c r="Q13" s="46"/>
    </row>
    <row r="14" spans="1:17" ht="12.75">
      <c r="A14" s="181"/>
      <c r="B14" s="39" t="s">
        <v>239</v>
      </c>
      <c r="C14" s="26">
        <v>519324</v>
      </c>
      <c r="D14" s="26">
        <v>406652</v>
      </c>
      <c r="E14" s="26">
        <v>484224</v>
      </c>
      <c r="F14" s="26">
        <v>589989</v>
      </c>
      <c r="G14" s="26">
        <v>538726</v>
      </c>
      <c r="H14" s="26">
        <v>497188</v>
      </c>
      <c r="I14" s="26">
        <v>629855</v>
      </c>
      <c r="J14" s="26">
        <v>620609</v>
      </c>
      <c r="K14" s="26">
        <v>575315</v>
      </c>
      <c r="L14" s="26">
        <v>616929</v>
      </c>
      <c r="M14" s="26">
        <v>489096</v>
      </c>
      <c r="N14" s="50">
        <v>567829</v>
      </c>
      <c r="O14" s="27">
        <f t="shared" si="1"/>
        <v>6535736</v>
      </c>
      <c r="P14" s="46"/>
      <c r="Q14" s="46"/>
    </row>
    <row r="15" spans="1:17" ht="12.75">
      <c r="A15" s="181"/>
      <c r="B15" s="40" t="s">
        <v>243</v>
      </c>
      <c r="C15" s="28">
        <v>36248</v>
      </c>
      <c r="D15" s="28">
        <v>27370</v>
      </c>
      <c r="E15" s="28">
        <v>30587</v>
      </c>
      <c r="F15" s="28">
        <v>42541</v>
      </c>
      <c r="G15" s="28">
        <v>35330</v>
      </c>
      <c r="H15" s="28">
        <v>34996</v>
      </c>
      <c r="I15" s="28">
        <v>50000</v>
      </c>
      <c r="J15" s="28">
        <v>60726</v>
      </c>
      <c r="K15" s="28">
        <v>45373</v>
      </c>
      <c r="L15" s="28">
        <v>31539</v>
      </c>
      <c r="M15" s="28">
        <v>28384</v>
      </c>
      <c r="N15" s="51">
        <v>27776</v>
      </c>
      <c r="O15" s="29">
        <f t="shared" si="1"/>
        <v>450870</v>
      </c>
      <c r="P15" s="46"/>
      <c r="Q15" s="46"/>
    </row>
    <row r="16" spans="1:17" ht="12.75">
      <c r="A16" s="181"/>
      <c r="B16" s="40" t="s">
        <v>241</v>
      </c>
      <c r="C16" s="28">
        <v>17571</v>
      </c>
      <c r="D16" s="28">
        <v>10627</v>
      </c>
      <c r="E16" s="28">
        <v>11791</v>
      </c>
      <c r="F16" s="28">
        <v>16431</v>
      </c>
      <c r="G16" s="28">
        <v>14502</v>
      </c>
      <c r="H16" s="28">
        <v>19699</v>
      </c>
      <c r="I16" s="28">
        <v>32553</v>
      </c>
      <c r="J16" s="28">
        <v>36696</v>
      </c>
      <c r="K16" s="28">
        <v>24346</v>
      </c>
      <c r="L16" s="28">
        <v>15720</v>
      </c>
      <c r="M16" s="28">
        <v>13174</v>
      </c>
      <c r="N16" s="51">
        <v>13262</v>
      </c>
      <c r="O16" s="29">
        <f t="shared" si="1"/>
        <v>226372</v>
      </c>
      <c r="P16" s="46"/>
      <c r="Q16" s="46"/>
    </row>
    <row r="17" spans="1:17" ht="12.75">
      <c r="A17" s="181"/>
      <c r="B17" s="40" t="s">
        <v>242</v>
      </c>
      <c r="C17" s="28">
        <v>11629</v>
      </c>
      <c r="D17" s="28">
        <v>8505</v>
      </c>
      <c r="E17" s="28">
        <v>15918</v>
      </c>
      <c r="F17" s="28">
        <v>12035</v>
      </c>
      <c r="G17" s="28">
        <v>11098</v>
      </c>
      <c r="H17" s="28">
        <v>10702</v>
      </c>
      <c r="I17" s="28">
        <v>12260</v>
      </c>
      <c r="J17" s="28">
        <v>11171</v>
      </c>
      <c r="K17" s="28">
        <v>11305</v>
      </c>
      <c r="L17" s="28">
        <v>8559</v>
      </c>
      <c r="M17" s="28">
        <v>7821</v>
      </c>
      <c r="N17" s="51">
        <v>10363</v>
      </c>
      <c r="O17" s="29">
        <f t="shared" si="1"/>
        <v>131366</v>
      </c>
      <c r="P17" s="46"/>
      <c r="Q17" s="46"/>
    </row>
    <row r="18" spans="1:17" ht="12.75">
      <c r="A18" s="181"/>
      <c r="B18" s="40" t="s">
        <v>244</v>
      </c>
      <c r="C18" s="28">
        <v>5529</v>
      </c>
      <c r="D18" s="28">
        <v>3381</v>
      </c>
      <c r="E18" s="28">
        <v>1959</v>
      </c>
      <c r="F18" s="28">
        <v>3053</v>
      </c>
      <c r="G18" s="28">
        <v>3684</v>
      </c>
      <c r="H18" s="28">
        <v>4601</v>
      </c>
      <c r="I18" s="28">
        <v>7411</v>
      </c>
      <c r="J18" s="28">
        <v>6226</v>
      </c>
      <c r="K18" s="28">
        <v>5804</v>
      </c>
      <c r="L18" s="28">
        <v>5377</v>
      </c>
      <c r="M18" s="28">
        <v>4029</v>
      </c>
      <c r="N18" s="51">
        <v>3008</v>
      </c>
      <c r="O18" s="29">
        <f t="shared" si="1"/>
        <v>54062</v>
      </c>
      <c r="P18" s="46"/>
      <c r="Q18" s="46"/>
    </row>
    <row r="19" spans="1:17" ht="12.75">
      <c r="A19" s="181"/>
      <c r="B19" s="40" t="s">
        <v>240</v>
      </c>
      <c r="C19" s="28">
        <v>3726</v>
      </c>
      <c r="D19" s="28">
        <v>2338</v>
      </c>
      <c r="E19" s="28">
        <v>2737</v>
      </c>
      <c r="F19" s="28">
        <v>3304</v>
      </c>
      <c r="G19" s="28">
        <v>3475</v>
      </c>
      <c r="H19" s="28">
        <v>2866</v>
      </c>
      <c r="I19" s="28">
        <v>4267</v>
      </c>
      <c r="J19" s="28">
        <v>4702</v>
      </c>
      <c r="K19" s="28">
        <v>5200</v>
      </c>
      <c r="L19" s="28">
        <v>3687</v>
      </c>
      <c r="M19" s="28">
        <v>3909</v>
      </c>
      <c r="N19" s="17">
        <v>3596</v>
      </c>
      <c r="O19" s="29">
        <f t="shared" si="1"/>
        <v>43807</v>
      </c>
      <c r="P19" s="46"/>
      <c r="Q19" s="46"/>
    </row>
    <row r="20" spans="1:17" ht="13.5" thickBot="1">
      <c r="A20" s="182"/>
      <c r="B20" s="67" t="s">
        <v>233</v>
      </c>
      <c r="C20" s="21">
        <v>125</v>
      </c>
      <c r="D20" s="21">
        <v>117</v>
      </c>
      <c r="E20" s="21">
        <v>86</v>
      </c>
      <c r="F20" s="21">
        <v>96</v>
      </c>
      <c r="G20" s="21">
        <v>108</v>
      </c>
      <c r="H20" s="21">
        <v>63</v>
      </c>
      <c r="I20" s="21">
        <v>108</v>
      </c>
      <c r="J20" s="21">
        <v>58</v>
      </c>
      <c r="K20" s="21">
        <v>67</v>
      </c>
      <c r="L20" s="21">
        <v>34</v>
      </c>
      <c r="M20" s="21">
        <v>40</v>
      </c>
      <c r="N20" s="52">
        <v>38</v>
      </c>
      <c r="O20" s="30">
        <f t="shared" si="1"/>
        <v>940</v>
      </c>
      <c r="P20" s="46"/>
      <c r="Q20" s="46"/>
    </row>
    <row r="21" spans="1:15" s="1" customFormat="1" ht="12.75">
      <c r="A21" s="1" t="s">
        <v>304</v>
      </c>
      <c r="B21" s="146"/>
      <c r="J21" s="1" t="s">
        <v>246</v>
      </c>
      <c r="O21" s="66"/>
    </row>
  </sheetData>
  <sheetProtection/>
  <mergeCells count="3">
    <mergeCell ref="C3:O3"/>
    <mergeCell ref="A5:A12"/>
    <mergeCell ref="A13:A20"/>
  </mergeCells>
  <printOptions horizontalCentered="1" verticalCentered="1"/>
  <pageMargins left="0" right="0" top="0.3937007874015748" bottom="0.3937007874015748" header="0.3937007874015748" footer="0.3937007874015748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N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28125" style="10" customWidth="1"/>
    <col min="2" max="13" width="6.28125" style="10" customWidth="1"/>
    <col min="14" max="14" width="7.140625" style="10" bestFit="1" customWidth="1"/>
    <col min="15" max="16384" width="9.140625" style="10" customWidth="1"/>
  </cols>
  <sheetData>
    <row r="1" ht="18.75">
      <c r="A1" s="71" t="s">
        <v>315</v>
      </c>
    </row>
    <row r="2" ht="13.5" thickBot="1"/>
    <row r="3" spans="1:14" ht="13.5" thickBot="1">
      <c r="A3" s="176">
        <v>2012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</row>
    <row r="4" spans="1:14" ht="21.75" thickBot="1">
      <c r="A4" s="48" t="s">
        <v>1</v>
      </c>
      <c r="B4" s="65" t="s">
        <v>2</v>
      </c>
      <c r="C4" s="65" t="s">
        <v>3</v>
      </c>
      <c r="D4" s="65" t="s">
        <v>4</v>
      </c>
      <c r="E4" s="65" t="s">
        <v>5</v>
      </c>
      <c r="F4" s="65" t="s">
        <v>6</v>
      </c>
      <c r="G4" s="65" t="s">
        <v>7</v>
      </c>
      <c r="H4" s="65" t="s">
        <v>8</v>
      </c>
      <c r="I4" s="65" t="s">
        <v>9</v>
      </c>
      <c r="J4" s="65" t="s">
        <v>10</v>
      </c>
      <c r="K4" s="65" t="s">
        <v>11</v>
      </c>
      <c r="L4" s="65" t="s">
        <v>12</v>
      </c>
      <c r="M4" s="65" t="s">
        <v>13</v>
      </c>
      <c r="N4" s="65" t="s">
        <v>14</v>
      </c>
    </row>
    <row r="5" spans="1:14" ht="13.5" thickBot="1">
      <c r="A5" s="48" t="s">
        <v>247</v>
      </c>
      <c r="B5" s="8">
        <f>SUM(B6:B7)</f>
        <v>10077</v>
      </c>
      <c r="C5" s="8">
        <f aca="true" t="shared" si="0" ref="C5:M5">SUM(C6:C7)</f>
        <v>7608</v>
      </c>
      <c r="D5" s="8">
        <f t="shared" si="0"/>
        <v>21560</v>
      </c>
      <c r="E5" s="8">
        <f t="shared" si="0"/>
        <v>31041</v>
      </c>
      <c r="F5" s="8">
        <f t="shared" si="0"/>
        <v>29475</v>
      </c>
      <c r="G5" s="8">
        <f t="shared" si="0"/>
        <v>20847</v>
      </c>
      <c r="H5" s="8">
        <f t="shared" si="0"/>
        <v>32646</v>
      </c>
      <c r="I5" s="8">
        <f t="shared" si="0"/>
        <v>28611</v>
      </c>
      <c r="J5" s="8">
        <f t="shared" si="0"/>
        <v>22553</v>
      </c>
      <c r="K5" s="8">
        <f t="shared" si="0"/>
        <v>15704</v>
      </c>
      <c r="L5" s="8">
        <f t="shared" si="0"/>
        <v>7961</v>
      </c>
      <c r="M5" s="8">
        <f t="shared" si="0"/>
        <v>11034</v>
      </c>
      <c r="N5" s="8">
        <f>SUM(B5:M5)</f>
        <v>239117</v>
      </c>
    </row>
    <row r="6" spans="1:14" ht="12.75">
      <c r="A6" s="72" t="s">
        <v>251</v>
      </c>
      <c r="B6" s="73">
        <v>8372</v>
      </c>
      <c r="C6" s="73">
        <v>7106</v>
      </c>
      <c r="D6" s="73">
        <v>17887</v>
      </c>
      <c r="E6" s="73">
        <v>20165</v>
      </c>
      <c r="F6" s="73">
        <v>16499</v>
      </c>
      <c r="G6" s="73">
        <v>15669</v>
      </c>
      <c r="H6" s="73">
        <v>25284</v>
      </c>
      <c r="I6" s="73">
        <v>21629</v>
      </c>
      <c r="J6" s="73">
        <v>19505</v>
      </c>
      <c r="K6" s="73">
        <v>13436</v>
      </c>
      <c r="L6" s="73">
        <v>6811</v>
      </c>
      <c r="M6" s="74">
        <v>9725</v>
      </c>
      <c r="N6" s="75">
        <f>SUM(B6:M6)</f>
        <v>182088</v>
      </c>
    </row>
    <row r="7" spans="1:14" ht="13.5" thickBot="1">
      <c r="A7" s="76" t="s">
        <v>252</v>
      </c>
      <c r="B7" s="77">
        <v>1705</v>
      </c>
      <c r="C7" s="77">
        <v>502</v>
      </c>
      <c r="D7" s="77">
        <v>3673</v>
      </c>
      <c r="E7" s="77">
        <v>10876</v>
      </c>
      <c r="F7" s="77">
        <v>12976</v>
      </c>
      <c r="G7" s="77">
        <v>5178</v>
      </c>
      <c r="H7" s="77">
        <v>7362</v>
      </c>
      <c r="I7" s="77">
        <v>6982</v>
      </c>
      <c r="J7" s="77">
        <v>3048</v>
      </c>
      <c r="K7" s="77">
        <v>2268</v>
      </c>
      <c r="L7" s="77">
        <v>1150</v>
      </c>
      <c r="M7" s="78">
        <v>1309</v>
      </c>
      <c r="N7" s="70">
        <f>SUM(B7:M7)</f>
        <v>57029</v>
      </c>
    </row>
    <row r="8" spans="1:14" s="68" customFormat="1" ht="12.75">
      <c r="A8" s="1" t="s">
        <v>288</v>
      </c>
      <c r="I8" s="10" t="s">
        <v>246</v>
      </c>
      <c r="N8" s="69"/>
    </row>
  </sheetData>
  <sheetProtection/>
  <mergeCells count="1">
    <mergeCell ref="A3:N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F23"/>
  <sheetViews>
    <sheetView zoomScale="140" zoomScaleNormal="140" zoomScalePageLayoutView="0" workbookViewId="0" topLeftCell="A1">
      <selection activeCell="A1" sqref="A1:F1"/>
    </sheetView>
  </sheetViews>
  <sheetFormatPr defaultColWidth="9.140625" defaultRowHeight="12.75"/>
  <cols>
    <col min="1" max="1" width="3.28125" style="82" customWidth="1"/>
    <col min="2" max="2" width="28.28125" style="82" customWidth="1"/>
    <col min="3" max="6" width="14.7109375" style="82" customWidth="1"/>
    <col min="7" max="16384" width="9.140625" style="82" customWidth="1"/>
  </cols>
  <sheetData>
    <row r="1" spans="1:6" ht="19.5" customHeight="1">
      <c r="A1" s="183" t="s">
        <v>316</v>
      </c>
      <c r="B1" s="183"/>
      <c r="C1" s="183"/>
      <c r="D1" s="183"/>
      <c r="E1" s="183"/>
      <c r="F1" s="183"/>
    </row>
    <row r="2" spans="1:6" ht="13.5" thickBot="1">
      <c r="A2" s="79"/>
      <c r="B2" s="80"/>
      <c r="C2" s="3"/>
      <c r="D2" s="3"/>
      <c r="E2" s="81"/>
      <c r="F2" s="81"/>
    </row>
    <row r="3" spans="1:6" ht="13.5" thickBot="1">
      <c r="A3" s="83"/>
      <c r="B3" s="84"/>
      <c r="C3" s="184">
        <v>2012</v>
      </c>
      <c r="D3" s="184"/>
      <c r="E3" s="184"/>
      <c r="F3" s="184"/>
    </row>
    <row r="4" spans="1:6" ht="13.5" thickBot="1">
      <c r="A4" s="85"/>
      <c r="B4" s="86"/>
      <c r="C4" s="48" t="s">
        <v>259</v>
      </c>
      <c r="D4" s="48" t="s">
        <v>305</v>
      </c>
      <c r="E4" s="48" t="s">
        <v>260</v>
      </c>
      <c r="F4" s="48" t="s">
        <v>261</v>
      </c>
    </row>
    <row r="5" spans="1:6" ht="12.75">
      <c r="A5" s="185" t="s">
        <v>262</v>
      </c>
      <c r="B5" s="87" t="s">
        <v>254</v>
      </c>
      <c r="C5" s="147">
        <v>5000</v>
      </c>
      <c r="D5" s="147">
        <v>5000</v>
      </c>
      <c r="E5" s="147">
        <v>5000</v>
      </c>
      <c r="F5" s="147">
        <v>1000</v>
      </c>
    </row>
    <row r="6" spans="1:6" ht="12.75">
      <c r="A6" s="186"/>
      <c r="B6" s="87" t="s">
        <v>306</v>
      </c>
      <c r="C6" s="147">
        <v>15000</v>
      </c>
      <c r="D6" s="147">
        <v>15000</v>
      </c>
      <c r="E6" s="147">
        <v>15000</v>
      </c>
      <c r="F6" s="147">
        <v>7500</v>
      </c>
    </row>
    <row r="7" spans="1:6" ht="12.75">
      <c r="A7" s="187"/>
      <c r="B7" s="88" t="s">
        <v>263</v>
      </c>
      <c r="C7" s="148">
        <v>15000</v>
      </c>
      <c r="D7" s="148">
        <v>10000</v>
      </c>
      <c r="E7" s="149">
        <v>10000</v>
      </c>
      <c r="F7" s="149">
        <v>5000</v>
      </c>
    </row>
    <row r="8" spans="1:6" ht="12.75">
      <c r="A8" s="187"/>
      <c r="B8" s="88" t="s">
        <v>258</v>
      </c>
      <c r="C8" s="148">
        <v>10000</v>
      </c>
      <c r="D8" s="148">
        <v>7000</v>
      </c>
      <c r="E8" s="149">
        <v>7000</v>
      </c>
      <c r="F8" s="149">
        <v>3000</v>
      </c>
    </row>
    <row r="9" spans="1:6" ht="12.75">
      <c r="A9" s="187"/>
      <c r="B9" s="88" t="s">
        <v>264</v>
      </c>
      <c r="C9" s="148">
        <v>8000</v>
      </c>
      <c r="D9" s="148">
        <v>5000</v>
      </c>
      <c r="E9" s="149">
        <v>5000</v>
      </c>
      <c r="F9" s="149">
        <v>2000</v>
      </c>
    </row>
    <row r="10" spans="1:6" ht="12.75">
      <c r="A10" s="187"/>
      <c r="B10" s="88" t="s">
        <v>253</v>
      </c>
      <c r="C10" s="148">
        <v>18150</v>
      </c>
      <c r="D10" s="148">
        <v>18150</v>
      </c>
      <c r="E10" s="149">
        <v>18150</v>
      </c>
      <c r="F10" s="149">
        <v>10175</v>
      </c>
    </row>
    <row r="11" spans="1:6" ht="12.75">
      <c r="A11" s="187"/>
      <c r="B11" s="88" t="s">
        <v>265</v>
      </c>
      <c r="C11" s="148">
        <v>4000</v>
      </c>
      <c r="D11" s="148">
        <v>2500</v>
      </c>
      <c r="E11" s="149">
        <v>2500</v>
      </c>
      <c r="F11" s="149">
        <v>1000</v>
      </c>
    </row>
    <row r="12" spans="1:6" ht="12.75">
      <c r="A12" s="187"/>
      <c r="B12" s="88" t="s">
        <v>255</v>
      </c>
      <c r="C12" s="150">
        <v>6000</v>
      </c>
      <c r="D12" s="150">
        <v>6000</v>
      </c>
      <c r="E12" s="149">
        <v>3500</v>
      </c>
      <c r="F12" s="149">
        <v>1000</v>
      </c>
    </row>
    <row r="13" spans="1:6" ht="12.75">
      <c r="A13" s="187"/>
      <c r="B13" s="88" t="s">
        <v>256</v>
      </c>
      <c r="C13" s="150">
        <v>3000</v>
      </c>
      <c r="D13" s="150">
        <v>3000</v>
      </c>
      <c r="E13" s="150">
        <v>3000</v>
      </c>
      <c r="F13" s="150">
        <v>3000</v>
      </c>
    </row>
    <row r="14" spans="1:6" ht="12.75">
      <c r="A14" s="187"/>
      <c r="B14" s="88" t="s">
        <v>266</v>
      </c>
      <c r="C14" s="150">
        <v>7500</v>
      </c>
      <c r="D14" s="150">
        <v>7500</v>
      </c>
      <c r="E14" s="149">
        <v>5000</v>
      </c>
      <c r="F14" s="149">
        <v>2000</v>
      </c>
    </row>
    <row r="15" spans="1:6" ht="12.75">
      <c r="A15" s="187"/>
      <c r="B15" s="88" t="s">
        <v>257</v>
      </c>
      <c r="C15" s="150">
        <v>7000</v>
      </c>
      <c r="D15" s="150">
        <v>7000</v>
      </c>
      <c r="E15" s="149">
        <v>7000</v>
      </c>
      <c r="F15" s="149">
        <v>5000</v>
      </c>
    </row>
    <row r="16" spans="1:6" ht="12.75">
      <c r="A16" s="187"/>
      <c r="B16" s="88" t="s">
        <v>308</v>
      </c>
      <c r="C16" s="150">
        <v>15000</v>
      </c>
      <c r="D16" s="150">
        <v>15000</v>
      </c>
      <c r="E16" s="149">
        <v>10000</v>
      </c>
      <c r="F16" s="149">
        <v>5000</v>
      </c>
    </row>
    <row r="17" spans="1:6" ht="12.75">
      <c r="A17" s="187"/>
      <c r="B17" s="88" t="s">
        <v>309</v>
      </c>
      <c r="C17" s="150">
        <v>15000</v>
      </c>
      <c r="D17" s="150">
        <v>15000</v>
      </c>
      <c r="E17" s="149">
        <v>10000</v>
      </c>
      <c r="F17" s="149">
        <v>3000</v>
      </c>
    </row>
    <row r="18" spans="1:6" ht="12.75">
      <c r="A18" s="187"/>
      <c r="B18" s="88" t="s">
        <v>310</v>
      </c>
      <c r="C18" s="150">
        <v>5000</v>
      </c>
      <c r="D18" s="150">
        <v>5000</v>
      </c>
      <c r="E18" s="149">
        <v>5000</v>
      </c>
      <c r="F18" s="149">
        <v>5000</v>
      </c>
    </row>
    <row r="19" spans="1:6" ht="12.75">
      <c r="A19" s="187"/>
      <c r="B19" s="89" t="s">
        <v>267</v>
      </c>
      <c r="C19" s="150">
        <v>6000</v>
      </c>
      <c r="D19" s="150">
        <v>6000</v>
      </c>
      <c r="E19" s="149">
        <v>3000</v>
      </c>
      <c r="F19" s="149">
        <v>1500</v>
      </c>
    </row>
    <row r="20" spans="1:6" ht="12.75">
      <c r="A20" s="187"/>
      <c r="B20" s="89" t="s">
        <v>307</v>
      </c>
      <c r="C20" s="150">
        <v>2000</v>
      </c>
      <c r="D20" s="150">
        <v>2000</v>
      </c>
      <c r="E20" s="149">
        <v>2000</v>
      </c>
      <c r="F20" s="149">
        <v>2000</v>
      </c>
    </row>
    <row r="21" spans="1:6" ht="12.75">
      <c r="A21" s="187"/>
      <c r="B21" s="89" t="s">
        <v>268</v>
      </c>
      <c r="C21" s="150">
        <v>0</v>
      </c>
      <c r="D21" s="150">
        <v>0</v>
      </c>
      <c r="E21" s="149">
        <v>0</v>
      </c>
      <c r="F21" s="149">
        <v>0</v>
      </c>
    </row>
    <row r="22" spans="1:6" ht="13.5" thickBot="1">
      <c r="A22" s="188"/>
      <c r="B22" s="90" t="s">
        <v>269</v>
      </c>
      <c r="C22" s="151">
        <v>0</v>
      </c>
      <c r="D22" s="151">
        <v>0</v>
      </c>
      <c r="E22" s="152">
        <v>0</v>
      </c>
      <c r="F22" s="152">
        <v>0</v>
      </c>
    </row>
    <row r="23" spans="1:6" ht="12.75">
      <c r="A23" s="1" t="s">
        <v>270</v>
      </c>
      <c r="B23" s="5"/>
      <c r="C23" s="10"/>
      <c r="D23" s="10"/>
      <c r="E23" s="10" t="s">
        <v>246</v>
      </c>
      <c r="F23" s="81"/>
    </row>
  </sheetData>
  <sheetProtection/>
  <mergeCells count="3">
    <mergeCell ref="A1:F1"/>
    <mergeCell ref="C3:F3"/>
    <mergeCell ref="A5:A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O249"/>
  <sheetViews>
    <sheetView zoomScale="110" zoomScaleNormal="110" zoomScalePageLayoutView="0" workbookViewId="0" topLeftCell="A1">
      <selection activeCell="A1" sqref="A1"/>
    </sheetView>
  </sheetViews>
  <sheetFormatPr defaultColWidth="9.140625" defaultRowHeight="12.75"/>
  <cols>
    <col min="1" max="1" width="19.00390625" style="10" customWidth="1"/>
    <col min="2" max="2" width="18.28125" style="10" bestFit="1" customWidth="1"/>
    <col min="3" max="14" width="9.140625" style="10" customWidth="1"/>
    <col min="15" max="15" width="9.140625" style="47" customWidth="1"/>
    <col min="16" max="16384" width="9.140625" style="10" customWidth="1"/>
  </cols>
  <sheetData>
    <row r="1" spans="1:15" ht="18.75">
      <c r="A1" s="2" t="s">
        <v>317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ht="6.75" customHeight="1" thickBot="1">
      <c r="A2" s="1"/>
    </row>
    <row r="3" spans="2:15" ht="13.5" thickBot="1">
      <c r="B3" s="189">
        <v>2012</v>
      </c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</row>
    <row r="4" spans="1:15" ht="21.75" thickBot="1">
      <c r="A4" s="91" t="s">
        <v>271</v>
      </c>
      <c r="B4" s="92" t="s">
        <v>272</v>
      </c>
      <c r="C4" s="65" t="s">
        <v>2</v>
      </c>
      <c r="D4" s="65" t="s">
        <v>3</v>
      </c>
      <c r="E4" s="65" t="s">
        <v>4</v>
      </c>
      <c r="F4" s="65" t="s">
        <v>5</v>
      </c>
      <c r="G4" s="65" t="s">
        <v>6</v>
      </c>
      <c r="H4" s="65" t="s">
        <v>7</v>
      </c>
      <c r="I4" s="65" t="s">
        <v>8</v>
      </c>
      <c r="J4" s="65" t="s">
        <v>9</v>
      </c>
      <c r="K4" s="65" t="s">
        <v>10</v>
      </c>
      <c r="L4" s="65" t="s">
        <v>11</v>
      </c>
      <c r="M4" s="65" t="s">
        <v>12</v>
      </c>
      <c r="N4" s="65" t="s">
        <v>13</v>
      </c>
      <c r="O4" s="65" t="s">
        <v>289</v>
      </c>
    </row>
    <row r="5" spans="1:15" ht="12.75">
      <c r="A5" s="93" t="s">
        <v>273</v>
      </c>
      <c r="B5" s="94" t="s">
        <v>274</v>
      </c>
      <c r="C5" s="159">
        <v>51.19</v>
      </c>
      <c r="D5" s="159">
        <v>50.87</v>
      </c>
      <c r="E5" s="159">
        <v>60.72</v>
      </c>
      <c r="F5" s="159">
        <v>57.39</v>
      </c>
      <c r="G5" s="159">
        <v>60.24</v>
      </c>
      <c r="H5" s="159">
        <v>52.28</v>
      </c>
      <c r="I5" s="159">
        <v>47.43</v>
      </c>
      <c r="J5" s="159">
        <v>33.96</v>
      </c>
      <c r="K5" s="159">
        <v>33.65</v>
      </c>
      <c r="L5" s="159">
        <v>35.35</v>
      </c>
      <c r="M5" s="159">
        <v>30.43</v>
      </c>
      <c r="N5" s="159">
        <v>39.2</v>
      </c>
      <c r="O5" s="153">
        <f aca="true" t="shared" si="0" ref="O5:O33">SUM(C5:N5)/12</f>
        <v>46.05916666666667</v>
      </c>
    </row>
    <row r="6" spans="1:15" ht="12.75">
      <c r="A6" s="93" t="s">
        <v>273</v>
      </c>
      <c r="B6" s="95" t="s">
        <v>275</v>
      </c>
      <c r="C6" s="160">
        <v>27.4</v>
      </c>
      <c r="D6" s="160">
        <v>23.55</v>
      </c>
      <c r="E6" s="160">
        <v>29.99</v>
      </c>
      <c r="F6" s="160">
        <v>26.78</v>
      </c>
      <c r="G6" s="160">
        <v>28.14</v>
      </c>
      <c r="H6" s="160">
        <v>29.69</v>
      </c>
      <c r="I6" s="160">
        <v>36.04</v>
      </c>
      <c r="J6" s="160">
        <v>27.95</v>
      </c>
      <c r="K6" s="160">
        <v>24.42</v>
      </c>
      <c r="L6" s="160">
        <v>18.67</v>
      </c>
      <c r="M6" s="160">
        <v>16.11</v>
      </c>
      <c r="N6" s="160">
        <v>22.07</v>
      </c>
      <c r="O6" s="154">
        <f t="shared" si="0"/>
        <v>25.900833333333335</v>
      </c>
    </row>
    <row r="7" spans="1:15" ht="12.75">
      <c r="A7" s="93" t="s">
        <v>273</v>
      </c>
      <c r="B7" s="95" t="s">
        <v>276</v>
      </c>
      <c r="C7" s="160">
        <v>11.56</v>
      </c>
      <c r="D7" s="160">
        <v>15.06</v>
      </c>
      <c r="E7" s="160">
        <v>12.62</v>
      </c>
      <c r="F7" s="160">
        <v>13.78</v>
      </c>
      <c r="G7" s="160">
        <v>17.33</v>
      </c>
      <c r="H7" s="160">
        <v>22.53</v>
      </c>
      <c r="I7" s="160">
        <v>39.73</v>
      </c>
      <c r="J7" s="160">
        <v>37.33</v>
      </c>
      <c r="K7" s="160">
        <v>23.29</v>
      </c>
      <c r="L7" s="160">
        <v>18.58</v>
      </c>
      <c r="M7" s="160">
        <v>20.53</v>
      </c>
      <c r="N7" s="160">
        <v>26.27</v>
      </c>
      <c r="O7" s="154">
        <f t="shared" si="0"/>
        <v>21.550833333333333</v>
      </c>
    </row>
    <row r="8" spans="1:15" ht="13.5" thickBot="1">
      <c r="A8" s="93" t="s">
        <v>273</v>
      </c>
      <c r="B8" s="96" t="s">
        <v>277</v>
      </c>
      <c r="C8" s="161">
        <v>29.78</v>
      </c>
      <c r="D8" s="161">
        <v>28.97</v>
      </c>
      <c r="E8" s="161">
        <v>30.83</v>
      </c>
      <c r="F8" s="161">
        <v>36.48</v>
      </c>
      <c r="G8" s="161">
        <v>23.19</v>
      </c>
      <c r="H8" s="161">
        <v>24.97</v>
      </c>
      <c r="I8" s="161">
        <v>29.53</v>
      </c>
      <c r="J8" s="161">
        <v>40.41</v>
      </c>
      <c r="K8" s="161">
        <v>30.62</v>
      </c>
      <c r="L8" s="161">
        <v>19.07</v>
      </c>
      <c r="M8" s="161">
        <v>19.38</v>
      </c>
      <c r="N8" s="161">
        <v>11.8</v>
      </c>
      <c r="O8" s="155">
        <f t="shared" si="0"/>
        <v>27.08583333333333</v>
      </c>
    </row>
    <row r="9" spans="1:15" ht="12.75">
      <c r="A9" s="97" t="s">
        <v>278</v>
      </c>
      <c r="B9" s="94" t="s">
        <v>274</v>
      </c>
      <c r="C9" s="162">
        <v>61.65</v>
      </c>
      <c r="D9" s="162">
        <v>51.9</v>
      </c>
      <c r="E9" s="162">
        <v>65.67</v>
      </c>
      <c r="F9" s="162">
        <v>64.92</v>
      </c>
      <c r="G9" s="162">
        <v>70.93</v>
      </c>
      <c r="H9" s="162">
        <v>61.74</v>
      </c>
      <c r="I9" s="162">
        <v>62.66</v>
      </c>
      <c r="J9" s="162">
        <v>55.49</v>
      </c>
      <c r="K9" s="162">
        <v>54.91</v>
      </c>
      <c r="L9" s="162">
        <v>49.59</v>
      </c>
      <c r="M9" s="162">
        <v>45.6</v>
      </c>
      <c r="N9" s="162">
        <v>55.12</v>
      </c>
      <c r="O9" s="156">
        <f t="shared" si="0"/>
        <v>58.348333333333336</v>
      </c>
    </row>
    <row r="10" spans="1:15" ht="12.75">
      <c r="A10" s="98" t="s">
        <v>278</v>
      </c>
      <c r="B10" s="95" t="s">
        <v>277</v>
      </c>
      <c r="C10" s="160">
        <v>24.31</v>
      </c>
      <c r="D10" s="160">
        <v>25.71</v>
      </c>
      <c r="E10" s="160">
        <v>29.67</v>
      </c>
      <c r="F10" s="160">
        <v>28.63</v>
      </c>
      <c r="G10" s="160">
        <v>27.34</v>
      </c>
      <c r="H10" s="160">
        <v>21.96</v>
      </c>
      <c r="I10" s="160">
        <v>22.84</v>
      </c>
      <c r="J10" s="160">
        <v>27.36</v>
      </c>
      <c r="K10" s="160">
        <v>24.18</v>
      </c>
      <c r="L10" s="160">
        <v>23.33</v>
      </c>
      <c r="M10" s="160">
        <v>21.75</v>
      </c>
      <c r="N10" s="160">
        <v>22.46</v>
      </c>
      <c r="O10" s="154">
        <f t="shared" si="0"/>
        <v>24.961666666666662</v>
      </c>
    </row>
    <row r="11" spans="1:15" ht="12.75">
      <c r="A11" s="98" t="s">
        <v>278</v>
      </c>
      <c r="B11" s="94" t="s">
        <v>284</v>
      </c>
      <c r="C11" s="160">
        <v>12.5</v>
      </c>
      <c r="D11" s="160">
        <v>9.1</v>
      </c>
      <c r="E11" s="160">
        <v>7.59</v>
      </c>
      <c r="F11" s="160">
        <v>6.48</v>
      </c>
      <c r="G11" s="160">
        <v>7.31</v>
      </c>
      <c r="H11" s="160">
        <v>11.02</v>
      </c>
      <c r="I11" s="160">
        <v>8.61</v>
      </c>
      <c r="J11" s="160">
        <v>9.35</v>
      </c>
      <c r="K11" s="160">
        <v>5.65</v>
      </c>
      <c r="L11" s="160">
        <v>3.98</v>
      </c>
      <c r="M11" s="160">
        <v>3.5</v>
      </c>
      <c r="N11" s="160">
        <v>3.15</v>
      </c>
      <c r="O11" s="154">
        <f t="shared" si="0"/>
        <v>7.353333333333334</v>
      </c>
    </row>
    <row r="12" spans="1:15" ht="12.75">
      <c r="A12" s="98" t="s">
        <v>278</v>
      </c>
      <c r="B12" s="95" t="s">
        <v>279</v>
      </c>
      <c r="C12" s="160">
        <v>30.51</v>
      </c>
      <c r="D12" s="160">
        <v>30.57</v>
      </c>
      <c r="E12" s="160">
        <v>34.32</v>
      </c>
      <c r="F12" s="160">
        <v>32.44</v>
      </c>
      <c r="G12" s="160">
        <v>21.13</v>
      </c>
      <c r="H12" s="160">
        <v>20.54</v>
      </c>
      <c r="I12" s="160">
        <v>30.06</v>
      </c>
      <c r="J12" s="160">
        <v>38.08</v>
      </c>
      <c r="K12" s="160">
        <v>15.8</v>
      </c>
      <c r="L12" s="160">
        <v>22.53</v>
      </c>
      <c r="M12" s="160">
        <v>17.53</v>
      </c>
      <c r="N12" s="160">
        <v>25.77</v>
      </c>
      <c r="O12" s="154">
        <f>SUM(C12:N12)/12</f>
        <v>26.606666666666666</v>
      </c>
    </row>
    <row r="13" spans="1:15" ht="12.75">
      <c r="A13" s="98" t="s">
        <v>278</v>
      </c>
      <c r="B13" s="95" t="s">
        <v>282</v>
      </c>
      <c r="C13" s="160">
        <v>8.37</v>
      </c>
      <c r="D13" s="160">
        <v>5.24</v>
      </c>
      <c r="E13" s="160">
        <v>10.6</v>
      </c>
      <c r="F13" s="160">
        <v>10.7</v>
      </c>
      <c r="G13" s="160">
        <v>8.29</v>
      </c>
      <c r="H13" s="160">
        <v>8.89</v>
      </c>
      <c r="I13" s="160">
        <v>13.57</v>
      </c>
      <c r="J13" s="160">
        <v>11.35</v>
      </c>
      <c r="K13" s="160">
        <v>17.7</v>
      </c>
      <c r="L13" s="160">
        <v>13.02</v>
      </c>
      <c r="M13" s="160">
        <v>9.68</v>
      </c>
      <c r="N13" s="160">
        <v>6.79</v>
      </c>
      <c r="O13" s="154">
        <f>SUM(C13:N13)/12</f>
        <v>10.35</v>
      </c>
    </row>
    <row r="14" spans="1:15" ht="12.75">
      <c r="A14" s="99" t="s">
        <v>280</v>
      </c>
      <c r="B14" s="94" t="s">
        <v>274</v>
      </c>
      <c r="C14" s="160">
        <v>42.08</v>
      </c>
      <c r="D14" s="160">
        <v>43.35</v>
      </c>
      <c r="E14" s="160">
        <v>46</v>
      </c>
      <c r="F14" s="160">
        <v>43.95</v>
      </c>
      <c r="G14" s="160">
        <v>44.02</v>
      </c>
      <c r="H14" s="160">
        <v>41.51</v>
      </c>
      <c r="I14" s="160">
        <v>51.52</v>
      </c>
      <c r="J14" s="160">
        <v>51.5</v>
      </c>
      <c r="K14" s="160">
        <v>42.6</v>
      </c>
      <c r="L14" s="160">
        <v>45.06</v>
      </c>
      <c r="M14" s="160">
        <v>42.27</v>
      </c>
      <c r="N14" s="160">
        <v>46.57</v>
      </c>
      <c r="O14" s="154">
        <f t="shared" si="0"/>
        <v>45.035833333333336</v>
      </c>
    </row>
    <row r="15" spans="1:15" ht="12.75">
      <c r="A15" s="99" t="s">
        <v>280</v>
      </c>
      <c r="B15" s="95" t="s">
        <v>277</v>
      </c>
      <c r="C15" s="160">
        <v>18.17</v>
      </c>
      <c r="D15" s="160">
        <v>20.14</v>
      </c>
      <c r="E15" s="160">
        <v>27.5</v>
      </c>
      <c r="F15" s="160">
        <v>18.23</v>
      </c>
      <c r="G15" s="160">
        <v>16.5</v>
      </c>
      <c r="H15" s="160">
        <v>18.72</v>
      </c>
      <c r="I15" s="160">
        <v>27.88</v>
      </c>
      <c r="J15" s="160">
        <v>27.82</v>
      </c>
      <c r="K15" s="160">
        <v>23.57</v>
      </c>
      <c r="L15" s="160">
        <v>16.74</v>
      </c>
      <c r="M15" s="160">
        <v>24.32</v>
      </c>
      <c r="N15" s="160">
        <v>24.59</v>
      </c>
      <c r="O15" s="154">
        <f t="shared" si="0"/>
        <v>22.015</v>
      </c>
    </row>
    <row r="16" spans="1:15" ht="12.75">
      <c r="A16" s="99" t="s">
        <v>280</v>
      </c>
      <c r="B16" s="94" t="s">
        <v>275</v>
      </c>
      <c r="C16" s="160">
        <v>16.67</v>
      </c>
      <c r="D16" s="160">
        <v>21.48</v>
      </c>
      <c r="E16" s="160">
        <v>14.43</v>
      </c>
      <c r="F16" s="160">
        <v>14.81</v>
      </c>
      <c r="G16" s="160">
        <v>12.1</v>
      </c>
      <c r="H16" s="160">
        <v>12.72</v>
      </c>
      <c r="I16" s="160">
        <v>18.89</v>
      </c>
      <c r="J16" s="160">
        <v>15.74</v>
      </c>
      <c r="K16" s="160">
        <v>14.26</v>
      </c>
      <c r="L16" s="160">
        <v>10.25</v>
      </c>
      <c r="M16" s="160">
        <v>11.73</v>
      </c>
      <c r="N16" s="160">
        <v>9.52</v>
      </c>
      <c r="O16" s="154">
        <f t="shared" si="0"/>
        <v>14.383333333333333</v>
      </c>
    </row>
    <row r="17" spans="1:15" ht="12.75">
      <c r="A17" s="99" t="s">
        <v>280</v>
      </c>
      <c r="B17" s="95" t="s">
        <v>276</v>
      </c>
      <c r="C17" s="160">
        <v>10.4</v>
      </c>
      <c r="D17" s="160">
        <v>16.87</v>
      </c>
      <c r="E17" s="160">
        <v>22.93</v>
      </c>
      <c r="F17" s="160">
        <v>27.39</v>
      </c>
      <c r="G17" s="160">
        <v>30.44</v>
      </c>
      <c r="H17" s="160">
        <v>33.39</v>
      </c>
      <c r="I17" s="160">
        <v>35.9</v>
      </c>
      <c r="J17" s="160">
        <v>39.96</v>
      </c>
      <c r="K17" s="160">
        <v>33.29</v>
      </c>
      <c r="L17" s="160">
        <v>17.93</v>
      </c>
      <c r="M17" s="160">
        <v>19.41</v>
      </c>
      <c r="N17" s="160">
        <v>26</v>
      </c>
      <c r="O17" s="154">
        <f t="shared" si="0"/>
        <v>26.159166666666668</v>
      </c>
    </row>
    <row r="18" spans="1:15" ht="13.5" thickBot="1">
      <c r="A18" s="100" t="s">
        <v>280</v>
      </c>
      <c r="B18" s="96" t="s">
        <v>282</v>
      </c>
      <c r="C18" s="161">
        <v>10.72</v>
      </c>
      <c r="D18" s="161">
        <v>13.84</v>
      </c>
      <c r="E18" s="161">
        <v>15.58</v>
      </c>
      <c r="F18" s="161">
        <v>19.93</v>
      </c>
      <c r="G18" s="161">
        <v>24.12</v>
      </c>
      <c r="H18" s="161">
        <v>28.39</v>
      </c>
      <c r="I18" s="161">
        <v>29.62</v>
      </c>
      <c r="J18" s="161">
        <v>45</v>
      </c>
      <c r="K18" s="161">
        <v>49.86</v>
      </c>
      <c r="L18" s="161">
        <v>39.28</v>
      </c>
      <c r="M18" s="161">
        <v>29.57</v>
      </c>
      <c r="N18" s="161">
        <v>32.49</v>
      </c>
      <c r="O18" s="155">
        <f t="shared" si="0"/>
        <v>28.200000000000003</v>
      </c>
    </row>
    <row r="19" spans="1:15" ht="12.75">
      <c r="A19" s="97" t="s">
        <v>283</v>
      </c>
      <c r="B19" s="101" t="s">
        <v>274</v>
      </c>
      <c r="C19" s="162">
        <v>41.46</v>
      </c>
      <c r="D19" s="162">
        <v>41.5</v>
      </c>
      <c r="E19" s="162">
        <v>47.03</v>
      </c>
      <c r="F19" s="162">
        <v>43.66</v>
      </c>
      <c r="G19" s="162">
        <v>47.22</v>
      </c>
      <c r="H19" s="162">
        <v>42.19</v>
      </c>
      <c r="I19" s="162">
        <v>52.87</v>
      </c>
      <c r="J19" s="162">
        <v>46.19</v>
      </c>
      <c r="K19" s="162">
        <v>44.33</v>
      </c>
      <c r="L19" s="162">
        <v>39.76</v>
      </c>
      <c r="M19" s="162">
        <v>31.95</v>
      </c>
      <c r="N19" s="162">
        <v>45.63</v>
      </c>
      <c r="O19" s="156">
        <f t="shared" si="0"/>
        <v>43.649166666666666</v>
      </c>
    </row>
    <row r="20" spans="1:15" ht="12.75">
      <c r="A20" s="102" t="s">
        <v>283</v>
      </c>
      <c r="B20" s="94" t="s">
        <v>277</v>
      </c>
      <c r="C20" s="160">
        <v>17.74</v>
      </c>
      <c r="D20" s="160">
        <v>16.47</v>
      </c>
      <c r="E20" s="160">
        <v>16.25</v>
      </c>
      <c r="F20" s="160">
        <v>16.33</v>
      </c>
      <c r="G20" s="160">
        <v>16.79</v>
      </c>
      <c r="H20" s="160">
        <v>16.92</v>
      </c>
      <c r="I20" s="160">
        <v>18.3</v>
      </c>
      <c r="J20" s="160">
        <v>17.58</v>
      </c>
      <c r="K20" s="160">
        <v>17.18</v>
      </c>
      <c r="L20" s="160">
        <v>15.03</v>
      </c>
      <c r="M20" s="160">
        <v>12.44</v>
      </c>
      <c r="N20" s="160">
        <v>16.46</v>
      </c>
      <c r="O20" s="154">
        <f t="shared" si="0"/>
        <v>16.4575</v>
      </c>
    </row>
    <row r="21" spans="1:15" ht="12.75">
      <c r="A21" s="98" t="s">
        <v>283</v>
      </c>
      <c r="B21" s="95" t="s">
        <v>284</v>
      </c>
      <c r="C21" s="160">
        <v>11.57</v>
      </c>
      <c r="D21" s="160">
        <v>13.87</v>
      </c>
      <c r="E21" s="160">
        <v>16.73</v>
      </c>
      <c r="F21" s="160">
        <v>15.46</v>
      </c>
      <c r="G21" s="160">
        <v>25.64</v>
      </c>
      <c r="H21" s="160">
        <v>30.57</v>
      </c>
      <c r="I21" s="160">
        <v>44.54</v>
      </c>
      <c r="J21" s="160">
        <v>47.09</v>
      </c>
      <c r="K21" s="160">
        <v>32.78</v>
      </c>
      <c r="L21" s="160">
        <v>17.59</v>
      </c>
      <c r="M21" s="160">
        <v>19.16</v>
      </c>
      <c r="N21" s="160">
        <v>15.34</v>
      </c>
      <c r="O21" s="154">
        <f t="shared" si="0"/>
        <v>24.194999999999997</v>
      </c>
    </row>
    <row r="22" spans="1:15" ht="12.75">
      <c r="A22" s="98" t="s">
        <v>283</v>
      </c>
      <c r="B22" s="95" t="s">
        <v>275</v>
      </c>
      <c r="C22" s="160">
        <v>16.17</v>
      </c>
      <c r="D22" s="160">
        <v>21.13</v>
      </c>
      <c r="E22" s="160">
        <v>20.12</v>
      </c>
      <c r="F22" s="160">
        <v>20.81</v>
      </c>
      <c r="G22" s="160">
        <v>18.57</v>
      </c>
      <c r="H22" s="160">
        <v>21.52</v>
      </c>
      <c r="I22" s="160">
        <v>21.2</v>
      </c>
      <c r="J22" s="160">
        <v>19.44</v>
      </c>
      <c r="K22" s="160">
        <v>21.7</v>
      </c>
      <c r="L22" s="160">
        <v>18.24</v>
      </c>
      <c r="M22" s="160">
        <v>14.07</v>
      </c>
      <c r="N22" s="160">
        <v>17.57</v>
      </c>
      <c r="O22" s="154">
        <f t="shared" si="0"/>
        <v>19.211666666666666</v>
      </c>
    </row>
    <row r="23" spans="1:15" ht="12.75">
      <c r="A23" s="98" t="s">
        <v>283</v>
      </c>
      <c r="B23" s="95" t="s">
        <v>281</v>
      </c>
      <c r="C23" s="160">
        <v>2.57</v>
      </c>
      <c r="D23" s="160">
        <v>2.08</v>
      </c>
      <c r="E23" s="160">
        <v>2.25</v>
      </c>
      <c r="F23" s="160">
        <v>4.02</v>
      </c>
      <c r="G23" s="160">
        <v>9.52</v>
      </c>
      <c r="H23" s="160">
        <v>8.27</v>
      </c>
      <c r="I23" s="160">
        <v>7.83</v>
      </c>
      <c r="J23" s="160">
        <v>7.03</v>
      </c>
      <c r="K23" s="160">
        <v>7.23</v>
      </c>
      <c r="L23" s="160">
        <v>4.7</v>
      </c>
      <c r="M23" s="160">
        <v>7.15</v>
      </c>
      <c r="N23" s="160">
        <v>5.69</v>
      </c>
      <c r="O23" s="154">
        <f t="shared" si="0"/>
        <v>5.695</v>
      </c>
    </row>
    <row r="24" spans="1:15" ht="12.75">
      <c r="A24" s="98" t="s">
        <v>285</v>
      </c>
      <c r="B24" s="94" t="s">
        <v>274</v>
      </c>
      <c r="C24" s="160">
        <v>21.07</v>
      </c>
      <c r="D24" s="160">
        <v>14.82</v>
      </c>
      <c r="E24" s="160">
        <v>13.47</v>
      </c>
      <c r="F24" s="160">
        <v>14.29</v>
      </c>
      <c r="G24" s="160">
        <v>17.93</v>
      </c>
      <c r="H24" s="160">
        <v>13.96</v>
      </c>
      <c r="I24" s="160">
        <v>14.07</v>
      </c>
      <c r="J24" s="160">
        <v>15.78</v>
      </c>
      <c r="K24" s="160">
        <v>15.69</v>
      </c>
      <c r="L24" s="160">
        <v>14.18</v>
      </c>
      <c r="M24" s="160">
        <v>13.4</v>
      </c>
      <c r="N24" s="160">
        <v>18.93</v>
      </c>
      <c r="O24" s="154">
        <f t="shared" si="0"/>
        <v>15.6325</v>
      </c>
    </row>
    <row r="25" spans="1:15" ht="12.75">
      <c r="A25" s="98" t="s">
        <v>285</v>
      </c>
      <c r="B25" s="95" t="s">
        <v>284</v>
      </c>
      <c r="C25" s="160">
        <v>19.03</v>
      </c>
      <c r="D25" s="160">
        <v>13.14</v>
      </c>
      <c r="E25" s="160">
        <v>20.76</v>
      </c>
      <c r="F25" s="160">
        <v>20.07</v>
      </c>
      <c r="G25" s="160">
        <v>19.86</v>
      </c>
      <c r="H25" s="160">
        <v>18.79</v>
      </c>
      <c r="I25" s="160">
        <v>22.08</v>
      </c>
      <c r="J25" s="160">
        <v>31.28</v>
      </c>
      <c r="K25" s="160">
        <v>23.47</v>
      </c>
      <c r="L25" s="160">
        <v>19.79</v>
      </c>
      <c r="M25" s="160">
        <v>18.75</v>
      </c>
      <c r="N25" s="160">
        <v>20.07</v>
      </c>
      <c r="O25" s="154">
        <f t="shared" si="0"/>
        <v>20.590833333333332</v>
      </c>
    </row>
    <row r="26" spans="1:15" ht="12.75">
      <c r="A26" s="98" t="s">
        <v>285</v>
      </c>
      <c r="B26" s="95" t="s">
        <v>277</v>
      </c>
      <c r="C26" s="160">
        <v>10.12</v>
      </c>
      <c r="D26" s="160">
        <v>10.48</v>
      </c>
      <c r="E26" s="160">
        <v>18.92</v>
      </c>
      <c r="F26" s="160">
        <v>18.27</v>
      </c>
      <c r="G26" s="160">
        <v>21.37</v>
      </c>
      <c r="H26" s="160">
        <v>24.42</v>
      </c>
      <c r="I26" s="160">
        <v>31.25</v>
      </c>
      <c r="J26" s="160">
        <v>46.14</v>
      </c>
      <c r="K26" s="160">
        <v>27.15</v>
      </c>
      <c r="L26" s="160">
        <v>12.81</v>
      </c>
      <c r="M26" s="160">
        <v>11.08</v>
      </c>
      <c r="N26" s="160">
        <v>13.25</v>
      </c>
      <c r="O26" s="154">
        <f t="shared" si="0"/>
        <v>20.438333333333336</v>
      </c>
    </row>
    <row r="27" spans="1:15" ht="12.75">
      <c r="A27" s="98" t="s">
        <v>285</v>
      </c>
      <c r="B27" s="95" t="s">
        <v>279</v>
      </c>
      <c r="C27" s="160">
        <v>9.92</v>
      </c>
      <c r="D27" s="160">
        <v>4.89</v>
      </c>
      <c r="E27" s="160">
        <v>5.18</v>
      </c>
      <c r="F27" s="160">
        <v>7.95</v>
      </c>
      <c r="G27" s="160">
        <v>10.83</v>
      </c>
      <c r="H27" s="160">
        <v>10.39</v>
      </c>
      <c r="I27" s="160">
        <v>11.86</v>
      </c>
      <c r="J27" s="160">
        <v>12.36</v>
      </c>
      <c r="K27" s="160">
        <v>17.54</v>
      </c>
      <c r="L27" s="160">
        <v>5.65</v>
      </c>
      <c r="M27" s="160">
        <v>4.55</v>
      </c>
      <c r="N27" s="160">
        <v>7</v>
      </c>
      <c r="O27" s="154">
        <f t="shared" si="0"/>
        <v>9.01</v>
      </c>
    </row>
    <row r="28" spans="1:15" ht="13.5" thickBot="1">
      <c r="A28" s="98" t="s">
        <v>285</v>
      </c>
      <c r="B28" s="96" t="s">
        <v>276</v>
      </c>
      <c r="C28" s="161">
        <v>8.43</v>
      </c>
      <c r="D28" s="161">
        <v>9.75</v>
      </c>
      <c r="E28" s="161">
        <v>14.59</v>
      </c>
      <c r="F28" s="161">
        <v>11.97</v>
      </c>
      <c r="G28" s="161">
        <v>9.36</v>
      </c>
      <c r="H28" s="161">
        <v>7.71</v>
      </c>
      <c r="I28" s="161">
        <v>10.01</v>
      </c>
      <c r="J28" s="161">
        <v>10.44</v>
      </c>
      <c r="K28" s="161">
        <v>9.28</v>
      </c>
      <c r="L28" s="161">
        <v>6.59</v>
      </c>
      <c r="M28" s="161">
        <v>4.66</v>
      </c>
      <c r="N28" s="161">
        <v>5.1</v>
      </c>
      <c r="O28" s="155">
        <f t="shared" si="0"/>
        <v>8.990833333333333</v>
      </c>
    </row>
    <row r="29" spans="1:15" ht="12.75">
      <c r="A29" s="103" t="s">
        <v>286</v>
      </c>
      <c r="B29" s="94" t="s">
        <v>277</v>
      </c>
      <c r="C29" s="159">
        <v>13.61</v>
      </c>
      <c r="D29" s="159">
        <v>14.55</v>
      </c>
      <c r="E29" s="159">
        <v>14.75</v>
      </c>
      <c r="F29" s="159">
        <v>16.08</v>
      </c>
      <c r="G29" s="159">
        <v>18</v>
      </c>
      <c r="H29" s="159">
        <v>15.06</v>
      </c>
      <c r="I29" s="159">
        <v>21.76</v>
      </c>
      <c r="J29" s="159">
        <v>24.16</v>
      </c>
      <c r="K29" s="159">
        <v>19.06</v>
      </c>
      <c r="L29" s="159">
        <v>22.9</v>
      </c>
      <c r="M29" s="159">
        <v>12.16</v>
      </c>
      <c r="N29" s="159">
        <v>14.39</v>
      </c>
      <c r="O29" s="153">
        <f t="shared" si="0"/>
        <v>17.206666666666667</v>
      </c>
    </row>
    <row r="30" spans="1:15" ht="12.75">
      <c r="A30" s="99" t="s">
        <v>286</v>
      </c>
      <c r="B30" s="95" t="s">
        <v>274</v>
      </c>
      <c r="C30" s="160">
        <v>44.04</v>
      </c>
      <c r="D30" s="160">
        <v>41.51</v>
      </c>
      <c r="E30" s="160">
        <v>30.98</v>
      </c>
      <c r="F30" s="160">
        <v>32.74</v>
      </c>
      <c r="G30" s="160">
        <v>27.96</v>
      </c>
      <c r="H30" s="160">
        <v>30.46</v>
      </c>
      <c r="I30" s="160">
        <v>31.26</v>
      </c>
      <c r="J30" s="160">
        <v>33.65</v>
      </c>
      <c r="K30" s="160">
        <v>32.77</v>
      </c>
      <c r="L30" s="160">
        <v>28.11</v>
      </c>
      <c r="M30" s="160">
        <v>22.53</v>
      </c>
      <c r="N30" s="160">
        <v>27.19</v>
      </c>
      <c r="O30" s="154">
        <f t="shared" si="0"/>
        <v>31.933333333333334</v>
      </c>
    </row>
    <row r="31" spans="1:15" ht="12.75">
      <c r="A31" s="99" t="s">
        <v>286</v>
      </c>
      <c r="B31" s="95" t="s">
        <v>279</v>
      </c>
      <c r="C31" s="163">
        <v>2.01</v>
      </c>
      <c r="D31" s="163">
        <v>5.01</v>
      </c>
      <c r="E31" s="163">
        <v>8.33</v>
      </c>
      <c r="F31" s="163">
        <v>8.59</v>
      </c>
      <c r="G31" s="163">
        <v>4.58</v>
      </c>
      <c r="H31" s="163">
        <v>4.79</v>
      </c>
      <c r="I31" s="163">
        <v>10.42</v>
      </c>
      <c r="J31" s="163">
        <v>10.03</v>
      </c>
      <c r="K31" s="163">
        <v>11.67</v>
      </c>
      <c r="L31" s="163">
        <v>7.22</v>
      </c>
      <c r="M31" s="163">
        <v>4.86</v>
      </c>
      <c r="N31" s="163">
        <v>13.75</v>
      </c>
      <c r="O31" s="157">
        <f t="shared" si="0"/>
        <v>7.6049999999999995</v>
      </c>
    </row>
    <row r="32" spans="1:15" ht="12.75">
      <c r="A32" s="99" t="s">
        <v>286</v>
      </c>
      <c r="B32" s="95" t="s">
        <v>282</v>
      </c>
      <c r="C32" s="163">
        <v>3.22</v>
      </c>
      <c r="D32" s="163">
        <v>1.8</v>
      </c>
      <c r="E32" s="163">
        <v>1.65</v>
      </c>
      <c r="F32" s="163">
        <v>3.1</v>
      </c>
      <c r="G32" s="163">
        <v>8.39</v>
      </c>
      <c r="H32" s="163">
        <v>4.71</v>
      </c>
      <c r="I32" s="163">
        <v>3.77</v>
      </c>
      <c r="J32" s="163">
        <v>3.33</v>
      </c>
      <c r="K32" s="163">
        <v>2.3</v>
      </c>
      <c r="L32" s="163">
        <v>3.68</v>
      </c>
      <c r="M32" s="163">
        <v>2.31</v>
      </c>
      <c r="N32" s="163">
        <v>6.44</v>
      </c>
      <c r="O32" s="157">
        <f t="shared" si="0"/>
        <v>3.7249999999999996</v>
      </c>
    </row>
    <row r="33" spans="1:15" ht="13.5" thickBot="1">
      <c r="A33" s="100" t="s">
        <v>287</v>
      </c>
      <c r="B33" s="96" t="s">
        <v>277</v>
      </c>
      <c r="C33" s="161">
        <v>18.15</v>
      </c>
      <c r="D33" s="161">
        <v>12.22</v>
      </c>
      <c r="E33" s="161">
        <v>19.63</v>
      </c>
      <c r="F33" s="161">
        <v>15.93</v>
      </c>
      <c r="G33" s="161">
        <v>9.89</v>
      </c>
      <c r="H33" s="161">
        <v>13.33</v>
      </c>
      <c r="I33" s="161">
        <v>10.37</v>
      </c>
      <c r="J33" s="161">
        <v>11.48</v>
      </c>
      <c r="K33" s="161">
        <v>10.37</v>
      </c>
      <c r="L33" s="161">
        <v>8.89</v>
      </c>
      <c r="M33" s="161">
        <v>9.63</v>
      </c>
      <c r="N33" s="161">
        <v>15.19</v>
      </c>
      <c r="O33" s="155">
        <f t="shared" si="0"/>
        <v>12.923333333333334</v>
      </c>
    </row>
    <row r="34" spans="1:14" s="68" customFormat="1" ht="12.75">
      <c r="A34" s="1" t="s">
        <v>288</v>
      </c>
      <c r="D34" s="10"/>
      <c r="N34" s="69"/>
    </row>
    <row r="35" spans="3:15" ht="12.75"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4"/>
    </row>
    <row r="36" spans="4:15" ht="12.75"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4"/>
    </row>
    <row r="37" spans="4:15" ht="12.75"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4"/>
    </row>
    <row r="38" spans="4:15" ht="12.75"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4"/>
    </row>
    <row r="39" spans="4:15" ht="12.75"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4"/>
    </row>
    <row r="40" spans="4:15" ht="12.75"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4"/>
    </row>
    <row r="41" spans="4:15" ht="12.75"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4"/>
    </row>
    <row r="42" spans="4:15" ht="12.75"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4"/>
    </row>
    <row r="43" spans="4:15" ht="12.75"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4"/>
    </row>
    <row r="44" spans="4:15" ht="12.75"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4"/>
    </row>
    <row r="45" spans="4:15" ht="12.75"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4"/>
    </row>
    <row r="46" spans="4:15" ht="12.75"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4"/>
    </row>
    <row r="47" spans="4:15" ht="12.75"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4"/>
    </row>
    <row r="48" spans="4:15" ht="12.75"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4"/>
    </row>
    <row r="49" spans="4:15" ht="12.75"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4"/>
    </row>
    <row r="50" spans="4:15" ht="12.75"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4"/>
    </row>
    <row r="51" spans="4:15" ht="12.75"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4"/>
    </row>
    <row r="52" spans="4:15" ht="12.75"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4"/>
    </row>
    <row r="53" spans="4:15" ht="12.75"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4"/>
    </row>
    <row r="54" spans="4:15" ht="12.75"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4"/>
    </row>
    <row r="55" spans="4:15" ht="12.75"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4"/>
    </row>
    <row r="56" spans="4:15" ht="12.75"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4"/>
    </row>
    <row r="57" spans="4:15" ht="12.75"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4"/>
    </row>
    <row r="58" spans="4:15" ht="12.75"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4"/>
    </row>
    <row r="59" spans="4:15" ht="12.75"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4"/>
    </row>
    <row r="60" spans="4:15" ht="12.75"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4"/>
    </row>
    <row r="61" spans="4:15" ht="12.75"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4"/>
    </row>
    <row r="62" spans="4:15" ht="12.75"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4"/>
    </row>
    <row r="63" spans="4:15" ht="12.75"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4"/>
    </row>
    <row r="64" spans="4:15" ht="12.75"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4"/>
    </row>
    <row r="65" spans="4:15" ht="12.75"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4"/>
    </row>
    <row r="66" spans="4:15" ht="12.75"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4"/>
    </row>
    <row r="67" spans="4:15" ht="12.75"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4"/>
    </row>
    <row r="68" spans="4:15" ht="12.75"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4"/>
    </row>
    <row r="69" spans="4:15" ht="12.75"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4"/>
    </row>
    <row r="70" spans="4:15" ht="12.75"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4"/>
    </row>
    <row r="71" spans="4:15" ht="12.75"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4"/>
    </row>
    <row r="72" spans="4:15" ht="12.75">
      <c r="D72" s="105"/>
      <c r="E72" s="105"/>
      <c r="F72" s="105"/>
      <c r="G72" s="105"/>
      <c r="H72" s="105"/>
      <c r="I72" s="105"/>
      <c r="J72" s="105"/>
      <c r="K72" s="105"/>
      <c r="L72" s="105"/>
      <c r="M72" s="105"/>
      <c r="N72" s="105"/>
      <c r="O72" s="104"/>
    </row>
    <row r="73" spans="4:15" ht="12.75"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5"/>
      <c r="O73" s="104"/>
    </row>
    <row r="74" spans="4:15" ht="12.75"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4"/>
    </row>
    <row r="75" spans="4:15" ht="12.75"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  <c r="O75" s="104"/>
    </row>
    <row r="76" spans="4:15" ht="12.75">
      <c r="D76" s="105"/>
      <c r="E76" s="105"/>
      <c r="F76" s="105"/>
      <c r="G76" s="105"/>
      <c r="H76" s="105"/>
      <c r="I76" s="105"/>
      <c r="J76" s="105"/>
      <c r="K76" s="105"/>
      <c r="L76" s="105"/>
      <c r="M76" s="105"/>
      <c r="N76" s="105"/>
      <c r="O76" s="104"/>
    </row>
    <row r="77" spans="4:15" ht="12.75">
      <c r="D77" s="105"/>
      <c r="E77" s="105"/>
      <c r="F77" s="105"/>
      <c r="G77" s="105"/>
      <c r="H77" s="105"/>
      <c r="I77" s="105"/>
      <c r="J77" s="105"/>
      <c r="K77" s="105"/>
      <c r="L77" s="105"/>
      <c r="M77" s="105"/>
      <c r="N77" s="105"/>
      <c r="O77" s="104"/>
    </row>
    <row r="78" spans="4:15" ht="12.75">
      <c r="D78" s="105"/>
      <c r="E78" s="105"/>
      <c r="F78" s="105"/>
      <c r="G78" s="105"/>
      <c r="H78" s="105"/>
      <c r="I78" s="105"/>
      <c r="J78" s="105"/>
      <c r="K78" s="105"/>
      <c r="L78" s="105"/>
      <c r="M78" s="105"/>
      <c r="N78" s="105"/>
      <c r="O78" s="104"/>
    </row>
    <row r="79" spans="4:15" ht="12.75">
      <c r="D79" s="105"/>
      <c r="E79" s="105"/>
      <c r="F79" s="105"/>
      <c r="G79" s="105"/>
      <c r="H79" s="105"/>
      <c r="I79" s="105"/>
      <c r="J79" s="105"/>
      <c r="K79" s="105"/>
      <c r="L79" s="105"/>
      <c r="M79" s="105"/>
      <c r="N79" s="105"/>
      <c r="O79" s="104"/>
    </row>
    <row r="80" spans="4:15" ht="12.75">
      <c r="D80" s="105"/>
      <c r="E80" s="105"/>
      <c r="F80" s="105"/>
      <c r="G80" s="105"/>
      <c r="H80" s="105"/>
      <c r="I80" s="105"/>
      <c r="J80" s="105"/>
      <c r="K80" s="105"/>
      <c r="L80" s="105"/>
      <c r="M80" s="105"/>
      <c r="N80" s="105"/>
      <c r="O80" s="104"/>
    </row>
    <row r="81" spans="4:15" ht="12.75">
      <c r="D81" s="105"/>
      <c r="E81" s="105"/>
      <c r="F81" s="105"/>
      <c r="G81" s="105"/>
      <c r="H81" s="105"/>
      <c r="I81" s="105"/>
      <c r="J81" s="105"/>
      <c r="K81" s="105"/>
      <c r="L81" s="105"/>
      <c r="M81" s="105"/>
      <c r="N81" s="105"/>
      <c r="O81" s="104"/>
    </row>
    <row r="82" spans="4:15" ht="12.75">
      <c r="D82" s="105"/>
      <c r="E82" s="105"/>
      <c r="F82" s="105"/>
      <c r="G82" s="105"/>
      <c r="H82" s="105"/>
      <c r="I82" s="105"/>
      <c r="J82" s="105"/>
      <c r="K82" s="105"/>
      <c r="L82" s="105"/>
      <c r="M82" s="105"/>
      <c r="N82" s="105"/>
      <c r="O82" s="104"/>
    </row>
    <row r="83" spans="4:15" ht="12.75">
      <c r="D83" s="105"/>
      <c r="E83" s="105"/>
      <c r="F83" s="105"/>
      <c r="G83" s="105"/>
      <c r="H83" s="105"/>
      <c r="I83" s="105"/>
      <c r="J83" s="105"/>
      <c r="K83" s="105"/>
      <c r="L83" s="105"/>
      <c r="M83" s="105"/>
      <c r="N83" s="105"/>
      <c r="O83" s="104"/>
    </row>
    <row r="84" spans="4:15" ht="12.75">
      <c r="D84" s="105"/>
      <c r="E84" s="105"/>
      <c r="F84" s="105"/>
      <c r="G84" s="105"/>
      <c r="H84" s="105"/>
      <c r="I84" s="105"/>
      <c r="J84" s="105"/>
      <c r="K84" s="105"/>
      <c r="L84" s="105"/>
      <c r="M84" s="105"/>
      <c r="N84" s="105"/>
      <c r="O84" s="104"/>
    </row>
    <row r="85" spans="4:15" ht="12.75">
      <c r="D85" s="105"/>
      <c r="E85" s="105"/>
      <c r="F85" s="105"/>
      <c r="G85" s="105"/>
      <c r="H85" s="105"/>
      <c r="I85" s="105"/>
      <c r="J85" s="105"/>
      <c r="K85" s="105"/>
      <c r="L85" s="105"/>
      <c r="M85" s="105"/>
      <c r="N85" s="105"/>
      <c r="O85" s="104"/>
    </row>
    <row r="86" spans="4:15" ht="12.75">
      <c r="D86" s="105"/>
      <c r="E86" s="105"/>
      <c r="F86" s="105"/>
      <c r="G86" s="105"/>
      <c r="H86" s="105"/>
      <c r="I86" s="105"/>
      <c r="J86" s="105"/>
      <c r="K86" s="105"/>
      <c r="L86" s="105"/>
      <c r="M86" s="105"/>
      <c r="N86" s="105"/>
      <c r="O86" s="104"/>
    </row>
    <row r="87" spans="4:15" ht="12.75">
      <c r="D87" s="105"/>
      <c r="E87" s="105"/>
      <c r="F87" s="105"/>
      <c r="G87" s="105"/>
      <c r="H87" s="105"/>
      <c r="I87" s="105"/>
      <c r="J87" s="105"/>
      <c r="K87" s="105"/>
      <c r="L87" s="105"/>
      <c r="M87" s="105"/>
      <c r="N87" s="105"/>
      <c r="O87" s="104"/>
    </row>
    <row r="88" spans="4:15" ht="12.75">
      <c r="D88" s="105"/>
      <c r="E88" s="105"/>
      <c r="F88" s="105"/>
      <c r="G88" s="105"/>
      <c r="H88" s="105"/>
      <c r="I88" s="105"/>
      <c r="J88" s="105"/>
      <c r="K88" s="105"/>
      <c r="L88" s="105"/>
      <c r="M88" s="105"/>
      <c r="N88" s="105"/>
      <c r="O88" s="104"/>
    </row>
    <row r="89" spans="4:15" ht="12.75">
      <c r="D89" s="105"/>
      <c r="E89" s="105"/>
      <c r="F89" s="105"/>
      <c r="G89" s="105"/>
      <c r="H89" s="105"/>
      <c r="I89" s="105"/>
      <c r="J89" s="105"/>
      <c r="K89" s="105"/>
      <c r="L89" s="105"/>
      <c r="M89" s="105"/>
      <c r="N89" s="105"/>
      <c r="O89" s="104"/>
    </row>
    <row r="90" spans="4:15" ht="12.75">
      <c r="D90" s="105"/>
      <c r="E90" s="105"/>
      <c r="F90" s="105"/>
      <c r="G90" s="105"/>
      <c r="H90" s="105"/>
      <c r="I90" s="105"/>
      <c r="J90" s="105"/>
      <c r="K90" s="105"/>
      <c r="L90" s="105"/>
      <c r="M90" s="105"/>
      <c r="N90" s="105"/>
      <c r="O90" s="104"/>
    </row>
    <row r="91" spans="4:15" ht="12.75">
      <c r="D91" s="105"/>
      <c r="E91" s="105"/>
      <c r="F91" s="105"/>
      <c r="G91" s="105"/>
      <c r="H91" s="105"/>
      <c r="I91" s="105"/>
      <c r="J91" s="105"/>
      <c r="K91" s="105"/>
      <c r="L91" s="105"/>
      <c r="M91" s="105"/>
      <c r="N91" s="105"/>
      <c r="O91" s="104"/>
    </row>
    <row r="92" spans="4:15" ht="12.75">
      <c r="D92" s="105"/>
      <c r="E92" s="105"/>
      <c r="F92" s="105"/>
      <c r="G92" s="105"/>
      <c r="H92" s="105"/>
      <c r="I92" s="105"/>
      <c r="J92" s="105"/>
      <c r="K92" s="105"/>
      <c r="L92" s="105"/>
      <c r="M92" s="105"/>
      <c r="N92" s="105"/>
      <c r="O92" s="104"/>
    </row>
    <row r="93" spans="4:15" ht="12.75">
      <c r="D93" s="105"/>
      <c r="E93" s="105"/>
      <c r="F93" s="105"/>
      <c r="G93" s="105"/>
      <c r="H93" s="105"/>
      <c r="I93" s="105"/>
      <c r="J93" s="105"/>
      <c r="K93" s="105"/>
      <c r="L93" s="105"/>
      <c r="M93" s="105"/>
      <c r="N93" s="105"/>
      <c r="O93" s="104"/>
    </row>
    <row r="94" spans="4:15" ht="12.75"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4"/>
    </row>
    <row r="95" spans="4:15" ht="12.75">
      <c r="D95" s="105"/>
      <c r="E95" s="105"/>
      <c r="F95" s="105"/>
      <c r="G95" s="105"/>
      <c r="H95" s="105"/>
      <c r="I95" s="105"/>
      <c r="J95" s="105"/>
      <c r="K95" s="105"/>
      <c r="L95" s="105"/>
      <c r="M95" s="105"/>
      <c r="N95" s="105"/>
      <c r="O95" s="104"/>
    </row>
    <row r="96" spans="4:15" ht="12.75">
      <c r="D96" s="105"/>
      <c r="E96" s="105"/>
      <c r="F96" s="105"/>
      <c r="G96" s="105"/>
      <c r="H96" s="105"/>
      <c r="I96" s="105"/>
      <c r="J96" s="105"/>
      <c r="K96" s="105"/>
      <c r="L96" s="105"/>
      <c r="M96" s="105"/>
      <c r="N96" s="105"/>
      <c r="O96" s="104"/>
    </row>
    <row r="97" spans="4:15" ht="12.75">
      <c r="D97" s="105"/>
      <c r="E97" s="105"/>
      <c r="F97" s="105"/>
      <c r="G97" s="105"/>
      <c r="H97" s="105"/>
      <c r="I97" s="105"/>
      <c r="J97" s="105"/>
      <c r="K97" s="105"/>
      <c r="L97" s="105"/>
      <c r="M97" s="105"/>
      <c r="N97" s="105"/>
      <c r="O97" s="104"/>
    </row>
    <row r="98" spans="4:15" ht="12.75">
      <c r="D98" s="105"/>
      <c r="E98" s="105"/>
      <c r="F98" s="105"/>
      <c r="G98" s="105"/>
      <c r="H98" s="105"/>
      <c r="I98" s="105"/>
      <c r="J98" s="105"/>
      <c r="K98" s="105"/>
      <c r="L98" s="105"/>
      <c r="M98" s="105"/>
      <c r="N98" s="105"/>
      <c r="O98" s="104"/>
    </row>
    <row r="99" spans="4:15" ht="12.75">
      <c r="D99" s="105"/>
      <c r="E99" s="105"/>
      <c r="F99" s="105"/>
      <c r="G99" s="105"/>
      <c r="H99" s="105"/>
      <c r="I99" s="105"/>
      <c r="J99" s="105"/>
      <c r="K99" s="105"/>
      <c r="L99" s="105"/>
      <c r="M99" s="105"/>
      <c r="N99" s="105"/>
      <c r="O99" s="104"/>
    </row>
    <row r="100" spans="4:15" ht="12.75">
      <c r="D100" s="105"/>
      <c r="E100" s="105"/>
      <c r="F100" s="105"/>
      <c r="G100" s="105"/>
      <c r="H100" s="105"/>
      <c r="I100" s="105"/>
      <c r="J100" s="105"/>
      <c r="K100" s="105"/>
      <c r="L100" s="105"/>
      <c r="M100" s="105"/>
      <c r="N100" s="105"/>
      <c r="O100" s="104"/>
    </row>
    <row r="101" spans="4:15" ht="12.75">
      <c r="D101" s="105"/>
      <c r="E101" s="105"/>
      <c r="F101" s="105"/>
      <c r="G101" s="105"/>
      <c r="H101" s="105"/>
      <c r="I101" s="105"/>
      <c r="J101" s="105"/>
      <c r="K101" s="105"/>
      <c r="L101" s="105"/>
      <c r="M101" s="105"/>
      <c r="N101" s="105"/>
      <c r="O101" s="104"/>
    </row>
    <row r="102" spans="4:15" ht="12.75">
      <c r="D102" s="105"/>
      <c r="E102" s="105"/>
      <c r="F102" s="105"/>
      <c r="G102" s="105"/>
      <c r="H102" s="105"/>
      <c r="I102" s="105"/>
      <c r="J102" s="105"/>
      <c r="K102" s="105"/>
      <c r="L102" s="105"/>
      <c r="M102" s="105"/>
      <c r="N102" s="105"/>
      <c r="O102" s="104"/>
    </row>
    <row r="103" spans="4:15" ht="12.75">
      <c r="D103" s="105"/>
      <c r="E103" s="105"/>
      <c r="F103" s="105"/>
      <c r="G103" s="105"/>
      <c r="H103" s="105"/>
      <c r="I103" s="105"/>
      <c r="J103" s="105"/>
      <c r="K103" s="105"/>
      <c r="L103" s="105"/>
      <c r="M103" s="105"/>
      <c r="N103" s="105"/>
      <c r="O103" s="104"/>
    </row>
    <row r="104" spans="4:15" ht="12.75">
      <c r="D104" s="105"/>
      <c r="E104" s="105"/>
      <c r="F104" s="105"/>
      <c r="G104" s="105"/>
      <c r="H104" s="105"/>
      <c r="I104" s="105"/>
      <c r="J104" s="105"/>
      <c r="K104" s="105"/>
      <c r="L104" s="105"/>
      <c r="M104" s="105"/>
      <c r="N104" s="105"/>
      <c r="O104" s="104"/>
    </row>
    <row r="105" spans="4:15" ht="12.75">
      <c r="D105" s="105"/>
      <c r="E105" s="105"/>
      <c r="F105" s="105"/>
      <c r="G105" s="105"/>
      <c r="H105" s="105"/>
      <c r="I105" s="105"/>
      <c r="J105" s="105"/>
      <c r="K105" s="105"/>
      <c r="L105" s="105"/>
      <c r="M105" s="105"/>
      <c r="N105" s="105"/>
      <c r="O105" s="104"/>
    </row>
    <row r="106" spans="4:15" ht="12.75">
      <c r="D106" s="105"/>
      <c r="E106" s="105"/>
      <c r="F106" s="105"/>
      <c r="G106" s="105"/>
      <c r="H106" s="105"/>
      <c r="I106" s="105"/>
      <c r="J106" s="105"/>
      <c r="K106" s="105"/>
      <c r="L106" s="105"/>
      <c r="M106" s="105"/>
      <c r="N106" s="105"/>
      <c r="O106" s="104"/>
    </row>
    <row r="107" spans="4:15" ht="12.75">
      <c r="D107" s="105"/>
      <c r="E107" s="105"/>
      <c r="F107" s="105"/>
      <c r="G107" s="105"/>
      <c r="H107" s="105"/>
      <c r="I107" s="105"/>
      <c r="J107" s="105"/>
      <c r="K107" s="105"/>
      <c r="L107" s="105"/>
      <c r="M107" s="105"/>
      <c r="N107" s="105"/>
      <c r="O107" s="104"/>
    </row>
    <row r="108" spans="4:15" ht="12.75">
      <c r="D108" s="105"/>
      <c r="E108" s="105"/>
      <c r="F108" s="105"/>
      <c r="G108" s="105"/>
      <c r="H108" s="105"/>
      <c r="I108" s="105"/>
      <c r="J108" s="105"/>
      <c r="K108" s="105"/>
      <c r="L108" s="105"/>
      <c r="M108" s="105"/>
      <c r="N108" s="105"/>
      <c r="O108" s="104"/>
    </row>
    <row r="109" spans="4:15" ht="12.75">
      <c r="D109" s="105"/>
      <c r="E109" s="105"/>
      <c r="F109" s="105"/>
      <c r="G109" s="105"/>
      <c r="H109" s="105"/>
      <c r="I109" s="105"/>
      <c r="J109" s="105"/>
      <c r="K109" s="105"/>
      <c r="L109" s="105"/>
      <c r="M109" s="105"/>
      <c r="N109" s="105"/>
      <c r="O109" s="104"/>
    </row>
    <row r="110" spans="4:15" ht="12.75">
      <c r="D110" s="105"/>
      <c r="E110" s="105"/>
      <c r="F110" s="105"/>
      <c r="G110" s="105"/>
      <c r="H110" s="105"/>
      <c r="I110" s="105"/>
      <c r="J110" s="105"/>
      <c r="K110" s="105"/>
      <c r="L110" s="105"/>
      <c r="M110" s="105"/>
      <c r="N110" s="105"/>
      <c r="O110" s="104"/>
    </row>
    <row r="111" spans="4:15" ht="12.75">
      <c r="D111" s="105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  <c r="O111" s="104"/>
    </row>
    <row r="112" spans="4:15" ht="12.75">
      <c r="D112" s="105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104"/>
    </row>
    <row r="113" spans="4:15" ht="12.75">
      <c r="D113" s="105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  <c r="O113" s="104"/>
    </row>
    <row r="114" spans="4:15" ht="12.75">
      <c r="D114" s="105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  <c r="O114" s="104"/>
    </row>
    <row r="115" spans="4:15" ht="12.75">
      <c r="D115" s="105"/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  <c r="O115" s="104"/>
    </row>
    <row r="116" spans="4:15" ht="12.75">
      <c r="D116" s="105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  <c r="O116" s="104"/>
    </row>
    <row r="117" spans="4:15" ht="12.75"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4"/>
    </row>
    <row r="118" spans="4:15" ht="12.75">
      <c r="D118" s="105"/>
      <c r="E118" s="105"/>
      <c r="F118" s="105"/>
      <c r="G118" s="105"/>
      <c r="H118" s="105"/>
      <c r="I118" s="105"/>
      <c r="J118" s="105"/>
      <c r="K118" s="105"/>
      <c r="L118" s="105"/>
      <c r="M118" s="105"/>
      <c r="N118" s="105"/>
      <c r="O118" s="104"/>
    </row>
    <row r="119" spans="4:15" ht="12.75">
      <c r="D119" s="105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  <c r="O119" s="104"/>
    </row>
    <row r="120" spans="4:15" ht="12.75">
      <c r="D120" s="105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4"/>
    </row>
    <row r="121" spans="4:15" ht="12.75">
      <c r="D121" s="105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  <c r="O121" s="104"/>
    </row>
    <row r="122" spans="4:15" ht="12.75">
      <c r="D122" s="105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4"/>
    </row>
    <row r="123" spans="4:15" ht="12.75">
      <c r="D123" s="105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4"/>
    </row>
    <row r="124" spans="4:15" ht="12.75">
      <c r="D124" s="105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4"/>
    </row>
    <row r="125" spans="4:15" ht="12.75">
      <c r="D125" s="105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  <c r="O125" s="104"/>
    </row>
    <row r="126" spans="4:15" ht="12.75"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4"/>
    </row>
    <row r="127" spans="4:15" ht="12.75">
      <c r="D127" s="105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  <c r="O127" s="104"/>
    </row>
    <row r="128" spans="4:15" ht="12.75">
      <c r="D128" s="105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4"/>
    </row>
    <row r="129" spans="4:15" ht="12.75">
      <c r="D129" s="105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  <c r="O129" s="104"/>
    </row>
    <row r="130" spans="4:15" ht="12.75">
      <c r="D130" s="105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4"/>
    </row>
    <row r="131" spans="4:15" ht="12.75">
      <c r="D131" s="105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4"/>
    </row>
    <row r="132" spans="4:15" ht="12.75">
      <c r="D132" s="105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4"/>
    </row>
    <row r="133" spans="4:15" ht="12.75">
      <c r="D133" s="105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4"/>
    </row>
    <row r="134" spans="4:15" ht="12.75"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4"/>
    </row>
    <row r="135" spans="4:15" ht="12.75"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4"/>
    </row>
    <row r="136" spans="4:15" ht="12.75">
      <c r="D136" s="105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4"/>
    </row>
    <row r="137" spans="4:15" ht="12.75">
      <c r="D137" s="105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  <c r="O137" s="104"/>
    </row>
    <row r="138" spans="4:15" ht="12.75">
      <c r="D138" s="105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4"/>
    </row>
    <row r="139" spans="4:15" ht="12.75">
      <c r="D139" s="105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  <c r="O139" s="104"/>
    </row>
    <row r="140" spans="4:15" ht="12.75">
      <c r="D140" s="105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4"/>
    </row>
    <row r="141" spans="4:15" ht="12.75">
      <c r="D141" s="105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4"/>
    </row>
    <row r="142" spans="4:15" ht="12.75">
      <c r="D142" s="105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4"/>
    </row>
    <row r="143" spans="4:15" ht="12.75">
      <c r="D143" s="105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4"/>
    </row>
    <row r="144" spans="4:15" ht="12.75">
      <c r="D144" s="105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4"/>
    </row>
    <row r="145" spans="4:15" ht="12.75">
      <c r="D145" s="105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4"/>
    </row>
    <row r="146" spans="4:15" ht="12.75">
      <c r="D146" s="105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  <c r="O146" s="104"/>
    </row>
    <row r="147" spans="4:15" ht="12.75">
      <c r="D147" s="105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4"/>
    </row>
    <row r="148" spans="4:15" ht="12.75">
      <c r="D148" s="105"/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  <c r="O148" s="104"/>
    </row>
    <row r="149" spans="4:15" ht="12.75">
      <c r="D149" s="105"/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  <c r="O149" s="104"/>
    </row>
    <row r="150" spans="4:15" ht="12.75">
      <c r="D150" s="105"/>
      <c r="E150" s="105"/>
      <c r="F150" s="105"/>
      <c r="G150" s="105"/>
      <c r="H150" s="105"/>
      <c r="I150" s="105"/>
      <c r="J150" s="105"/>
      <c r="K150" s="105"/>
      <c r="L150" s="105"/>
      <c r="M150" s="105"/>
      <c r="N150" s="105"/>
      <c r="O150" s="104"/>
    </row>
    <row r="151" spans="4:15" ht="12.75">
      <c r="D151" s="105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4"/>
    </row>
    <row r="152" spans="4:15" ht="12.75">
      <c r="D152" s="105"/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  <c r="O152" s="104"/>
    </row>
    <row r="153" spans="4:15" ht="12.75">
      <c r="D153" s="105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  <c r="O153" s="104"/>
    </row>
    <row r="154" spans="4:15" ht="12.75">
      <c r="D154" s="105"/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  <c r="O154" s="104"/>
    </row>
    <row r="155" spans="4:15" ht="12.75">
      <c r="D155" s="105"/>
      <c r="E155" s="105"/>
      <c r="F155" s="105"/>
      <c r="G155" s="105"/>
      <c r="H155" s="105"/>
      <c r="I155" s="105"/>
      <c r="J155" s="105"/>
      <c r="K155" s="105"/>
      <c r="L155" s="105"/>
      <c r="M155" s="105"/>
      <c r="N155" s="105"/>
      <c r="O155" s="104"/>
    </row>
    <row r="156" spans="4:15" ht="12.75">
      <c r="D156" s="105"/>
      <c r="E156" s="105"/>
      <c r="F156" s="105"/>
      <c r="G156" s="105"/>
      <c r="H156" s="105"/>
      <c r="I156" s="105"/>
      <c r="J156" s="105"/>
      <c r="K156" s="105"/>
      <c r="L156" s="105"/>
      <c r="M156" s="105"/>
      <c r="N156" s="105"/>
      <c r="O156" s="104"/>
    </row>
    <row r="157" spans="4:15" ht="12.75">
      <c r="D157" s="105"/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  <c r="O157" s="104"/>
    </row>
    <row r="158" spans="4:15" ht="12.75">
      <c r="D158" s="105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  <c r="O158" s="104"/>
    </row>
    <row r="159" spans="4:15" ht="12.75">
      <c r="D159" s="105"/>
      <c r="E159" s="105"/>
      <c r="F159" s="105"/>
      <c r="G159" s="105"/>
      <c r="H159" s="105"/>
      <c r="I159" s="105"/>
      <c r="J159" s="105"/>
      <c r="K159" s="105"/>
      <c r="L159" s="105"/>
      <c r="M159" s="105"/>
      <c r="N159" s="105"/>
      <c r="O159" s="104"/>
    </row>
    <row r="160" spans="4:15" ht="12.75">
      <c r="D160" s="105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  <c r="O160" s="104"/>
    </row>
    <row r="161" spans="4:15" ht="12.75">
      <c r="D161" s="105"/>
      <c r="E161" s="105"/>
      <c r="F161" s="105"/>
      <c r="G161" s="105"/>
      <c r="H161" s="105"/>
      <c r="I161" s="105"/>
      <c r="J161" s="105"/>
      <c r="K161" s="105"/>
      <c r="L161" s="105"/>
      <c r="M161" s="105"/>
      <c r="N161" s="105"/>
      <c r="O161" s="104"/>
    </row>
    <row r="162" spans="4:15" ht="12.75">
      <c r="D162" s="105"/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  <c r="O162" s="104"/>
    </row>
    <row r="163" spans="4:15" ht="12.75">
      <c r="D163" s="105"/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  <c r="O163" s="104"/>
    </row>
    <row r="164" spans="4:15" ht="12.75">
      <c r="D164" s="105"/>
      <c r="E164" s="105"/>
      <c r="F164" s="105"/>
      <c r="G164" s="105"/>
      <c r="H164" s="105"/>
      <c r="I164" s="105"/>
      <c r="J164" s="105"/>
      <c r="K164" s="105"/>
      <c r="L164" s="105"/>
      <c r="M164" s="105"/>
      <c r="N164" s="105"/>
      <c r="O164" s="104"/>
    </row>
    <row r="165" spans="4:15" ht="12.75">
      <c r="D165" s="105"/>
      <c r="E165" s="105"/>
      <c r="F165" s="105"/>
      <c r="G165" s="105"/>
      <c r="H165" s="105"/>
      <c r="I165" s="105"/>
      <c r="J165" s="105"/>
      <c r="K165" s="105"/>
      <c r="L165" s="105"/>
      <c r="M165" s="105"/>
      <c r="N165" s="105"/>
      <c r="O165" s="104"/>
    </row>
    <row r="166" spans="4:15" ht="12.75">
      <c r="D166" s="105"/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  <c r="O166" s="104"/>
    </row>
    <row r="167" spans="4:15" ht="12.75">
      <c r="D167" s="105"/>
      <c r="E167" s="105"/>
      <c r="F167" s="105"/>
      <c r="G167" s="105"/>
      <c r="H167" s="105"/>
      <c r="I167" s="105"/>
      <c r="J167" s="105"/>
      <c r="K167" s="105"/>
      <c r="L167" s="105"/>
      <c r="M167" s="105"/>
      <c r="N167" s="105"/>
      <c r="O167" s="104"/>
    </row>
    <row r="168" spans="4:15" ht="12.75">
      <c r="D168" s="105"/>
      <c r="E168" s="105"/>
      <c r="F168" s="105"/>
      <c r="G168" s="105"/>
      <c r="H168" s="105"/>
      <c r="I168" s="105"/>
      <c r="J168" s="105"/>
      <c r="K168" s="105"/>
      <c r="L168" s="105"/>
      <c r="M168" s="105"/>
      <c r="N168" s="105"/>
      <c r="O168" s="104"/>
    </row>
    <row r="169" spans="4:15" ht="12.75">
      <c r="D169" s="105"/>
      <c r="E169" s="105"/>
      <c r="F169" s="105"/>
      <c r="G169" s="105"/>
      <c r="H169" s="105"/>
      <c r="I169" s="105"/>
      <c r="J169" s="105"/>
      <c r="K169" s="105"/>
      <c r="L169" s="105"/>
      <c r="M169" s="105"/>
      <c r="N169" s="105"/>
      <c r="O169" s="104"/>
    </row>
    <row r="170" spans="4:15" ht="12.75">
      <c r="D170" s="105"/>
      <c r="E170" s="105"/>
      <c r="F170" s="105"/>
      <c r="G170" s="105"/>
      <c r="H170" s="105"/>
      <c r="I170" s="105"/>
      <c r="J170" s="105"/>
      <c r="K170" s="105"/>
      <c r="L170" s="105"/>
      <c r="M170" s="105"/>
      <c r="N170" s="105"/>
      <c r="O170" s="104"/>
    </row>
    <row r="171" spans="4:15" ht="12.75">
      <c r="D171" s="105"/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  <c r="O171" s="104"/>
    </row>
    <row r="172" spans="4:15" ht="12.75">
      <c r="D172" s="105"/>
      <c r="E172" s="105"/>
      <c r="F172" s="105"/>
      <c r="G172" s="105"/>
      <c r="H172" s="105"/>
      <c r="I172" s="105"/>
      <c r="J172" s="105"/>
      <c r="K172" s="105"/>
      <c r="L172" s="105"/>
      <c r="M172" s="105"/>
      <c r="N172" s="105"/>
      <c r="O172" s="104"/>
    </row>
    <row r="173" spans="4:15" ht="12.75">
      <c r="D173" s="105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4"/>
    </row>
    <row r="174" spans="4:15" ht="12.75">
      <c r="D174" s="105"/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  <c r="O174" s="104"/>
    </row>
    <row r="175" spans="4:15" ht="12.75">
      <c r="D175" s="105"/>
      <c r="E175" s="105"/>
      <c r="F175" s="105"/>
      <c r="G175" s="105"/>
      <c r="H175" s="105"/>
      <c r="I175" s="105"/>
      <c r="J175" s="105"/>
      <c r="K175" s="105"/>
      <c r="L175" s="105"/>
      <c r="M175" s="105"/>
      <c r="N175" s="105"/>
      <c r="O175" s="104"/>
    </row>
    <row r="176" spans="4:15" ht="12.75">
      <c r="D176" s="105"/>
      <c r="E176" s="105"/>
      <c r="F176" s="105"/>
      <c r="G176" s="105"/>
      <c r="H176" s="105"/>
      <c r="I176" s="105"/>
      <c r="J176" s="105"/>
      <c r="K176" s="105"/>
      <c r="L176" s="105"/>
      <c r="M176" s="105"/>
      <c r="N176" s="105"/>
      <c r="O176" s="104"/>
    </row>
    <row r="177" spans="4:15" ht="12.75">
      <c r="D177" s="105"/>
      <c r="E177" s="105"/>
      <c r="F177" s="105"/>
      <c r="G177" s="105"/>
      <c r="H177" s="105"/>
      <c r="I177" s="105"/>
      <c r="J177" s="105"/>
      <c r="K177" s="105"/>
      <c r="L177" s="105"/>
      <c r="M177" s="105"/>
      <c r="N177" s="105"/>
      <c r="O177" s="104"/>
    </row>
    <row r="178" spans="4:15" ht="12.75">
      <c r="D178" s="105"/>
      <c r="E178" s="105"/>
      <c r="F178" s="105"/>
      <c r="G178" s="105"/>
      <c r="H178" s="105"/>
      <c r="I178" s="105"/>
      <c r="J178" s="105"/>
      <c r="K178" s="105"/>
      <c r="L178" s="105"/>
      <c r="M178" s="105"/>
      <c r="N178" s="105"/>
      <c r="O178" s="104"/>
    </row>
    <row r="179" spans="4:15" ht="12.75">
      <c r="D179" s="105"/>
      <c r="E179" s="105"/>
      <c r="F179" s="105"/>
      <c r="G179" s="105"/>
      <c r="H179" s="105"/>
      <c r="I179" s="105"/>
      <c r="J179" s="105"/>
      <c r="K179" s="105"/>
      <c r="L179" s="105"/>
      <c r="M179" s="105"/>
      <c r="N179" s="105"/>
      <c r="O179" s="104"/>
    </row>
    <row r="180" spans="4:15" ht="12.75">
      <c r="D180" s="105"/>
      <c r="E180" s="105"/>
      <c r="F180" s="105"/>
      <c r="G180" s="105"/>
      <c r="H180" s="105"/>
      <c r="I180" s="105"/>
      <c r="J180" s="105"/>
      <c r="K180" s="105"/>
      <c r="L180" s="105"/>
      <c r="M180" s="105"/>
      <c r="N180" s="105"/>
      <c r="O180" s="104"/>
    </row>
    <row r="181" spans="4:15" ht="12.75">
      <c r="D181" s="105"/>
      <c r="E181" s="105"/>
      <c r="F181" s="105"/>
      <c r="G181" s="105"/>
      <c r="H181" s="105"/>
      <c r="I181" s="105"/>
      <c r="J181" s="105"/>
      <c r="K181" s="105"/>
      <c r="L181" s="105"/>
      <c r="M181" s="105"/>
      <c r="N181" s="105"/>
      <c r="O181" s="104"/>
    </row>
    <row r="182" spans="4:15" ht="12.75">
      <c r="D182" s="105"/>
      <c r="E182" s="105"/>
      <c r="F182" s="105"/>
      <c r="G182" s="105"/>
      <c r="H182" s="105"/>
      <c r="I182" s="105"/>
      <c r="J182" s="105"/>
      <c r="K182" s="105"/>
      <c r="L182" s="105"/>
      <c r="M182" s="105"/>
      <c r="N182" s="105"/>
      <c r="O182" s="104"/>
    </row>
    <row r="183" spans="4:15" ht="12.75">
      <c r="D183" s="105"/>
      <c r="E183" s="105"/>
      <c r="F183" s="105"/>
      <c r="G183" s="105"/>
      <c r="H183" s="105"/>
      <c r="I183" s="105"/>
      <c r="J183" s="105"/>
      <c r="K183" s="105"/>
      <c r="L183" s="105"/>
      <c r="M183" s="105"/>
      <c r="N183" s="105"/>
      <c r="O183" s="104"/>
    </row>
    <row r="184" spans="4:15" ht="12.75">
      <c r="D184" s="105"/>
      <c r="E184" s="105"/>
      <c r="F184" s="105"/>
      <c r="G184" s="105"/>
      <c r="H184" s="105"/>
      <c r="I184" s="105"/>
      <c r="J184" s="105"/>
      <c r="K184" s="105"/>
      <c r="L184" s="105"/>
      <c r="M184" s="105"/>
      <c r="N184" s="105"/>
      <c r="O184" s="104"/>
    </row>
    <row r="185" spans="4:15" ht="12.75">
      <c r="D185" s="105"/>
      <c r="E185" s="105"/>
      <c r="F185" s="105"/>
      <c r="G185" s="105"/>
      <c r="H185" s="105"/>
      <c r="I185" s="105"/>
      <c r="J185" s="105"/>
      <c r="K185" s="105"/>
      <c r="L185" s="105"/>
      <c r="M185" s="105"/>
      <c r="N185" s="105"/>
      <c r="O185" s="104"/>
    </row>
    <row r="186" spans="4:15" ht="12.75">
      <c r="D186" s="105"/>
      <c r="E186" s="105"/>
      <c r="F186" s="105"/>
      <c r="G186" s="105"/>
      <c r="H186" s="105"/>
      <c r="I186" s="105"/>
      <c r="J186" s="105"/>
      <c r="K186" s="105"/>
      <c r="L186" s="105"/>
      <c r="M186" s="105"/>
      <c r="N186" s="105"/>
      <c r="O186" s="104"/>
    </row>
    <row r="187" spans="4:15" ht="12.75">
      <c r="D187" s="105"/>
      <c r="E187" s="105"/>
      <c r="F187" s="105"/>
      <c r="G187" s="105"/>
      <c r="H187" s="105"/>
      <c r="I187" s="105"/>
      <c r="J187" s="105"/>
      <c r="K187" s="105"/>
      <c r="L187" s="105"/>
      <c r="M187" s="105"/>
      <c r="N187" s="105"/>
      <c r="O187" s="104"/>
    </row>
    <row r="188" spans="4:15" ht="12.75">
      <c r="D188" s="105"/>
      <c r="E188" s="105"/>
      <c r="F188" s="105"/>
      <c r="G188" s="105"/>
      <c r="H188" s="105"/>
      <c r="I188" s="105"/>
      <c r="J188" s="105"/>
      <c r="K188" s="105"/>
      <c r="L188" s="105"/>
      <c r="M188" s="105"/>
      <c r="N188" s="105"/>
      <c r="O188" s="104"/>
    </row>
    <row r="189" spans="4:15" ht="12.75">
      <c r="D189" s="105"/>
      <c r="E189" s="105"/>
      <c r="F189" s="105"/>
      <c r="G189" s="105"/>
      <c r="H189" s="105"/>
      <c r="I189" s="105"/>
      <c r="J189" s="105"/>
      <c r="K189" s="105"/>
      <c r="L189" s="105"/>
      <c r="M189" s="105"/>
      <c r="N189" s="105"/>
      <c r="O189" s="104"/>
    </row>
    <row r="190" spans="4:15" ht="12.75">
      <c r="D190" s="105"/>
      <c r="E190" s="105"/>
      <c r="F190" s="105"/>
      <c r="G190" s="105"/>
      <c r="H190" s="105"/>
      <c r="I190" s="105"/>
      <c r="J190" s="105"/>
      <c r="K190" s="105"/>
      <c r="L190" s="105"/>
      <c r="M190" s="105"/>
      <c r="N190" s="105"/>
      <c r="O190" s="104"/>
    </row>
    <row r="191" spans="4:15" ht="12.75">
      <c r="D191" s="105"/>
      <c r="E191" s="105"/>
      <c r="F191" s="105"/>
      <c r="G191" s="105"/>
      <c r="H191" s="105"/>
      <c r="I191" s="105"/>
      <c r="J191" s="105"/>
      <c r="K191" s="105"/>
      <c r="L191" s="105"/>
      <c r="M191" s="105"/>
      <c r="N191" s="105"/>
      <c r="O191" s="104"/>
    </row>
    <row r="192" spans="4:15" ht="12.75">
      <c r="D192" s="105"/>
      <c r="E192" s="105"/>
      <c r="F192" s="105"/>
      <c r="G192" s="105"/>
      <c r="H192" s="105"/>
      <c r="I192" s="105"/>
      <c r="J192" s="105"/>
      <c r="K192" s="105"/>
      <c r="L192" s="105"/>
      <c r="M192" s="105"/>
      <c r="N192" s="105"/>
      <c r="O192" s="104"/>
    </row>
    <row r="193" spans="4:15" ht="12.75">
      <c r="D193" s="105"/>
      <c r="E193" s="105"/>
      <c r="F193" s="105"/>
      <c r="G193" s="105"/>
      <c r="H193" s="105"/>
      <c r="I193" s="105"/>
      <c r="J193" s="105"/>
      <c r="K193" s="105"/>
      <c r="L193" s="105"/>
      <c r="M193" s="105"/>
      <c r="N193" s="105"/>
      <c r="O193" s="104"/>
    </row>
    <row r="194" spans="4:15" ht="12.75">
      <c r="D194" s="105"/>
      <c r="E194" s="105"/>
      <c r="F194" s="105"/>
      <c r="G194" s="105"/>
      <c r="H194" s="105"/>
      <c r="I194" s="105"/>
      <c r="J194" s="105"/>
      <c r="K194" s="105"/>
      <c r="L194" s="105"/>
      <c r="M194" s="105"/>
      <c r="N194" s="105"/>
      <c r="O194" s="104"/>
    </row>
    <row r="195" spans="4:15" ht="12.75">
      <c r="D195" s="105"/>
      <c r="E195" s="105"/>
      <c r="F195" s="105"/>
      <c r="G195" s="105"/>
      <c r="H195" s="105"/>
      <c r="I195" s="105"/>
      <c r="J195" s="105"/>
      <c r="K195" s="105"/>
      <c r="L195" s="105"/>
      <c r="M195" s="105"/>
      <c r="N195" s="105"/>
      <c r="O195" s="104"/>
    </row>
    <row r="196" spans="4:15" ht="12.75">
      <c r="D196" s="105"/>
      <c r="E196" s="105"/>
      <c r="F196" s="105"/>
      <c r="G196" s="105"/>
      <c r="H196" s="105"/>
      <c r="I196" s="105"/>
      <c r="J196" s="105"/>
      <c r="K196" s="105"/>
      <c r="L196" s="105"/>
      <c r="M196" s="105"/>
      <c r="N196" s="105"/>
      <c r="O196" s="104"/>
    </row>
    <row r="197" spans="4:15" ht="12.75">
      <c r="D197" s="105"/>
      <c r="E197" s="105"/>
      <c r="F197" s="105"/>
      <c r="G197" s="105"/>
      <c r="H197" s="105"/>
      <c r="I197" s="105"/>
      <c r="J197" s="105"/>
      <c r="K197" s="105"/>
      <c r="L197" s="105"/>
      <c r="M197" s="105"/>
      <c r="N197" s="105"/>
      <c r="O197" s="104"/>
    </row>
    <row r="198" spans="4:15" ht="12.75">
      <c r="D198" s="105"/>
      <c r="E198" s="105"/>
      <c r="F198" s="105"/>
      <c r="G198" s="105"/>
      <c r="H198" s="105"/>
      <c r="I198" s="105"/>
      <c r="J198" s="105"/>
      <c r="K198" s="105"/>
      <c r="L198" s="105"/>
      <c r="M198" s="105"/>
      <c r="N198" s="105"/>
      <c r="O198" s="104"/>
    </row>
    <row r="199" spans="4:15" ht="12.75">
      <c r="D199" s="105"/>
      <c r="E199" s="105"/>
      <c r="F199" s="105"/>
      <c r="G199" s="105"/>
      <c r="H199" s="105"/>
      <c r="I199" s="105"/>
      <c r="J199" s="105"/>
      <c r="K199" s="105"/>
      <c r="L199" s="105"/>
      <c r="M199" s="105"/>
      <c r="N199" s="105"/>
      <c r="O199" s="104"/>
    </row>
    <row r="200" spans="4:15" ht="12.75">
      <c r="D200" s="105"/>
      <c r="E200" s="105"/>
      <c r="F200" s="105"/>
      <c r="G200" s="105"/>
      <c r="H200" s="105"/>
      <c r="I200" s="105"/>
      <c r="J200" s="105"/>
      <c r="K200" s="105"/>
      <c r="L200" s="105"/>
      <c r="M200" s="105"/>
      <c r="N200" s="105"/>
      <c r="O200" s="104"/>
    </row>
    <row r="201" spans="4:15" ht="12.75">
      <c r="D201" s="105"/>
      <c r="E201" s="105"/>
      <c r="F201" s="105"/>
      <c r="G201" s="105"/>
      <c r="H201" s="105"/>
      <c r="I201" s="105"/>
      <c r="J201" s="105"/>
      <c r="K201" s="105"/>
      <c r="L201" s="105"/>
      <c r="M201" s="105"/>
      <c r="N201" s="105"/>
      <c r="O201" s="104"/>
    </row>
    <row r="202" spans="4:15" ht="12.75">
      <c r="D202" s="105"/>
      <c r="E202" s="105"/>
      <c r="F202" s="105"/>
      <c r="G202" s="105"/>
      <c r="H202" s="105"/>
      <c r="I202" s="105"/>
      <c r="J202" s="105"/>
      <c r="K202" s="105"/>
      <c r="L202" s="105"/>
      <c r="M202" s="105"/>
      <c r="N202" s="105"/>
      <c r="O202" s="104"/>
    </row>
    <row r="203" spans="4:15" ht="12.75">
      <c r="D203" s="105"/>
      <c r="E203" s="105"/>
      <c r="F203" s="105"/>
      <c r="G203" s="105"/>
      <c r="H203" s="105"/>
      <c r="I203" s="105"/>
      <c r="J203" s="105"/>
      <c r="K203" s="105"/>
      <c r="L203" s="105"/>
      <c r="M203" s="105"/>
      <c r="N203" s="105"/>
      <c r="O203" s="104"/>
    </row>
    <row r="204" spans="4:15" ht="12.75">
      <c r="D204" s="105"/>
      <c r="E204" s="105"/>
      <c r="F204" s="105"/>
      <c r="G204" s="105"/>
      <c r="H204" s="105"/>
      <c r="I204" s="105"/>
      <c r="J204" s="105"/>
      <c r="K204" s="105"/>
      <c r="L204" s="105"/>
      <c r="M204" s="105"/>
      <c r="N204" s="105"/>
      <c r="O204" s="104"/>
    </row>
    <row r="205" spans="4:15" ht="12.75">
      <c r="D205" s="105"/>
      <c r="E205" s="105"/>
      <c r="F205" s="105"/>
      <c r="G205" s="105"/>
      <c r="H205" s="105"/>
      <c r="I205" s="105"/>
      <c r="J205" s="105"/>
      <c r="K205" s="105"/>
      <c r="L205" s="105"/>
      <c r="M205" s="105"/>
      <c r="N205" s="105"/>
      <c r="O205" s="104"/>
    </row>
    <row r="206" spans="4:15" ht="12.75">
      <c r="D206" s="105"/>
      <c r="E206" s="105"/>
      <c r="F206" s="105"/>
      <c r="G206" s="105"/>
      <c r="H206" s="105"/>
      <c r="I206" s="105"/>
      <c r="J206" s="105"/>
      <c r="K206" s="105"/>
      <c r="L206" s="105"/>
      <c r="M206" s="105"/>
      <c r="N206" s="105"/>
      <c r="O206" s="104"/>
    </row>
    <row r="207" spans="4:15" ht="12.75">
      <c r="D207" s="105"/>
      <c r="E207" s="105"/>
      <c r="F207" s="105"/>
      <c r="G207" s="105"/>
      <c r="H207" s="105"/>
      <c r="I207" s="105"/>
      <c r="J207" s="105"/>
      <c r="K207" s="105"/>
      <c r="L207" s="105"/>
      <c r="M207" s="105"/>
      <c r="N207" s="105"/>
      <c r="O207" s="104"/>
    </row>
    <row r="208" spans="4:15" ht="12.75">
      <c r="D208" s="105"/>
      <c r="E208" s="105"/>
      <c r="F208" s="105"/>
      <c r="G208" s="105"/>
      <c r="H208" s="105"/>
      <c r="I208" s="105"/>
      <c r="J208" s="105"/>
      <c r="K208" s="105"/>
      <c r="L208" s="105"/>
      <c r="M208" s="105"/>
      <c r="N208" s="105"/>
      <c r="O208" s="104"/>
    </row>
    <row r="209" spans="4:15" ht="12.75">
      <c r="D209" s="105"/>
      <c r="E209" s="105"/>
      <c r="F209" s="105"/>
      <c r="G209" s="105"/>
      <c r="H209" s="105"/>
      <c r="I209" s="105"/>
      <c r="J209" s="105"/>
      <c r="K209" s="105"/>
      <c r="L209" s="105"/>
      <c r="M209" s="105"/>
      <c r="N209" s="105"/>
      <c r="O209" s="104"/>
    </row>
    <row r="210" spans="4:15" ht="12.75">
      <c r="D210" s="105"/>
      <c r="E210" s="105"/>
      <c r="F210" s="105"/>
      <c r="G210" s="105"/>
      <c r="H210" s="105"/>
      <c r="I210" s="105"/>
      <c r="J210" s="105"/>
      <c r="K210" s="105"/>
      <c r="L210" s="105"/>
      <c r="M210" s="105"/>
      <c r="N210" s="105"/>
      <c r="O210" s="104"/>
    </row>
    <row r="211" spans="4:15" ht="12.75">
      <c r="D211" s="105"/>
      <c r="E211" s="105"/>
      <c r="F211" s="105"/>
      <c r="G211" s="105"/>
      <c r="H211" s="105"/>
      <c r="I211" s="105"/>
      <c r="J211" s="105"/>
      <c r="K211" s="105"/>
      <c r="L211" s="105"/>
      <c r="M211" s="105"/>
      <c r="N211" s="105"/>
      <c r="O211" s="104"/>
    </row>
    <row r="212" spans="4:15" ht="12.75">
      <c r="D212" s="105"/>
      <c r="E212" s="105"/>
      <c r="F212" s="105"/>
      <c r="G212" s="105"/>
      <c r="H212" s="105"/>
      <c r="I212" s="105"/>
      <c r="J212" s="105"/>
      <c r="K212" s="105"/>
      <c r="L212" s="105"/>
      <c r="M212" s="105"/>
      <c r="N212" s="105"/>
      <c r="O212" s="104"/>
    </row>
    <row r="213" spans="4:15" ht="12.75">
      <c r="D213" s="105"/>
      <c r="E213" s="105"/>
      <c r="F213" s="105"/>
      <c r="G213" s="105"/>
      <c r="H213" s="105"/>
      <c r="I213" s="105"/>
      <c r="J213" s="105"/>
      <c r="K213" s="105"/>
      <c r="L213" s="105"/>
      <c r="M213" s="105"/>
      <c r="N213" s="105"/>
      <c r="O213" s="104"/>
    </row>
    <row r="214" spans="4:15" ht="12.75">
      <c r="D214" s="105"/>
      <c r="E214" s="105"/>
      <c r="F214" s="105"/>
      <c r="G214" s="105"/>
      <c r="H214" s="105"/>
      <c r="I214" s="105"/>
      <c r="J214" s="105"/>
      <c r="K214" s="105"/>
      <c r="L214" s="105"/>
      <c r="M214" s="105"/>
      <c r="N214" s="105"/>
      <c r="O214" s="104"/>
    </row>
    <row r="215" spans="4:15" ht="12.75">
      <c r="D215" s="105"/>
      <c r="E215" s="105"/>
      <c r="F215" s="105"/>
      <c r="G215" s="105"/>
      <c r="H215" s="105"/>
      <c r="I215" s="105"/>
      <c r="J215" s="105"/>
      <c r="K215" s="105"/>
      <c r="L215" s="105"/>
      <c r="M215" s="105"/>
      <c r="N215" s="105"/>
      <c r="O215" s="104"/>
    </row>
    <row r="216" spans="4:15" ht="12.75">
      <c r="D216" s="105"/>
      <c r="E216" s="105"/>
      <c r="F216" s="105"/>
      <c r="G216" s="105"/>
      <c r="H216" s="105"/>
      <c r="I216" s="105"/>
      <c r="J216" s="105"/>
      <c r="K216" s="105"/>
      <c r="L216" s="105"/>
      <c r="M216" s="105"/>
      <c r="N216" s="105"/>
      <c r="O216" s="104"/>
    </row>
    <row r="217" spans="4:15" ht="12.75">
      <c r="D217" s="105"/>
      <c r="E217" s="105"/>
      <c r="F217" s="105"/>
      <c r="G217" s="105"/>
      <c r="H217" s="105"/>
      <c r="I217" s="105"/>
      <c r="J217" s="105"/>
      <c r="K217" s="105"/>
      <c r="L217" s="105"/>
      <c r="M217" s="105"/>
      <c r="N217" s="105"/>
      <c r="O217" s="104"/>
    </row>
    <row r="218" spans="4:15" ht="12.75">
      <c r="D218" s="105"/>
      <c r="E218" s="105"/>
      <c r="F218" s="105"/>
      <c r="G218" s="105"/>
      <c r="H218" s="105"/>
      <c r="I218" s="105"/>
      <c r="J218" s="105"/>
      <c r="K218" s="105"/>
      <c r="L218" s="105"/>
      <c r="M218" s="105"/>
      <c r="N218" s="105"/>
      <c r="O218" s="104"/>
    </row>
    <row r="219" spans="4:15" ht="12.75">
      <c r="D219" s="105"/>
      <c r="E219" s="105"/>
      <c r="F219" s="105"/>
      <c r="G219" s="105"/>
      <c r="H219" s="105"/>
      <c r="I219" s="105"/>
      <c r="J219" s="105"/>
      <c r="K219" s="105"/>
      <c r="L219" s="105"/>
      <c r="M219" s="105"/>
      <c r="N219" s="105"/>
      <c r="O219" s="104"/>
    </row>
    <row r="220" spans="4:15" ht="12.75">
      <c r="D220" s="105"/>
      <c r="E220" s="105"/>
      <c r="F220" s="105"/>
      <c r="G220" s="105"/>
      <c r="H220" s="105"/>
      <c r="I220" s="105"/>
      <c r="J220" s="105"/>
      <c r="K220" s="105"/>
      <c r="L220" s="105"/>
      <c r="M220" s="105"/>
      <c r="N220" s="105"/>
      <c r="O220" s="104"/>
    </row>
    <row r="221" spans="4:15" ht="12.75">
      <c r="D221" s="105"/>
      <c r="E221" s="105"/>
      <c r="F221" s="105"/>
      <c r="G221" s="105"/>
      <c r="H221" s="105"/>
      <c r="I221" s="105"/>
      <c r="J221" s="105"/>
      <c r="K221" s="105"/>
      <c r="L221" s="105"/>
      <c r="M221" s="105"/>
      <c r="N221" s="105"/>
      <c r="O221" s="104"/>
    </row>
    <row r="222" spans="4:15" ht="12.75">
      <c r="D222" s="105"/>
      <c r="E222" s="105"/>
      <c r="F222" s="105"/>
      <c r="G222" s="105"/>
      <c r="H222" s="105"/>
      <c r="I222" s="105"/>
      <c r="J222" s="105"/>
      <c r="K222" s="105"/>
      <c r="L222" s="105"/>
      <c r="M222" s="105"/>
      <c r="N222" s="105"/>
      <c r="O222" s="104"/>
    </row>
    <row r="223" spans="4:15" ht="12.75">
      <c r="D223" s="105"/>
      <c r="E223" s="105"/>
      <c r="F223" s="105"/>
      <c r="G223" s="105"/>
      <c r="H223" s="105"/>
      <c r="I223" s="105"/>
      <c r="J223" s="105"/>
      <c r="K223" s="105"/>
      <c r="L223" s="105"/>
      <c r="M223" s="105"/>
      <c r="N223" s="105"/>
      <c r="O223" s="104"/>
    </row>
    <row r="224" spans="4:15" ht="12.75">
      <c r="D224" s="105"/>
      <c r="E224" s="105"/>
      <c r="F224" s="105"/>
      <c r="G224" s="105"/>
      <c r="H224" s="105"/>
      <c r="I224" s="105"/>
      <c r="J224" s="105"/>
      <c r="K224" s="105"/>
      <c r="L224" s="105"/>
      <c r="M224" s="105"/>
      <c r="N224" s="105"/>
      <c r="O224" s="104"/>
    </row>
    <row r="225" spans="4:15" ht="12.75">
      <c r="D225" s="105"/>
      <c r="E225" s="105"/>
      <c r="F225" s="105"/>
      <c r="G225" s="105"/>
      <c r="H225" s="105"/>
      <c r="I225" s="105"/>
      <c r="J225" s="105"/>
      <c r="K225" s="105"/>
      <c r="L225" s="105"/>
      <c r="M225" s="105"/>
      <c r="N225" s="105"/>
      <c r="O225" s="104"/>
    </row>
    <row r="226" spans="4:15" ht="12.75">
      <c r="D226" s="105"/>
      <c r="E226" s="105"/>
      <c r="F226" s="105"/>
      <c r="G226" s="105"/>
      <c r="H226" s="105"/>
      <c r="I226" s="105"/>
      <c r="J226" s="105"/>
      <c r="K226" s="105"/>
      <c r="L226" s="105"/>
      <c r="M226" s="105"/>
      <c r="N226" s="105"/>
      <c r="O226" s="104"/>
    </row>
    <row r="227" spans="4:15" ht="12.75">
      <c r="D227" s="105"/>
      <c r="E227" s="105"/>
      <c r="F227" s="105"/>
      <c r="G227" s="105"/>
      <c r="H227" s="105"/>
      <c r="I227" s="105"/>
      <c r="J227" s="105"/>
      <c r="K227" s="105"/>
      <c r="L227" s="105"/>
      <c r="M227" s="105"/>
      <c r="N227" s="105"/>
      <c r="O227" s="104"/>
    </row>
    <row r="228" spans="4:15" ht="12.75">
      <c r="D228" s="105"/>
      <c r="E228" s="105"/>
      <c r="F228" s="105"/>
      <c r="G228" s="105"/>
      <c r="H228" s="105"/>
      <c r="I228" s="105"/>
      <c r="J228" s="105"/>
      <c r="K228" s="105"/>
      <c r="L228" s="105"/>
      <c r="M228" s="105"/>
      <c r="N228" s="105"/>
      <c r="O228" s="104"/>
    </row>
    <row r="229" spans="4:15" ht="12.75">
      <c r="D229" s="105"/>
      <c r="E229" s="105"/>
      <c r="F229" s="105"/>
      <c r="G229" s="105"/>
      <c r="H229" s="105"/>
      <c r="I229" s="105"/>
      <c r="J229" s="105"/>
      <c r="K229" s="105"/>
      <c r="L229" s="105"/>
      <c r="M229" s="105"/>
      <c r="N229" s="105"/>
      <c r="O229" s="104"/>
    </row>
    <row r="230" spans="4:15" ht="12.75">
      <c r="D230" s="105"/>
      <c r="E230" s="105"/>
      <c r="F230" s="105"/>
      <c r="G230" s="105"/>
      <c r="H230" s="105"/>
      <c r="I230" s="105"/>
      <c r="J230" s="105"/>
      <c r="K230" s="105"/>
      <c r="L230" s="105"/>
      <c r="M230" s="105"/>
      <c r="N230" s="105"/>
      <c r="O230" s="104"/>
    </row>
    <row r="231" spans="4:15" ht="12.75">
      <c r="D231" s="105"/>
      <c r="E231" s="105"/>
      <c r="F231" s="105"/>
      <c r="G231" s="105"/>
      <c r="H231" s="105"/>
      <c r="I231" s="105"/>
      <c r="J231" s="105"/>
      <c r="K231" s="105"/>
      <c r="L231" s="105"/>
      <c r="M231" s="105"/>
      <c r="N231" s="105"/>
      <c r="O231" s="104"/>
    </row>
    <row r="232" spans="4:15" ht="12.75">
      <c r="D232" s="105"/>
      <c r="E232" s="105"/>
      <c r="F232" s="105"/>
      <c r="G232" s="105"/>
      <c r="H232" s="105"/>
      <c r="I232" s="105"/>
      <c r="J232" s="105"/>
      <c r="K232" s="105"/>
      <c r="L232" s="105"/>
      <c r="M232" s="105"/>
      <c r="N232" s="105"/>
      <c r="O232" s="104"/>
    </row>
    <row r="233" spans="4:15" ht="12.75">
      <c r="D233" s="105"/>
      <c r="E233" s="105"/>
      <c r="F233" s="105"/>
      <c r="G233" s="105"/>
      <c r="H233" s="105"/>
      <c r="I233" s="105"/>
      <c r="J233" s="105"/>
      <c r="K233" s="105"/>
      <c r="L233" s="105"/>
      <c r="M233" s="105"/>
      <c r="N233" s="105"/>
      <c r="O233" s="104"/>
    </row>
    <row r="234" spans="4:15" ht="12.75">
      <c r="D234" s="105"/>
      <c r="E234" s="105"/>
      <c r="F234" s="105"/>
      <c r="G234" s="105"/>
      <c r="H234" s="105"/>
      <c r="I234" s="105"/>
      <c r="J234" s="105"/>
      <c r="K234" s="105"/>
      <c r="L234" s="105"/>
      <c r="M234" s="105"/>
      <c r="N234" s="105"/>
      <c r="O234" s="104"/>
    </row>
    <row r="235" spans="4:15" ht="12.75">
      <c r="D235" s="105"/>
      <c r="E235" s="105"/>
      <c r="F235" s="105"/>
      <c r="G235" s="105"/>
      <c r="H235" s="105"/>
      <c r="I235" s="105"/>
      <c r="J235" s="105"/>
      <c r="K235" s="105"/>
      <c r="L235" s="105"/>
      <c r="M235" s="105"/>
      <c r="N235" s="105"/>
      <c r="O235" s="104"/>
    </row>
    <row r="236" spans="4:15" ht="12.75">
      <c r="D236" s="105"/>
      <c r="E236" s="105"/>
      <c r="F236" s="105"/>
      <c r="G236" s="105"/>
      <c r="H236" s="105"/>
      <c r="I236" s="105"/>
      <c r="J236" s="105"/>
      <c r="K236" s="105"/>
      <c r="L236" s="105"/>
      <c r="M236" s="105"/>
      <c r="N236" s="105"/>
      <c r="O236" s="104"/>
    </row>
    <row r="237" spans="4:15" ht="12.75">
      <c r="D237" s="105"/>
      <c r="E237" s="105"/>
      <c r="F237" s="105"/>
      <c r="G237" s="105"/>
      <c r="H237" s="105"/>
      <c r="I237" s="105"/>
      <c r="J237" s="105"/>
      <c r="K237" s="105"/>
      <c r="L237" s="105"/>
      <c r="M237" s="105"/>
      <c r="N237" s="105"/>
      <c r="O237" s="104"/>
    </row>
    <row r="238" spans="4:15" ht="12.75">
      <c r="D238" s="105"/>
      <c r="E238" s="105"/>
      <c r="F238" s="105"/>
      <c r="G238" s="105"/>
      <c r="H238" s="105"/>
      <c r="I238" s="105"/>
      <c r="J238" s="105"/>
      <c r="K238" s="105"/>
      <c r="L238" s="105"/>
      <c r="M238" s="105"/>
      <c r="N238" s="105"/>
      <c r="O238" s="104"/>
    </row>
    <row r="239" spans="4:15" ht="12.75">
      <c r="D239" s="105"/>
      <c r="E239" s="105"/>
      <c r="F239" s="105"/>
      <c r="G239" s="105"/>
      <c r="H239" s="105"/>
      <c r="I239" s="105"/>
      <c r="J239" s="105"/>
      <c r="K239" s="105"/>
      <c r="L239" s="105"/>
      <c r="M239" s="105"/>
      <c r="N239" s="105"/>
      <c r="O239" s="104"/>
    </row>
    <row r="240" spans="4:15" ht="12.75">
      <c r="D240" s="105"/>
      <c r="E240" s="105"/>
      <c r="F240" s="105"/>
      <c r="G240" s="105"/>
      <c r="H240" s="105"/>
      <c r="I240" s="105"/>
      <c r="J240" s="105"/>
      <c r="K240" s="105"/>
      <c r="L240" s="105"/>
      <c r="M240" s="105"/>
      <c r="N240" s="105"/>
      <c r="O240" s="104"/>
    </row>
    <row r="241" spans="4:15" ht="12.75">
      <c r="D241" s="105"/>
      <c r="E241" s="105"/>
      <c r="F241" s="105"/>
      <c r="G241" s="105"/>
      <c r="H241" s="105"/>
      <c r="I241" s="105"/>
      <c r="J241" s="105"/>
      <c r="K241" s="105"/>
      <c r="L241" s="105"/>
      <c r="M241" s="105"/>
      <c r="N241" s="105"/>
      <c r="O241" s="104"/>
    </row>
    <row r="242" spans="4:15" ht="12.75">
      <c r="D242" s="105"/>
      <c r="E242" s="105"/>
      <c r="F242" s="105"/>
      <c r="G242" s="105"/>
      <c r="H242" s="105"/>
      <c r="I242" s="105"/>
      <c r="J242" s="105"/>
      <c r="K242" s="105"/>
      <c r="L242" s="105"/>
      <c r="M242" s="105"/>
      <c r="N242" s="105"/>
      <c r="O242" s="104"/>
    </row>
    <row r="243" spans="4:15" ht="12.75">
      <c r="D243" s="105"/>
      <c r="E243" s="105"/>
      <c r="F243" s="105"/>
      <c r="G243" s="105"/>
      <c r="H243" s="105"/>
      <c r="I243" s="105"/>
      <c r="J243" s="105"/>
      <c r="K243" s="105"/>
      <c r="L243" s="105"/>
      <c r="M243" s="105"/>
      <c r="N243" s="105"/>
      <c r="O243" s="104"/>
    </row>
    <row r="244" spans="4:15" ht="12.75">
      <c r="D244" s="105"/>
      <c r="E244" s="105"/>
      <c r="F244" s="105"/>
      <c r="G244" s="105"/>
      <c r="H244" s="105"/>
      <c r="I244" s="105"/>
      <c r="J244" s="105"/>
      <c r="K244" s="105"/>
      <c r="L244" s="105"/>
      <c r="M244" s="105"/>
      <c r="N244" s="105"/>
      <c r="O244" s="104"/>
    </row>
    <row r="245" spans="4:15" ht="12.75">
      <c r="D245" s="105"/>
      <c r="E245" s="105"/>
      <c r="F245" s="105"/>
      <c r="G245" s="105"/>
      <c r="H245" s="105"/>
      <c r="I245" s="105"/>
      <c r="J245" s="105"/>
      <c r="K245" s="105"/>
      <c r="L245" s="105"/>
      <c r="M245" s="105"/>
      <c r="N245" s="105"/>
      <c r="O245" s="104"/>
    </row>
    <row r="246" spans="4:15" ht="12.75">
      <c r="D246" s="105"/>
      <c r="E246" s="105"/>
      <c r="F246" s="105"/>
      <c r="G246" s="105"/>
      <c r="H246" s="105"/>
      <c r="I246" s="105"/>
      <c r="J246" s="105"/>
      <c r="K246" s="105"/>
      <c r="L246" s="105"/>
      <c r="M246" s="105"/>
      <c r="N246" s="105"/>
      <c r="O246" s="104"/>
    </row>
    <row r="247" spans="4:15" ht="12.75">
      <c r="D247" s="105"/>
      <c r="E247" s="105"/>
      <c r="F247" s="105"/>
      <c r="G247" s="105"/>
      <c r="H247" s="105"/>
      <c r="I247" s="105"/>
      <c r="J247" s="105"/>
      <c r="K247" s="105"/>
      <c r="L247" s="105"/>
      <c r="M247" s="105"/>
      <c r="N247" s="105"/>
      <c r="O247" s="104"/>
    </row>
    <row r="248" spans="4:15" ht="12.75">
      <c r="D248" s="105"/>
      <c r="E248" s="105"/>
      <c r="F248" s="105"/>
      <c r="G248" s="105"/>
      <c r="H248" s="105"/>
      <c r="I248" s="105"/>
      <c r="J248" s="105"/>
      <c r="K248" s="105"/>
      <c r="L248" s="105"/>
      <c r="M248" s="105"/>
      <c r="N248" s="105"/>
      <c r="O248" s="104"/>
    </row>
    <row r="249" spans="4:15" ht="12.75">
      <c r="D249" s="105"/>
      <c r="E249" s="105"/>
      <c r="F249" s="105"/>
      <c r="G249" s="105"/>
      <c r="H249" s="105"/>
      <c r="I249" s="105"/>
      <c r="J249" s="105"/>
      <c r="K249" s="105"/>
      <c r="L249" s="105"/>
      <c r="M249" s="105"/>
      <c r="N249" s="105"/>
      <c r="O249" s="104"/>
    </row>
  </sheetData>
  <sheetProtection/>
  <mergeCells count="1">
    <mergeCell ref="B3:O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O24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0.140625" style="10" customWidth="1"/>
    <col min="2" max="2" width="15.00390625" style="10" bestFit="1" customWidth="1"/>
    <col min="3" max="14" width="9.140625" style="10" customWidth="1"/>
    <col min="15" max="15" width="9.140625" style="47" customWidth="1"/>
    <col min="16" max="16384" width="9.140625" style="10" customWidth="1"/>
  </cols>
  <sheetData>
    <row r="1" spans="1:15" ht="19.5" customHeight="1">
      <c r="A1" s="2" t="s">
        <v>318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2" ht="6.75" customHeight="1" thickBot="1">
      <c r="A2" s="2"/>
      <c r="B2" s="2"/>
    </row>
    <row r="3" spans="2:15" ht="13.5" thickBot="1">
      <c r="B3" s="189">
        <v>2012</v>
      </c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</row>
    <row r="4" spans="1:15" ht="21.75" thickBot="1">
      <c r="A4" s="91" t="s">
        <v>271</v>
      </c>
      <c r="B4" s="92" t="s">
        <v>272</v>
      </c>
      <c r="C4" s="65" t="s">
        <v>2</v>
      </c>
      <c r="D4" s="65" t="s">
        <v>3</v>
      </c>
      <c r="E4" s="65" t="s">
        <v>4</v>
      </c>
      <c r="F4" s="65" t="s">
        <v>5</v>
      </c>
      <c r="G4" s="65" t="s">
        <v>6</v>
      </c>
      <c r="H4" s="65" t="s">
        <v>7</v>
      </c>
      <c r="I4" s="65" t="s">
        <v>8</v>
      </c>
      <c r="J4" s="65" t="s">
        <v>9</v>
      </c>
      <c r="K4" s="65" t="s">
        <v>10</v>
      </c>
      <c r="L4" s="65" t="s">
        <v>11</v>
      </c>
      <c r="M4" s="65" t="s">
        <v>12</v>
      </c>
      <c r="N4" s="65" t="s">
        <v>13</v>
      </c>
      <c r="O4" s="65" t="s">
        <v>289</v>
      </c>
    </row>
    <row r="5" spans="1:15" ht="12.75">
      <c r="A5" s="93" t="s">
        <v>273</v>
      </c>
      <c r="B5" s="94" t="s">
        <v>274</v>
      </c>
      <c r="C5" s="159">
        <v>55.78</v>
      </c>
      <c r="D5" s="159">
        <v>55.48</v>
      </c>
      <c r="E5" s="159">
        <v>63.47</v>
      </c>
      <c r="F5" s="159">
        <v>61.14</v>
      </c>
      <c r="G5" s="159">
        <v>63.31</v>
      </c>
      <c r="H5" s="159">
        <v>57.21</v>
      </c>
      <c r="I5" s="159">
        <v>54.47</v>
      </c>
      <c r="J5" s="159">
        <v>40.28</v>
      </c>
      <c r="K5" s="159">
        <v>37.65</v>
      </c>
      <c r="L5" s="159">
        <v>38.23</v>
      </c>
      <c r="M5" s="159">
        <v>32.26</v>
      </c>
      <c r="N5" s="159">
        <v>43.48</v>
      </c>
      <c r="O5" s="153">
        <f aca="true" t="shared" si="0" ref="O5:O33">SUM(C5:N5)/12</f>
        <v>50.23</v>
      </c>
    </row>
    <row r="6" spans="1:15" ht="12.75">
      <c r="A6" s="93" t="s">
        <v>273</v>
      </c>
      <c r="B6" s="95" t="s">
        <v>275</v>
      </c>
      <c r="C6" s="160">
        <v>30.57</v>
      </c>
      <c r="D6" s="160">
        <v>26.8</v>
      </c>
      <c r="E6" s="160">
        <v>32.22</v>
      </c>
      <c r="F6" s="160">
        <v>29.52</v>
      </c>
      <c r="G6" s="160">
        <v>28.72</v>
      </c>
      <c r="H6" s="160">
        <v>33.07</v>
      </c>
      <c r="I6" s="160">
        <v>43.42</v>
      </c>
      <c r="J6" s="160">
        <v>35.19</v>
      </c>
      <c r="K6" s="160">
        <v>30.09</v>
      </c>
      <c r="L6" s="160">
        <v>20.01</v>
      </c>
      <c r="M6" s="160">
        <v>17.27</v>
      </c>
      <c r="N6" s="160">
        <v>23.55</v>
      </c>
      <c r="O6" s="154">
        <f t="shared" si="0"/>
        <v>29.202499999999997</v>
      </c>
    </row>
    <row r="7" spans="1:15" ht="12.75">
      <c r="A7" s="93" t="s">
        <v>273</v>
      </c>
      <c r="B7" s="95" t="s">
        <v>276</v>
      </c>
      <c r="C7" s="160">
        <v>12.72</v>
      </c>
      <c r="D7" s="160">
        <v>12.34</v>
      </c>
      <c r="E7" s="160">
        <v>13.75</v>
      </c>
      <c r="F7" s="160">
        <v>15.23</v>
      </c>
      <c r="G7" s="160">
        <v>18.89</v>
      </c>
      <c r="H7" s="160">
        <v>24.11</v>
      </c>
      <c r="I7" s="160">
        <v>52.46</v>
      </c>
      <c r="J7" s="160">
        <v>42.46</v>
      </c>
      <c r="K7" s="160">
        <v>26.46</v>
      </c>
      <c r="L7" s="160">
        <v>20.75</v>
      </c>
      <c r="M7" s="160">
        <v>22.82</v>
      </c>
      <c r="N7" s="160">
        <v>31.95</v>
      </c>
      <c r="O7" s="154">
        <f t="shared" si="0"/>
        <v>24.495</v>
      </c>
    </row>
    <row r="8" spans="1:15" ht="13.5" thickBot="1">
      <c r="A8" s="93" t="s">
        <v>273</v>
      </c>
      <c r="B8" s="96" t="s">
        <v>277</v>
      </c>
      <c r="C8" s="161">
        <v>39.83</v>
      </c>
      <c r="D8" s="161">
        <v>31.51</v>
      </c>
      <c r="E8" s="161">
        <v>38.17</v>
      </c>
      <c r="F8" s="161">
        <v>34.38</v>
      </c>
      <c r="G8" s="161">
        <v>29.18</v>
      </c>
      <c r="H8" s="161">
        <v>30.06</v>
      </c>
      <c r="I8" s="161">
        <v>25.86</v>
      </c>
      <c r="J8" s="161">
        <v>30.69</v>
      </c>
      <c r="K8" s="161">
        <v>23.38</v>
      </c>
      <c r="L8" s="161">
        <v>15.12</v>
      </c>
      <c r="M8" s="161">
        <v>13.44</v>
      </c>
      <c r="N8" s="161">
        <v>15.63</v>
      </c>
      <c r="O8" s="155">
        <f t="shared" si="0"/>
        <v>27.270833333333332</v>
      </c>
    </row>
    <row r="9" spans="1:15" ht="12.75">
      <c r="A9" s="97" t="s">
        <v>278</v>
      </c>
      <c r="B9" s="94" t="s">
        <v>274</v>
      </c>
      <c r="C9" s="162">
        <v>69.74</v>
      </c>
      <c r="D9" s="162">
        <v>57.12</v>
      </c>
      <c r="E9" s="162">
        <v>73.99</v>
      </c>
      <c r="F9" s="162">
        <v>72.91</v>
      </c>
      <c r="G9" s="162">
        <v>71.3</v>
      </c>
      <c r="H9" s="162">
        <v>62.86</v>
      </c>
      <c r="I9" s="162">
        <v>64.81</v>
      </c>
      <c r="J9" s="162">
        <v>60.55</v>
      </c>
      <c r="K9" s="162">
        <v>67.17</v>
      </c>
      <c r="L9" s="162">
        <v>51.19</v>
      </c>
      <c r="M9" s="162">
        <v>48.83</v>
      </c>
      <c r="N9" s="162">
        <v>62</v>
      </c>
      <c r="O9" s="156">
        <f t="shared" si="0"/>
        <v>63.53916666666666</v>
      </c>
    </row>
    <row r="10" spans="1:15" ht="12.75">
      <c r="A10" s="98" t="s">
        <v>278</v>
      </c>
      <c r="B10" s="95" t="s">
        <v>277</v>
      </c>
      <c r="C10" s="160">
        <v>25.54</v>
      </c>
      <c r="D10" s="160">
        <v>27.82</v>
      </c>
      <c r="E10" s="160">
        <v>30.96</v>
      </c>
      <c r="F10" s="160">
        <v>29.62</v>
      </c>
      <c r="G10" s="160">
        <v>28.13</v>
      </c>
      <c r="H10" s="160">
        <v>29.36</v>
      </c>
      <c r="I10" s="160">
        <v>23.46</v>
      </c>
      <c r="J10" s="160">
        <v>26.83</v>
      </c>
      <c r="K10" s="160">
        <v>24.22</v>
      </c>
      <c r="L10" s="160">
        <v>22.45</v>
      </c>
      <c r="M10" s="160">
        <v>21.18</v>
      </c>
      <c r="N10" s="160">
        <v>21.57</v>
      </c>
      <c r="O10" s="154">
        <f t="shared" si="0"/>
        <v>25.928333333333338</v>
      </c>
    </row>
    <row r="11" spans="1:15" ht="12.75">
      <c r="A11" s="98" t="s">
        <v>278</v>
      </c>
      <c r="B11" s="94" t="s">
        <v>284</v>
      </c>
      <c r="C11" s="160">
        <v>9.87</v>
      </c>
      <c r="D11" s="160">
        <v>10.15</v>
      </c>
      <c r="E11" s="160">
        <v>6.85</v>
      </c>
      <c r="F11" s="160">
        <v>5.95</v>
      </c>
      <c r="G11" s="160">
        <v>8.04</v>
      </c>
      <c r="H11" s="160">
        <v>7.64</v>
      </c>
      <c r="I11" s="160">
        <v>7.5</v>
      </c>
      <c r="J11" s="160">
        <v>8.61</v>
      </c>
      <c r="K11" s="160">
        <v>4.85</v>
      </c>
      <c r="L11" s="160">
        <v>3.29</v>
      </c>
      <c r="M11" s="160">
        <v>3.13</v>
      </c>
      <c r="N11" s="160">
        <v>2.69</v>
      </c>
      <c r="O11" s="154">
        <f t="shared" si="0"/>
        <v>6.547499999999999</v>
      </c>
    </row>
    <row r="12" spans="1:15" ht="12.75">
      <c r="A12" s="98" t="s">
        <v>278</v>
      </c>
      <c r="B12" s="95" t="s">
        <v>279</v>
      </c>
      <c r="C12" s="160">
        <v>34.3</v>
      </c>
      <c r="D12" s="160">
        <v>32.59</v>
      </c>
      <c r="E12" s="160">
        <v>31.54</v>
      </c>
      <c r="F12" s="160">
        <v>29.66</v>
      </c>
      <c r="G12" s="160">
        <v>31.06</v>
      </c>
      <c r="H12" s="160">
        <v>28.05</v>
      </c>
      <c r="I12" s="160">
        <v>34.12</v>
      </c>
      <c r="J12" s="160">
        <v>41.22</v>
      </c>
      <c r="K12" s="160">
        <v>19.11</v>
      </c>
      <c r="L12" s="160">
        <v>27.81</v>
      </c>
      <c r="M12" s="160">
        <v>19.22</v>
      </c>
      <c r="N12" s="160">
        <v>30.74</v>
      </c>
      <c r="O12" s="154">
        <f>SUM(C12:N12)/12</f>
        <v>29.95166666666667</v>
      </c>
    </row>
    <row r="13" spans="1:15" ht="12.75">
      <c r="A13" s="98" t="s">
        <v>278</v>
      </c>
      <c r="B13" s="95" t="s">
        <v>282</v>
      </c>
      <c r="C13" s="160">
        <v>4.84</v>
      </c>
      <c r="D13" s="160">
        <v>3.59</v>
      </c>
      <c r="E13" s="160">
        <v>8.59</v>
      </c>
      <c r="F13" s="160">
        <v>8.47</v>
      </c>
      <c r="G13" s="160">
        <v>6.04</v>
      </c>
      <c r="H13" s="160">
        <v>5.1</v>
      </c>
      <c r="I13" s="160">
        <v>10.54</v>
      </c>
      <c r="J13" s="160">
        <v>10.42</v>
      </c>
      <c r="K13" s="160">
        <v>14.79</v>
      </c>
      <c r="L13" s="160">
        <v>11.09</v>
      </c>
      <c r="M13" s="160">
        <v>7.26</v>
      </c>
      <c r="N13" s="160">
        <v>6.21</v>
      </c>
      <c r="O13" s="154">
        <f>SUM(C13:N13)/12</f>
        <v>8.078333333333333</v>
      </c>
    </row>
    <row r="14" spans="1:15" ht="12.75">
      <c r="A14" s="99" t="s">
        <v>280</v>
      </c>
      <c r="B14" s="94" t="s">
        <v>274</v>
      </c>
      <c r="C14" s="160">
        <v>44.11</v>
      </c>
      <c r="D14" s="160">
        <v>47.02</v>
      </c>
      <c r="E14" s="160">
        <v>48.65</v>
      </c>
      <c r="F14" s="160">
        <v>47.32</v>
      </c>
      <c r="G14" s="160">
        <v>44.71</v>
      </c>
      <c r="H14" s="160">
        <v>42.33</v>
      </c>
      <c r="I14" s="160">
        <v>56.93</v>
      </c>
      <c r="J14" s="160">
        <v>55.03</v>
      </c>
      <c r="K14" s="160">
        <v>46.91</v>
      </c>
      <c r="L14" s="160">
        <v>43.42</v>
      </c>
      <c r="M14" s="160">
        <v>43.97</v>
      </c>
      <c r="N14" s="160">
        <v>48.67</v>
      </c>
      <c r="O14" s="154">
        <f t="shared" si="0"/>
        <v>47.42249999999999</v>
      </c>
    </row>
    <row r="15" spans="1:15" ht="12.75">
      <c r="A15" s="99" t="s">
        <v>280</v>
      </c>
      <c r="B15" s="95" t="s">
        <v>277</v>
      </c>
      <c r="C15" s="160">
        <v>14.41</v>
      </c>
      <c r="D15" s="160">
        <v>14.74</v>
      </c>
      <c r="E15" s="160">
        <v>26.02</v>
      </c>
      <c r="F15" s="160">
        <v>14.08</v>
      </c>
      <c r="G15" s="160">
        <v>13.44</v>
      </c>
      <c r="H15" s="160">
        <v>14.34</v>
      </c>
      <c r="I15" s="160">
        <v>27.45</v>
      </c>
      <c r="J15" s="160">
        <v>30.52</v>
      </c>
      <c r="K15" s="160">
        <v>20.71</v>
      </c>
      <c r="L15" s="160">
        <v>14.44</v>
      </c>
      <c r="M15" s="160">
        <v>18.55</v>
      </c>
      <c r="N15" s="160">
        <v>19.77</v>
      </c>
      <c r="O15" s="154">
        <f t="shared" si="0"/>
        <v>19.03916666666667</v>
      </c>
    </row>
    <row r="16" spans="1:15" ht="12.75">
      <c r="A16" s="99" t="s">
        <v>280</v>
      </c>
      <c r="B16" s="94" t="s">
        <v>275</v>
      </c>
      <c r="C16" s="160">
        <v>17.32</v>
      </c>
      <c r="D16" s="160">
        <v>18.74</v>
      </c>
      <c r="E16" s="160">
        <v>16.26</v>
      </c>
      <c r="F16" s="160">
        <v>16.62</v>
      </c>
      <c r="G16" s="160">
        <v>17.22</v>
      </c>
      <c r="H16" s="160">
        <v>14.34</v>
      </c>
      <c r="I16" s="160">
        <v>19.39</v>
      </c>
      <c r="J16" s="160">
        <v>18.33</v>
      </c>
      <c r="K16" s="160">
        <v>14.19</v>
      </c>
      <c r="L16" s="160">
        <v>13.13</v>
      </c>
      <c r="M16" s="160">
        <v>11.7</v>
      </c>
      <c r="N16" s="160">
        <v>10.91</v>
      </c>
      <c r="O16" s="154">
        <f t="shared" si="0"/>
        <v>15.679166666666667</v>
      </c>
    </row>
    <row r="17" spans="1:15" ht="12.75">
      <c r="A17" s="99" t="s">
        <v>280</v>
      </c>
      <c r="B17" s="95" t="s">
        <v>276</v>
      </c>
      <c r="C17" s="160">
        <v>9.92</v>
      </c>
      <c r="D17" s="160">
        <v>13.76</v>
      </c>
      <c r="E17" s="160">
        <v>18.23</v>
      </c>
      <c r="F17" s="160">
        <v>24.43</v>
      </c>
      <c r="G17" s="160">
        <v>24.49</v>
      </c>
      <c r="H17" s="160">
        <v>27.22</v>
      </c>
      <c r="I17" s="160">
        <v>33.84</v>
      </c>
      <c r="J17" s="160">
        <v>32.73</v>
      </c>
      <c r="K17" s="160">
        <v>35.8</v>
      </c>
      <c r="L17" s="160">
        <v>18.82</v>
      </c>
      <c r="M17" s="160">
        <v>18.31</v>
      </c>
      <c r="N17" s="160">
        <v>26.26</v>
      </c>
      <c r="O17" s="154">
        <f t="shared" si="0"/>
        <v>23.650833333333328</v>
      </c>
    </row>
    <row r="18" spans="1:15" ht="13.5" thickBot="1">
      <c r="A18" s="100" t="s">
        <v>280</v>
      </c>
      <c r="B18" s="96" t="s">
        <v>282</v>
      </c>
      <c r="C18" s="161">
        <v>8.33</v>
      </c>
      <c r="D18" s="161">
        <v>10</v>
      </c>
      <c r="E18" s="161">
        <v>12.88</v>
      </c>
      <c r="F18" s="161">
        <v>20.29</v>
      </c>
      <c r="G18" s="161">
        <v>28.1</v>
      </c>
      <c r="H18" s="161">
        <v>32.72</v>
      </c>
      <c r="I18" s="161">
        <v>34.62</v>
      </c>
      <c r="J18" s="161">
        <v>38.81</v>
      </c>
      <c r="K18" s="161">
        <v>51.08</v>
      </c>
      <c r="L18" s="161">
        <v>33.75</v>
      </c>
      <c r="M18" s="161">
        <v>21.46</v>
      </c>
      <c r="N18" s="161">
        <v>23.88</v>
      </c>
      <c r="O18" s="155">
        <f t="shared" si="0"/>
        <v>26.326666666666664</v>
      </c>
    </row>
    <row r="19" spans="1:15" ht="12.75">
      <c r="A19" s="97" t="s">
        <v>283</v>
      </c>
      <c r="B19" s="101" t="s">
        <v>274</v>
      </c>
      <c r="C19" s="162">
        <v>43.48</v>
      </c>
      <c r="D19" s="162">
        <v>42.56</v>
      </c>
      <c r="E19" s="162">
        <v>48.74</v>
      </c>
      <c r="F19" s="162">
        <v>45.07</v>
      </c>
      <c r="G19" s="162">
        <v>48.43</v>
      </c>
      <c r="H19" s="162">
        <v>43.14</v>
      </c>
      <c r="I19" s="162">
        <v>56.07</v>
      </c>
      <c r="J19" s="162">
        <v>46.69</v>
      </c>
      <c r="K19" s="162">
        <v>45.36</v>
      </c>
      <c r="L19" s="162">
        <v>40.3</v>
      </c>
      <c r="M19" s="162">
        <v>31.17</v>
      </c>
      <c r="N19" s="162">
        <v>44.66</v>
      </c>
      <c r="O19" s="156">
        <f t="shared" si="0"/>
        <v>44.639166666666675</v>
      </c>
    </row>
    <row r="20" spans="1:15" ht="12.75">
      <c r="A20" s="102" t="s">
        <v>283</v>
      </c>
      <c r="B20" s="94" t="s">
        <v>277</v>
      </c>
      <c r="C20" s="160">
        <v>19.92</v>
      </c>
      <c r="D20" s="160">
        <v>20.09</v>
      </c>
      <c r="E20" s="160">
        <v>19.94</v>
      </c>
      <c r="F20" s="160">
        <v>20.31</v>
      </c>
      <c r="G20" s="160">
        <v>20.83</v>
      </c>
      <c r="H20" s="160">
        <v>21.03</v>
      </c>
      <c r="I20" s="160">
        <v>20.94</v>
      </c>
      <c r="J20" s="160">
        <v>22.65</v>
      </c>
      <c r="K20" s="160">
        <v>20.03</v>
      </c>
      <c r="L20" s="160">
        <v>20.4</v>
      </c>
      <c r="M20" s="160">
        <v>18.1</v>
      </c>
      <c r="N20" s="160">
        <v>19.94</v>
      </c>
      <c r="O20" s="154">
        <f t="shared" si="0"/>
        <v>20.348333333333333</v>
      </c>
    </row>
    <row r="21" spans="1:15" ht="12.75">
      <c r="A21" s="98" t="s">
        <v>283</v>
      </c>
      <c r="B21" s="95" t="s">
        <v>284</v>
      </c>
      <c r="C21" s="160">
        <v>11.34</v>
      </c>
      <c r="D21" s="160">
        <v>14.57</v>
      </c>
      <c r="E21" s="160">
        <v>16.79</v>
      </c>
      <c r="F21" s="160">
        <v>15.62</v>
      </c>
      <c r="G21" s="160">
        <v>24.49</v>
      </c>
      <c r="H21" s="160">
        <v>31.22</v>
      </c>
      <c r="I21" s="160">
        <v>46.31</v>
      </c>
      <c r="J21" s="160">
        <v>47.62</v>
      </c>
      <c r="K21" s="160">
        <v>34.89</v>
      </c>
      <c r="L21" s="160">
        <v>23.2</v>
      </c>
      <c r="M21" s="160">
        <v>17.57</v>
      </c>
      <c r="N21" s="160">
        <v>19.1</v>
      </c>
      <c r="O21" s="154">
        <f t="shared" si="0"/>
        <v>25.22666666666667</v>
      </c>
    </row>
    <row r="22" spans="1:15" ht="12.75">
      <c r="A22" s="98" t="s">
        <v>283</v>
      </c>
      <c r="B22" s="95" t="s">
        <v>275</v>
      </c>
      <c r="C22" s="160">
        <v>15.41</v>
      </c>
      <c r="D22" s="160">
        <v>19.02</v>
      </c>
      <c r="E22" s="160">
        <v>17.71</v>
      </c>
      <c r="F22" s="160">
        <v>18.71</v>
      </c>
      <c r="G22" s="160">
        <v>15.23</v>
      </c>
      <c r="H22" s="160">
        <v>19.14</v>
      </c>
      <c r="I22" s="160">
        <v>26.23</v>
      </c>
      <c r="J22" s="160">
        <v>17.59</v>
      </c>
      <c r="K22" s="160">
        <v>18.53</v>
      </c>
      <c r="L22" s="160">
        <v>14.88</v>
      </c>
      <c r="M22" s="160">
        <v>11.19</v>
      </c>
      <c r="N22" s="160">
        <v>15.18</v>
      </c>
      <c r="O22" s="154">
        <f t="shared" si="0"/>
        <v>17.401666666666667</v>
      </c>
    </row>
    <row r="23" spans="1:15" ht="12.75">
      <c r="A23" s="98" t="s">
        <v>283</v>
      </c>
      <c r="B23" s="95" t="s">
        <v>281</v>
      </c>
      <c r="C23" s="160">
        <v>1.47</v>
      </c>
      <c r="D23" s="160">
        <v>1.24</v>
      </c>
      <c r="E23" s="160">
        <v>1.34</v>
      </c>
      <c r="F23" s="160">
        <v>3.09</v>
      </c>
      <c r="G23" s="160">
        <v>7.21</v>
      </c>
      <c r="H23" s="160">
        <v>5.22</v>
      </c>
      <c r="I23" s="160">
        <v>5.53</v>
      </c>
      <c r="J23" s="160">
        <v>5.22</v>
      </c>
      <c r="K23" s="160">
        <v>5.45</v>
      </c>
      <c r="L23" s="160">
        <v>3.63</v>
      </c>
      <c r="M23" s="160">
        <v>5.09</v>
      </c>
      <c r="N23" s="160">
        <v>4.14</v>
      </c>
      <c r="O23" s="154">
        <f t="shared" si="0"/>
        <v>4.052500000000001</v>
      </c>
    </row>
    <row r="24" spans="1:15" ht="12.75">
      <c r="A24" s="98" t="s">
        <v>285</v>
      </c>
      <c r="B24" s="94" t="s">
        <v>274</v>
      </c>
      <c r="C24" s="160">
        <v>22.13</v>
      </c>
      <c r="D24" s="160">
        <v>16.56</v>
      </c>
      <c r="E24" s="160">
        <v>15.01</v>
      </c>
      <c r="F24" s="160">
        <v>17.11</v>
      </c>
      <c r="G24" s="160">
        <v>19.27</v>
      </c>
      <c r="H24" s="160">
        <v>13.89</v>
      </c>
      <c r="I24" s="160">
        <v>14.95</v>
      </c>
      <c r="J24" s="160">
        <v>19.59</v>
      </c>
      <c r="K24" s="160">
        <v>19.56</v>
      </c>
      <c r="L24" s="160">
        <v>17.99</v>
      </c>
      <c r="M24" s="160">
        <v>18.77</v>
      </c>
      <c r="N24" s="160">
        <v>25.75</v>
      </c>
      <c r="O24" s="154">
        <f t="shared" si="0"/>
        <v>18.381666666666668</v>
      </c>
    </row>
    <row r="25" spans="1:15" ht="12.75">
      <c r="A25" s="98" t="s">
        <v>285</v>
      </c>
      <c r="B25" s="95" t="s">
        <v>284</v>
      </c>
      <c r="C25" s="160">
        <v>12.52</v>
      </c>
      <c r="D25" s="160">
        <v>16.34</v>
      </c>
      <c r="E25" s="160">
        <v>16.01</v>
      </c>
      <c r="F25" s="160">
        <v>13.63</v>
      </c>
      <c r="G25" s="160">
        <v>13.37</v>
      </c>
      <c r="H25" s="160">
        <v>14.01</v>
      </c>
      <c r="I25" s="160">
        <v>16.01</v>
      </c>
      <c r="J25" s="160">
        <v>23.75</v>
      </c>
      <c r="K25" s="160">
        <v>16.01</v>
      </c>
      <c r="L25" s="160">
        <v>14.97</v>
      </c>
      <c r="M25" s="160">
        <v>14.05</v>
      </c>
      <c r="N25" s="160">
        <v>14.35</v>
      </c>
      <c r="O25" s="154">
        <f t="shared" si="0"/>
        <v>15.418333333333335</v>
      </c>
    </row>
    <row r="26" spans="1:15" ht="12.75">
      <c r="A26" s="98" t="s">
        <v>285</v>
      </c>
      <c r="B26" s="95" t="s">
        <v>277</v>
      </c>
      <c r="C26" s="160">
        <v>15.28</v>
      </c>
      <c r="D26" s="160">
        <v>7.81</v>
      </c>
      <c r="E26" s="160">
        <v>16.06</v>
      </c>
      <c r="F26" s="160">
        <v>14.8</v>
      </c>
      <c r="G26" s="160">
        <v>16.81</v>
      </c>
      <c r="H26" s="160">
        <v>21.75</v>
      </c>
      <c r="I26" s="160">
        <v>32.1</v>
      </c>
      <c r="J26" s="160">
        <v>44.24</v>
      </c>
      <c r="K26" s="160">
        <v>23.78</v>
      </c>
      <c r="L26" s="160">
        <v>10.2</v>
      </c>
      <c r="M26" s="160">
        <v>7.21</v>
      </c>
      <c r="N26" s="160">
        <v>8.29</v>
      </c>
      <c r="O26" s="154">
        <f t="shared" si="0"/>
        <v>18.194166666666668</v>
      </c>
    </row>
    <row r="27" spans="1:15" ht="12.75">
      <c r="A27" s="98" t="s">
        <v>285</v>
      </c>
      <c r="B27" s="95" t="s">
        <v>279</v>
      </c>
      <c r="C27" s="160">
        <v>7.12</v>
      </c>
      <c r="D27" s="160">
        <v>3.84</v>
      </c>
      <c r="E27" s="160">
        <v>3.99</v>
      </c>
      <c r="F27" s="160">
        <v>7.43</v>
      </c>
      <c r="G27" s="160">
        <v>7.38</v>
      </c>
      <c r="H27" s="160">
        <v>6.1</v>
      </c>
      <c r="I27" s="160">
        <v>8.33</v>
      </c>
      <c r="J27" s="160">
        <v>9.13</v>
      </c>
      <c r="K27" s="160">
        <v>14.05</v>
      </c>
      <c r="L27" s="160">
        <v>4.36</v>
      </c>
      <c r="M27" s="160">
        <v>3.38</v>
      </c>
      <c r="N27" s="160">
        <v>5.09</v>
      </c>
      <c r="O27" s="154">
        <f t="shared" si="0"/>
        <v>6.683333333333334</v>
      </c>
    </row>
    <row r="28" spans="1:15" ht="13.5" thickBot="1">
      <c r="A28" s="98" t="s">
        <v>285</v>
      </c>
      <c r="B28" s="96" t="s">
        <v>276</v>
      </c>
      <c r="C28" s="161">
        <v>5.73</v>
      </c>
      <c r="D28" s="161">
        <v>6.29</v>
      </c>
      <c r="E28" s="161">
        <v>11.57</v>
      </c>
      <c r="F28" s="161">
        <v>10.85</v>
      </c>
      <c r="G28" s="161">
        <v>7.51</v>
      </c>
      <c r="H28" s="161">
        <v>5.35</v>
      </c>
      <c r="I28" s="161">
        <v>7.39</v>
      </c>
      <c r="J28" s="161">
        <v>7.34</v>
      </c>
      <c r="K28" s="161">
        <v>6.27</v>
      </c>
      <c r="L28" s="161">
        <v>4.85</v>
      </c>
      <c r="M28" s="161">
        <v>3.06</v>
      </c>
      <c r="N28" s="161">
        <v>3.36</v>
      </c>
      <c r="O28" s="155">
        <f t="shared" si="0"/>
        <v>6.6308333333333325</v>
      </c>
    </row>
    <row r="29" spans="1:15" ht="12.75">
      <c r="A29" s="103" t="s">
        <v>286</v>
      </c>
      <c r="B29" s="94" t="s">
        <v>277</v>
      </c>
      <c r="C29" s="159">
        <v>14.9</v>
      </c>
      <c r="D29" s="159">
        <v>14.9</v>
      </c>
      <c r="E29" s="159">
        <v>14.5</v>
      </c>
      <c r="F29" s="159">
        <v>17.72</v>
      </c>
      <c r="G29" s="159">
        <v>17.21</v>
      </c>
      <c r="H29" s="159">
        <v>15.93</v>
      </c>
      <c r="I29" s="159">
        <v>29.63</v>
      </c>
      <c r="J29" s="159">
        <v>36.07</v>
      </c>
      <c r="K29" s="159">
        <v>25.56</v>
      </c>
      <c r="L29" s="159">
        <v>28.01</v>
      </c>
      <c r="M29" s="159">
        <v>12.54</v>
      </c>
      <c r="N29" s="159">
        <v>17.69</v>
      </c>
      <c r="O29" s="153">
        <f t="shared" si="0"/>
        <v>20.388333333333332</v>
      </c>
    </row>
    <row r="30" spans="1:15" ht="12.75">
      <c r="A30" s="99" t="s">
        <v>286</v>
      </c>
      <c r="B30" s="95" t="s">
        <v>274</v>
      </c>
      <c r="C30" s="160">
        <v>39.03</v>
      </c>
      <c r="D30" s="160">
        <v>36.57</v>
      </c>
      <c r="E30" s="160">
        <v>23.68</v>
      </c>
      <c r="F30" s="160">
        <v>27.66</v>
      </c>
      <c r="G30" s="160">
        <v>21.35</v>
      </c>
      <c r="H30" s="160">
        <v>23.01</v>
      </c>
      <c r="I30" s="160">
        <v>29.66</v>
      </c>
      <c r="J30" s="160">
        <v>31.9</v>
      </c>
      <c r="K30" s="160">
        <v>27.72</v>
      </c>
      <c r="L30" s="160">
        <v>23.49</v>
      </c>
      <c r="M30" s="160">
        <v>18.12</v>
      </c>
      <c r="N30" s="160">
        <v>32.92</v>
      </c>
      <c r="O30" s="154">
        <f t="shared" si="0"/>
        <v>27.925833333333333</v>
      </c>
    </row>
    <row r="31" spans="1:15" ht="12.75">
      <c r="A31" s="99" t="s">
        <v>286</v>
      </c>
      <c r="B31" s="95" t="s">
        <v>279</v>
      </c>
      <c r="C31" s="163">
        <v>1.48</v>
      </c>
      <c r="D31" s="163">
        <v>4.08</v>
      </c>
      <c r="E31" s="163">
        <v>6.67</v>
      </c>
      <c r="F31" s="163">
        <v>10.67</v>
      </c>
      <c r="G31" s="163">
        <v>4.69</v>
      </c>
      <c r="H31" s="163">
        <v>4.33</v>
      </c>
      <c r="I31" s="163">
        <v>13.42</v>
      </c>
      <c r="J31" s="163">
        <v>14.89</v>
      </c>
      <c r="K31" s="163">
        <v>13.6</v>
      </c>
      <c r="L31" s="163">
        <v>5.57</v>
      </c>
      <c r="M31" s="163">
        <v>4</v>
      </c>
      <c r="N31" s="163">
        <v>9.76</v>
      </c>
      <c r="O31" s="157">
        <f t="shared" si="0"/>
        <v>7.7633333333333345</v>
      </c>
    </row>
    <row r="32" spans="1:15" ht="12.75">
      <c r="A32" s="99" t="s">
        <v>286</v>
      </c>
      <c r="B32" s="95" t="s">
        <v>282</v>
      </c>
      <c r="C32" s="163">
        <v>3.87</v>
      </c>
      <c r="D32" s="163">
        <v>1.63</v>
      </c>
      <c r="E32" s="163">
        <v>1.23</v>
      </c>
      <c r="F32" s="163">
        <v>4.05</v>
      </c>
      <c r="G32" s="163">
        <v>7.66</v>
      </c>
      <c r="H32" s="163">
        <v>4.5</v>
      </c>
      <c r="I32" s="163">
        <v>4.36</v>
      </c>
      <c r="J32" s="163">
        <v>2.61</v>
      </c>
      <c r="K32" s="163">
        <v>1.8</v>
      </c>
      <c r="L32" s="163">
        <v>2.6</v>
      </c>
      <c r="M32" s="163">
        <v>1.86</v>
      </c>
      <c r="N32" s="163">
        <v>5.95</v>
      </c>
      <c r="O32" s="157">
        <f t="shared" si="0"/>
        <v>3.5100000000000002</v>
      </c>
    </row>
    <row r="33" spans="1:15" ht="13.5" thickBot="1">
      <c r="A33" s="100" t="s">
        <v>287</v>
      </c>
      <c r="B33" s="96" t="s">
        <v>277</v>
      </c>
      <c r="C33" s="161">
        <v>12.04</v>
      </c>
      <c r="D33" s="161">
        <v>7.59</v>
      </c>
      <c r="E33" s="161">
        <v>16.11</v>
      </c>
      <c r="F33" s="161">
        <v>11.3</v>
      </c>
      <c r="G33" s="161">
        <v>10.01</v>
      </c>
      <c r="H33" s="161">
        <v>8.67</v>
      </c>
      <c r="I33" s="161">
        <v>6.11</v>
      </c>
      <c r="J33" s="161">
        <v>7.59</v>
      </c>
      <c r="K33" s="161">
        <v>5.19</v>
      </c>
      <c r="L33" s="161">
        <v>4.45</v>
      </c>
      <c r="M33" s="161">
        <v>5.56</v>
      </c>
      <c r="N33" s="161">
        <v>10</v>
      </c>
      <c r="O33" s="155">
        <f t="shared" si="0"/>
        <v>8.718333333333332</v>
      </c>
    </row>
    <row r="34" spans="1:14" s="68" customFormat="1" ht="12.75">
      <c r="A34" s="1" t="s">
        <v>288</v>
      </c>
      <c r="D34" s="10"/>
      <c r="N34" s="69"/>
    </row>
    <row r="35" spans="4:15" ht="12.75"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4"/>
    </row>
    <row r="36" spans="4:15" ht="12.75"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4"/>
    </row>
    <row r="37" spans="4:15" ht="12.75"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4"/>
    </row>
    <row r="38" spans="4:15" ht="12.75"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4"/>
    </row>
    <row r="39" spans="4:15" ht="12.75"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4"/>
    </row>
    <row r="40" spans="4:15" ht="12.75"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4"/>
    </row>
    <row r="41" spans="4:15" ht="12.75"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4"/>
    </row>
    <row r="42" spans="4:15" ht="12.75"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4"/>
    </row>
    <row r="43" spans="4:15" ht="12.75"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4"/>
    </row>
    <row r="44" spans="4:15" ht="12.75"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4"/>
    </row>
    <row r="45" spans="4:15" ht="12.75"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4"/>
    </row>
    <row r="46" spans="4:15" ht="12.75"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4"/>
    </row>
    <row r="47" spans="4:15" ht="12.75"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4"/>
    </row>
    <row r="48" spans="4:15" ht="12.75"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4"/>
    </row>
    <row r="49" spans="4:15" ht="12.75"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4"/>
    </row>
    <row r="50" spans="4:15" ht="12.75"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4"/>
    </row>
    <row r="51" spans="4:15" ht="12.75"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4"/>
    </row>
    <row r="52" spans="4:15" ht="12.75"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4"/>
    </row>
    <row r="53" spans="4:15" ht="12.75"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4"/>
    </row>
    <row r="54" spans="4:15" ht="12.75"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4"/>
    </row>
    <row r="55" spans="4:15" ht="12.75"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4"/>
    </row>
    <row r="56" spans="4:15" ht="12.75"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4"/>
    </row>
    <row r="57" spans="4:15" ht="12.75"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4"/>
    </row>
    <row r="58" spans="4:15" ht="12.75"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4"/>
    </row>
    <row r="59" spans="4:15" ht="12.75"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4"/>
    </row>
    <row r="60" spans="4:15" ht="12.75"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4"/>
    </row>
    <row r="61" spans="4:15" ht="12.75"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4"/>
    </row>
    <row r="62" spans="4:15" ht="12.75"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4"/>
    </row>
    <row r="63" spans="4:15" ht="12.75"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4"/>
    </row>
    <row r="64" spans="4:15" ht="12.75"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4"/>
    </row>
    <row r="65" spans="4:15" ht="12.75"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4"/>
    </row>
    <row r="66" spans="4:15" ht="12.75"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4"/>
    </row>
    <row r="67" spans="4:15" ht="12.75"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4"/>
    </row>
    <row r="68" spans="4:15" ht="12.75"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4"/>
    </row>
    <row r="69" spans="4:15" ht="12.75"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4"/>
    </row>
    <row r="70" spans="4:15" ht="12.75"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4"/>
    </row>
    <row r="71" spans="4:15" ht="12.75"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4"/>
    </row>
    <row r="72" spans="4:15" ht="12.75">
      <c r="D72" s="105"/>
      <c r="E72" s="105"/>
      <c r="F72" s="105"/>
      <c r="G72" s="105"/>
      <c r="H72" s="105"/>
      <c r="I72" s="105"/>
      <c r="J72" s="105"/>
      <c r="K72" s="105"/>
      <c r="L72" s="105"/>
      <c r="M72" s="105"/>
      <c r="N72" s="105"/>
      <c r="O72" s="104"/>
    </row>
    <row r="73" spans="4:15" ht="12.75"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5"/>
      <c r="O73" s="104"/>
    </row>
    <row r="74" spans="4:15" ht="12.75"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4"/>
    </row>
    <row r="75" spans="4:15" ht="12.75"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  <c r="O75" s="104"/>
    </row>
    <row r="76" spans="4:15" ht="12.75">
      <c r="D76" s="105"/>
      <c r="E76" s="105"/>
      <c r="F76" s="105"/>
      <c r="G76" s="105"/>
      <c r="H76" s="105"/>
      <c r="I76" s="105"/>
      <c r="J76" s="105"/>
      <c r="K76" s="105"/>
      <c r="L76" s="105"/>
      <c r="M76" s="105"/>
      <c r="N76" s="105"/>
      <c r="O76" s="104"/>
    </row>
    <row r="77" spans="4:15" ht="12.75">
      <c r="D77" s="105"/>
      <c r="E77" s="105"/>
      <c r="F77" s="105"/>
      <c r="G77" s="105"/>
      <c r="H77" s="105"/>
      <c r="I77" s="105"/>
      <c r="J77" s="105"/>
      <c r="K77" s="105"/>
      <c r="L77" s="105"/>
      <c r="M77" s="105"/>
      <c r="N77" s="105"/>
      <c r="O77" s="104"/>
    </row>
    <row r="78" spans="4:15" ht="12.75">
      <c r="D78" s="105"/>
      <c r="E78" s="105"/>
      <c r="F78" s="105"/>
      <c r="G78" s="105"/>
      <c r="H78" s="105"/>
      <c r="I78" s="105"/>
      <c r="J78" s="105"/>
      <c r="K78" s="105"/>
      <c r="L78" s="105"/>
      <c r="M78" s="105"/>
      <c r="N78" s="105"/>
      <c r="O78" s="104"/>
    </row>
    <row r="79" spans="4:15" ht="12.75">
      <c r="D79" s="105"/>
      <c r="E79" s="105"/>
      <c r="F79" s="105"/>
      <c r="G79" s="105"/>
      <c r="H79" s="105"/>
      <c r="I79" s="105"/>
      <c r="J79" s="105"/>
      <c r="K79" s="105"/>
      <c r="L79" s="105"/>
      <c r="M79" s="105"/>
      <c r="N79" s="105"/>
      <c r="O79" s="104"/>
    </row>
    <row r="80" spans="4:15" ht="12.75">
      <c r="D80" s="105"/>
      <c r="E80" s="105"/>
      <c r="F80" s="105"/>
      <c r="G80" s="105"/>
      <c r="H80" s="105"/>
      <c r="I80" s="105"/>
      <c r="J80" s="105"/>
      <c r="K80" s="105"/>
      <c r="L80" s="105"/>
      <c r="M80" s="105"/>
      <c r="N80" s="105"/>
      <c r="O80" s="104"/>
    </row>
    <row r="81" spans="4:15" ht="12.75">
      <c r="D81" s="105"/>
      <c r="E81" s="105"/>
      <c r="F81" s="105"/>
      <c r="G81" s="105"/>
      <c r="H81" s="105"/>
      <c r="I81" s="105"/>
      <c r="J81" s="105"/>
      <c r="K81" s="105"/>
      <c r="L81" s="105"/>
      <c r="M81" s="105"/>
      <c r="N81" s="105"/>
      <c r="O81" s="104"/>
    </row>
    <row r="82" spans="4:15" ht="12.75">
      <c r="D82" s="105"/>
      <c r="E82" s="105"/>
      <c r="F82" s="105"/>
      <c r="G82" s="105"/>
      <c r="H82" s="105"/>
      <c r="I82" s="105"/>
      <c r="J82" s="105"/>
      <c r="K82" s="105"/>
      <c r="L82" s="105"/>
      <c r="M82" s="105"/>
      <c r="N82" s="105"/>
      <c r="O82" s="104"/>
    </row>
    <row r="83" spans="4:15" ht="12.75">
      <c r="D83" s="105"/>
      <c r="E83" s="105"/>
      <c r="F83" s="105"/>
      <c r="G83" s="105"/>
      <c r="H83" s="105"/>
      <c r="I83" s="105"/>
      <c r="J83" s="105"/>
      <c r="K83" s="105"/>
      <c r="L83" s="105"/>
      <c r="M83" s="105"/>
      <c r="N83" s="105"/>
      <c r="O83" s="104"/>
    </row>
    <row r="84" spans="4:15" ht="12.75">
      <c r="D84" s="105"/>
      <c r="E84" s="105"/>
      <c r="F84" s="105"/>
      <c r="G84" s="105"/>
      <c r="H84" s="105"/>
      <c r="I84" s="105"/>
      <c r="J84" s="105"/>
      <c r="K84" s="105"/>
      <c r="L84" s="105"/>
      <c r="M84" s="105"/>
      <c r="N84" s="105"/>
      <c r="O84" s="104"/>
    </row>
    <row r="85" spans="4:15" ht="12.75">
      <c r="D85" s="105"/>
      <c r="E85" s="105"/>
      <c r="F85" s="105"/>
      <c r="G85" s="105"/>
      <c r="H85" s="105"/>
      <c r="I85" s="105"/>
      <c r="J85" s="105"/>
      <c r="K85" s="105"/>
      <c r="L85" s="105"/>
      <c r="M85" s="105"/>
      <c r="N85" s="105"/>
      <c r="O85" s="104"/>
    </row>
    <row r="86" spans="4:15" ht="12.75">
      <c r="D86" s="105"/>
      <c r="E86" s="105"/>
      <c r="F86" s="105"/>
      <c r="G86" s="105"/>
      <c r="H86" s="105"/>
      <c r="I86" s="105"/>
      <c r="J86" s="105"/>
      <c r="K86" s="105"/>
      <c r="L86" s="105"/>
      <c r="M86" s="105"/>
      <c r="N86" s="105"/>
      <c r="O86" s="104"/>
    </row>
    <row r="87" spans="4:15" ht="12.75">
      <c r="D87" s="105"/>
      <c r="E87" s="105"/>
      <c r="F87" s="105"/>
      <c r="G87" s="105"/>
      <c r="H87" s="105"/>
      <c r="I87" s="105"/>
      <c r="J87" s="105"/>
      <c r="K87" s="105"/>
      <c r="L87" s="105"/>
      <c r="M87" s="105"/>
      <c r="N87" s="105"/>
      <c r="O87" s="104"/>
    </row>
    <row r="88" spans="4:15" ht="12.75">
      <c r="D88" s="105"/>
      <c r="E88" s="105"/>
      <c r="F88" s="105"/>
      <c r="G88" s="105"/>
      <c r="H88" s="105"/>
      <c r="I88" s="105"/>
      <c r="J88" s="105"/>
      <c r="K88" s="105"/>
      <c r="L88" s="105"/>
      <c r="M88" s="105"/>
      <c r="N88" s="105"/>
      <c r="O88" s="104"/>
    </row>
    <row r="89" spans="4:15" ht="12.75">
      <c r="D89" s="105"/>
      <c r="E89" s="105"/>
      <c r="F89" s="105"/>
      <c r="G89" s="105"/>
      <c r="H89" s="105"/>
      <c r="I89" s="105"/>
      <c r="J89" s="105"/>
      <c r="K89" s="105"/>
      <c r="L89" s="105"/>
      <c r="M89" s="105"/>
      <c r="N89" s="105"/>
      <c r="O89" s="104"/>
    </row>
    <row r="90" spans="4:15" ht="12.75">
      <c r="D90" s="105"/>
      <c r="E90" s="105"/>
      <c r="F90" s="105"/>
      <c r="G90" s="105"/>
      <c r="H90" s="105"/>
      <c r="I90" s="105"/>
      <c r="J90" s="105"/>
      <c r="K90" s="105"/>
      <c r="L90" s="105"/>
      <c r="M90" s="105"/>
      <c r="N90" s="105"/>
      <c r="O90" s="104"/>
    </row>
    <row r="91" spans="4:15" ht="12.75">
      <c r="D91" s="105"/>
      <c r="E91" s="105"/>
      <c r="F91" s="105"/>
      <c r="G91" s="105"/>
      <c r="H91" s="105"/>
      <c r="I91" s="105"/>
      <c r="J91" s="105"/>
      <c r="K91" s="105"/>
      <c r="L91" s="105"/>
      <c r="M91" s="105"/>
      <c r="N91" s="105"/>
      <c r="O91" s="104"/>
    </row>
    <row r="92" spans="4:15" ht="12.75">
      <c r="D92" s="105"/>
      <c r="E92" s="105"/>
      <c r="F92" s="105"/>
      <c r="G92" s="105"/>
      <c r="H92" s="105"/>
      <c r="I92" s="105"/>
      <c r="J92" s="105"/>
      <c r="K92" s="105"/>
      <c r="L92" s="105"/>
      <c r="M92" s="105"/>
      <c r="N92" s="105"/>
      <c r="O92" s="104"/>
    </row>
    <row r="93" spans="4:15" ht="12.75">
      <c r="D93" s="105"/>
      <c r="E93" s="105"/>
      <c r="F93" s="105"/>
      <c r="G93" s="105"/>
      <c r="H93" s="105"/>
      <c r="I93" s="105"/>
      <c r="J93" s="105"/>
      <c r="K93" s="105"/>
      <c r="L93" s="105"/>
      <c r="M93" s="105"/>
      <c r="N93" s="105"/>
      <c r="O93" s="104"/>
    </row>
    <row r="94" spans="4:15" ht="12.75"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4"/>
    </row>
    <row r="95" spans="4:15" ht="12.75">
      <c r="D95" s="105"/>
      <c r="E95" s="105"/>
      <c r="F95" s="105"/>
      <c r="G95" s="105"/>
      <c r="H95" s="105"/>
      <c r="I95" s="105"/>
      <c r="J95" s="105"/>
      <c r="K95" s="105"/>
      <c r="L95" s="105"/>
      <c r="M95" s="105"/>
      <c r="N95" s="105"/>
      <c r="O95" s="104"/>
    </row>
    <row r="96" spans="4:15" ht="12.75">
      <c r="D96" s="105"/>
      <c r="E96" s="105"/>
      <c r="F96" s="105"/>
      <c r="G96" s="105"/>
      <c r="H96" s="105"/>
      <c r="I96" s="105"/>
      <c r="J96" s="105"/>
      <c r="K96" s="105"/>
      <c r="L96" s="105"/>
      <c r="M96" s="105"/>
      <c r="N96" s="105"/>
      <c r="O96" s="104"/>
    </row>
    <row r="97" spans="4:15" ht="12.75">
      <c r="D97" s="105"/>
      <c r="E97" s="105"/>
      <c r="F97" s="105"/>
      <c r="G97" s="105"/>
      <c r="H97" s="105"/>
      <c r="I97" s="105"/>
      <c r="J97" s="105"/>
      <c r="K97" s="105"/>
      <c r="L97" s="105"/>
      <c r="M97" s="105"/>
      <c r="N97" s="105"/>
      <c r="O97" s="104"/>
    </row>
    <row r="98" spans="4:15" ht="12.75">
      <c r="D98" s="105"/>
      <c r="E98" s="105"/>
      <c r="F98" s="105"/>
      <c r="G98" s="105"/>
      <c r="H98" s="105"/>
      <c r="I98" s="105"/>
      <c r="J98" s="105"/>
      <c r="K98" s="105"/>
      <c r="L98" s="105"/>
      <c r="M98" s="105"/>
      <c r="N98" s="105"/>
      <c r="O98" s="104"/>
    </row>
    <row r="99" spans="4:15" ht="12.75">
      <c r="D99" s="105"/>
      <c r="E99" s="105"/>
      <c r="F99" s="105"/>
      <c r="G99" s="105"/>
      <c r="H99" s="105"/>
      <c r="I99" s="105"/>
      <c r="J99" s="105"/>
      <c r="K99" s="105"/>
      <c r="L99" s="105"/>
      <c r="M99" s="105"/>
      <c r="N99" s="105"/>
      <c r="O99" s="104"/>
    </row>
    <row r="100" spans="4:15" ht="12.75">
      <c r="D100" s="105"/>
      <c r="E100" s="105"/>
      <c r="F100" s="105"/>
      <c r="G100" s="105"/>
      <c r="H100" s="105"/>
      <c r="I100" s="105"/>
      <c r="J100" s="105"/>
      <c r="K100" s="105"/>
      <c r="L100" s="105"/>
      <c r="M100" s="105"/>
      <c r="N100" s="105"/>
      <c r="O100" s="104"/>
    </row>
    <row r="101" spans="4:15" ht="12.75">
      <c r="D101" s="105"/>
      <c r="E101" s="105"/>
      <c r="F101" s="105"/>
      <c r="G101" s="105"/>
      <c r="H101" s="105"/>
      <c r="I101" s="105"/>
      <c r="J101" s="105"/>
      <c r="K101" s="105"/>
      <c r="L101" s="105"/>
      <c r="M101" s="105"/>
      <c r="N101" s="105"/>
      <c r="O101" s="104"/>
    </row>
    <row r="102" spans="4:15" ht="12.75">
      <c r="D102" s="105"/>
      <c r="E102" s="105"/>
      <c r="F102" s="105"/>
      <c r="G102" s="105"/>
      <c r="H102" s="105"/>
      <c r="I102" s="105"/>
      <c r="J102" s="105"/>
      <c r="K102" s="105"/>
      <c r="L102" s="105"/>
      <c r="M102" s="105"/>
      <c r="N102" s="105"/>
      <c r="O102" s="104"/>
    </row>
    <row r="103" spans="4:15" ht="12.75">
      <c r="D103" s="105"/>
      <c r="E103" s="105"/>
      <c r="F103" s="105"/>
      <c r="G103" s="105"/>
      <c r="H103" s="105"/>
      <c r="I103" s="105"/>
      <c r="J103" s="105"/>
      <c r="K103" s="105"/>
      <c r="L103" s="105"/>
      <c r="M103" s="105"/>
      <c r="N103" s="105"/>
      <c r="O103" s="104"/>
    </row>
    <row r="104" spans="4:15" ht="12.75">
      <c r="D104" s="105"/>
      <c r="E104" s="105"/>
      <c r="F104" s="105"/>
      <c r="G104" s="105"/>
      <c r="H104" s="105"/>
      <c r="I104" s="105"/>
      <c r="J104" s="105"/>
      <c r="K104" s="105"/>
      <c r="L104" s="105"/>
      <c r="M104" s="105"/>
      <c r="N104" s="105"/>
      <c r="O104" s="104"/>
    </row>
    <row r="105" spans="4:15" ht="12.75">
      <c r="D105" s="105"/>
      <c r="E105" s="105"/>
      <c r="F105" s="105"/>
      <c r="G105" s="105"/>
      <c r="H105" s="105"/>
      <c r="I105" s="105"/>
      <c r="J105" s="105"/>
      <c r="K105" s="105"/>
      <c r="L105" s="105"/>
      <c r="M105" s="105"/>
      <c r="N105" s="105"/>
      <c r="O105" s="104"/>
    </row>
    <row r="106" spans="4:15" ht="12.75">
      <c r="D106" s="105"/>
      <c r="E106" s="105"/>
      <c r="F106" s="105"/>
      <c r="G106" s="105"/>
      <c r="H106" s="105"/>
      <c r="I106" s="105"/>
      <c r="J106" s="105"/>
      <c r="K106" s="105"/>
      <c r="L106" s="105"/>
      <c r="M106" s="105"/>
      <c r="N106" s="105"/>
      <c r="O106" s="104"/>
    </row>
    <row r="107" spans="4:15" ht="12.75">
      <c r="D107" s="105"/>
      <c r="E107" s="105"/>
      <c r="F107" s="105"/>
      <c r="G107" s="105"/>
      <c r="H107" s="105"/>
      <c r="I107" s="105"/>
      <c r="J107" s="105"/>
      <c r="K107" s="105"/>
      <c r="L107" s="105"/>
      <c r="M107" s="105"/>
      <c r="N107" s="105"/>
      <c r="O107" s="104"/>
    </row>
    <row r="108" spans="4:15" ht="12.75">
      <c r="D108" s="105"/>
      <c r="E108" s="105"/>
      <c r="F108" s="105"/>
      <c r="G108" s="105"/>
      <c r="H108" s="105"/>
      <c r="I108" s="105"/>
      <c r="J108" s="105"/>
      <c r="K108" s="105"/>
      <c r="L108" s="105"/>
      <c r="M108" s="105"/>
      <c r="N108" s="105"/>
      <c r="O108" s="104"/>
    </row>
    <row r="109" spans="4:15" ht="12.75">
      <c r="D109" s="105"/>
      <c r="E109" s="105"/>
      <c r="F109" s="105"/>
      <c r="G109" s="105"/>
      <c r="H109" s="105"/>
      <c r="I109" s="105"/>
      <c r="J109" s="105"/>
      <c r="K109" s="105"/>
      <c r="L109" s="105"/>
      <c r="M109" s="105"/>
      <c r="N109" s="105"/>
      <c r="O109" s="104"/>
    </row>
    <row r="110" spans="4:15" ht="12.75">
      <c r="D110" s="105"/>
      <c r="E110" s="105"/>
      <c r="F110" s="105"/>
      <c r="G110" s="105"/>
      <c r="H110" s="105"/>
      <c r="I110" s="105"/>
      <c r="J110" s="105"/>
      <c r="K110" s="105"/>
      <c r="L110" s="105"/>
      <c r="M110" s="105"/>
      <c r="N110" s="105"/>
      <c r="O110" s="104"/>
    </row>
    <row r="111" spans="4:15" ht="12.75">
      <c r="D111" s="105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  <c r="O111" s="104"/>
    </row>
    <row r="112" spans="4:15" ht="12.75">
      <c r="D112" s="105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104"/>
    </row>
    <row r="113" spans="4:15" ht="12.75">
      <c r="D113" s="105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  <c r="O113" s="104"/>
    </row>
    <row r="114" spans="4:15" ht="12.75">
      <c r="D114" s="105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  <c r="O114" s="104"/>
    </row>
    <row r="115" spans="4:15" ht="12.75">
      <c r="D115" s="105"/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  <c r="O115" s="104"/>
    </row>
    <row r="116" spans="4:15" ht="12.75">
      <c r="D116" s="105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  <c r="O116" s="104"/>
    </row>
    <row r="117" spans="4:15" ht="12.75"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4"/>
    </row>
    <row r="118" spans="4:15" ht="12.75">
      <c r="D118" s="105"/>
      <c r="E118" s="105"/>
      <c r="F118" s="105"/>
      <c r="G118" s="105"/>
      <c r="H118" s="105"/>
      <c r="I118" s="105"/>
      <c r="J118" s="105"/>
      <c r="K118" s="105"/>
      <c r="L118" s="105"/>
      <c r="M118" s="105"/>
      <c r="N118" s="105"/>
      <c r="O118" s="104"/>
    </row>
    <row r="119" spans="4:15" ht="12.75">
      <c r="D119" s="105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  <c r="O119" s="104"/>
    </row>
    <row r="120" spans="4:15" ht="12.75">
      <c r="D120" s="105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4"/>
    </row>
    <row r="121" spans="4:15" ht="12.75">
      <c r="D121" s="105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  <c r="O121" s="104"/>
    </row>
    <row r="122" spans="4:15" ht="12.75">
      <c r="D122" s="105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4"/>
    </row>
    <row r="123" spans="4:15" ht="12.75">
      <c r="D123" s="105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4"/>
    </row>
    <row r="124" spans="4:15" ht="12.75">
      <c r="D124" s="105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4"/>
    </row>
    <row r="125" spans="4:15" ht="12.75">
      <c r="D125" s="105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  <c r="O125" s="104"/>
    </row>
    <row r="126" spans="4:15" ht="12.75"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4"/>
    </row>
    <row r="127" spans="4:15" ht="12.75">
      <c r="D127" s="105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  <c r="O127" s="104"/>
    </row>
    <row r="128" spans="4:15" ht="12.75">
      <c r="D128" s="105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4"/>
    </row>
    <row r="129" spans="4:15" ht="12.75">
      <c r="D129" s="105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  <c r="O129" s="104"/>
    </row>
    <row r="130" spans="4:15" ht="12.75">
      <c r="D130" s="105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4"/>
    </row>
    <row r="131" spans="4:15" ht="12.75">
      <c r="D131" s="105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4"/>
    </row>
    <row r="132" spans="4:15" ht="12.75">
      <c r="D132" s="105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4"/>
    </row>
    <row r="133" spans="4:15" ht="12.75">
      <c r="D133" s="105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4"/>
    </row>
    <row r="134" spans="4:15" ht="12.75"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4"/>
    </row>
    <row r="135" spans="4:15" ht="12.75"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4"/>
    </row>
    <row r="136" spans="4:15" ht="12.75">
      <c r="D136" s="105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4"/>
    </row>
    <row r="137" spans="4:15" ht="12.75">
      <c r="D137" s="105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  <c r="O137" s="104"/>
    </row>
    <row r="138" spans="4:15" ht="12.75">
      <c r="D138" s="105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4"/>
    </row>
    <row r="139" spans="4:15" ht="12.75">
      <c r="D139" s="105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  <c r="O139" s="104"/>
    </row>
    <row r="140" spans="4:15" ht="12.75">
      <c r="D140" s="105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4"/>
    </row>
    <row r="141" spans="4:15" ht="12.75">
      <c r="D141" s="105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4"/>
    </row>
    <row r="142" spans="4:15" ht="12.75">
      <c r="D142" s="105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4"/>
    </row>
    <row r="143" spans="4:15" ht="12.75">
      <c r="D143" s="105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4"/>
    </row>
    <row r="144" spans="4:15" ht="12.75">
      <c r="D144" s="105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4"/>
    </row>
    <row r="145" spans="4:15" ht="12.75">
      <c r="D145" s="105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4"/>
    </row>
    <row r="146" spans="4:15" ht="12.75">
      <c r="D146" s="105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  <c r="O146" s="104"/>
    </row>
    <row r="147" spans="4:15" ht="12.75">
      <c r="D147" s="105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4"/>
    </row>
    <row r="148" spans="4:15" ht="12.75">
      <c r="D148" s="105"/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  <c r="O148" s="104"/>
    </row>
    <row r="149" spans="4:15" ht="12.75">
      <c r="D149" s="105"/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  <c r="O149" s="104"/>
    </row>
    <row r="150" spans="4:15" ht="12.75">
      <c r="D150" s="105"/>
      <c r="E150" s="105"/>
      <c r="F150" s="105"/>
      <c r="G150" s="105"/>
      <c r="H150" s="105"/>
      <c r="I150" s="105"/>
      <c r="J150" s="105"/>
      <c r="K150" s="105"/>
      <c r="L150" s="105"/>
      <c r="M150" s="105"/>
      <c r="N150" s="105"/>
      <c r="O150" s="104"/>
    </row>
    <row r="151" spans="4:15" ht="12.75">
      <c r="D151" s="105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4"/>
    </row>
    <row r="152" spans="4:15" ht="12.75">
      <c r="D152" s="105"/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  <c r="O152" s="104"/>
    </row>
    <row r="153" spans="4:15" ht="12.75">
      <c r="D153" s="105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  <c r="O153" s="104"/>
    </row>
    <row r="154" spans="4:15" ht="12.75">
      <c r="D154" s="105"/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  <c r="O154" s="104"/>
    </row>
    <row r="155" spans="4:15" ht="12.75">
      <c r="D155" s="105"/>
      <c r="E155" s="105"/>
      <c r="F155" s="105"/>
      <c r="G155" s="105"/>
      <c r="H155" s="105"/>
      <c r="I155" s="105"/>
      <c r="J155" s="105"/>
      <c r="K155" s="105"/>
      <c r="L155" s="105"/>
      <c r="M155" s="105"/>
      <c r="N155" s="105"/>
      <c r="O155" s="104"/>
    </row>
    <row r="156" spans="4:15" ht="12.75">
      <c r="D156" s="105"/>
      <c r="E156" s="105"/>
      <c r="F156" s="105"/>
      <c r="G156" s="105"/>
      <c r="H156" s="105"/>
      <c r="I156" s="105"/>
      <c r="J156" s="105"/>
      <c r="K156" s="105"/>
      <c r="L156" s="105"/>
      <c r="M156" s="105"/>
      <c r="N156" s="105"/>
      <c r="O156" s="104"/>
    </row>
    <row r="157" spans="4:15" ht="12.75">
      <c r="D157" s="105"/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  <c r="O157" s="104"/>
    </row>
    <row r="158" spans="4:15" ht="12.75">
      <c r="D158" s="105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  <c r="O158" s="104"/>
    </row>
    <row r="159" spans="4:15" ht="12.75">
      <c r="D159" s="105"/>
      <c r="E159" s="105"/>
      <c r="F159" s="105"/>
      <c r="G159" s="105"/>
      <c r="H159" s="105"/>
      <c r="I159" s="105"/>
      <c r="J159" s="105"/>
      <c r="K159" s="105"/>
      <c r="L159" s="105"/>
      <c r="M159" s="105"/>
      <c r="N159" s="105"/>
      <c r="O159" s="104"/>
    </row>
    <row r="160" spans="4:15" ht="12.75">
      <c r="D160" s="105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  <c r="O160" s="104"/>
    </row>
    <row r="161" spans="4:15" ht="12.75">
      <c r="D161" s="105"/>
      <c r="E161" s="105"/>
      <c r="F161" s="105"/>
      <c r="G161" s="105"/>
      <c r="H161" s="105"/>
      <c r="I161" s="105"/>
      <c r="J161" s="105"/>
      <c r="K161" s="105"/>
      <c r="L161" s="105"/>
      <c r="M161" s="105"/>
      <c r="N161" s="105"/>
      <c r="O161" s="104"/>
    </row>
    <row r="162" spans="4:15" ht="12.75">
      <c r="D162" s="105"/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  <c r="O162" s="104"/>
    </row>
    <row r="163" spans="4:15" ht="12.75">
      <c r="D163" s="105"/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  <c r="O163" s="104"/>
    </row>
    <row r="164" spans="4:15" ht="12.75">
      <c r="D164" s="105"/>
      <c r="E164" s="105"/>
      <c r="F164" s="105"/>
      <c r="G164" s="105"/>
      <c r="H164" s="105"/>
      <c r="I164" s="105"/>
      <c r="J164" s="105"/>
      <c r="K164" s="105"/>
      <c r="L164" s="105"/>
      <c r="M164" s="105"/>
      <c r="N164" s="105"/>
      <c r="O164" s="104"/>
    </row>
    <row r="165" spans="4:15" ht="12.75">
      <c r="D165" s="105"/>
      <c r="E165" s="105"/>
      <c r="F165" s="105"/>
      <c r="G165" s="105"/>
      <c r="H165" s="105"/>
      <c r="I165" s="105"/>
      <c r="J165" s="105"/>
      <c r="K165" s="105"/>
      <c r="L165" s="105"/>
      <c r="M165" s="105"/>
      <c r="N165" s="105"/>
      <c r="O165" s="104"/>
    </row>
    <row r="166" spans="4:15" ht="12.75">
      <c r="D166" s="105"/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  <c r="O166" s="104"/>
    </row>
    <row r="167" spans="4:15" ht="12.75">
      <c r="D167" s="105"/>
      <c r="E167" s="105"/>
      <c r="F167" s="105"/>
      <c r="G167" s="105"/>
      <c r="H167" s="105"/>
      <c r="I167" s="105"/>
      <c r="J167" s="105"/>
      <c r="K167" s="105"/>
      <c r="L167" s="105"/>
      <c r="M167" s="105"/>
      <c r="N167" s="105"/>
      <c r="O167" s="104"/>
    </row>
    <row r="168" spans="4:15" ht="12.75">
      <c r="D168" s="105"/>
      <c r="E168" s="105"/>
      <c r="F168" s="105"/>
      <c r="G168" s="105"/>
      <c r="H168" s="105"/>
      <c r="I168" s="105"/>
      <c r="J168" s="105"/>
      <c r="K168" s="105"/>
      <c r="L168" s="105"/>
      <c r="M168" s="105"/>
      <c r="N168" s="105"/>
      <c r="O168" s="104"/>
    </row>
    <row r="169" spans="4:15" ht="12.75">
      <c r="D169" s="105"/>
      <c r="E169" s="105"/>
      <c r="F169" s="105"/>
      <c r="G169" s="105"/>
      <c r="H169" s="105"/>
      <c r="I169" s="105"/>
      <c r="J169" s="105"/>
      <c r="K169" s="105"/>
      <c r="L169" s="105"/>
      <c r="M169" s="105"/>
      <c r="N169" s="105"/>
      <c r="O169" s="104"/>
    </row>
    <row r="170" spans="4:15" ht="12.75">
      <c r="D170" s="105"/>
      <c r="E170" s="105"/>
      <c r="F170" s="105"/>
      <c r="G170" s="105"/>
      <c r="H170" s="105"/>
      <c r="I170" s="105"/>
      <c r="J170" s="105"/>
      <c r="K170" s="105"/>
      <c r="L170" s="105"/>
      <c r="M170" s="105"/>
      <c r="N170" s="105"/>
      <c r="O170" s="104"/>
    </row>
    <row r="171" spans="4:15" ht="12.75">
      <c r="D171" s="105"/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  <c r="O171" s="104"/>
    </row>
    <row r="172" spans="4:15" ht="12.75">
      <c r="D172" s="105"/>
      <c r="E172" s="105"/>
      <c r="F172" s="105"/>
      <c r="G172" s="105"/>
      <c r="H172" s="105"/>
      <c r="I172" s="105"/>
      <c r="J172" s="105"/>
      <c r="K172" s="105"/>
      <c r="L172" s="105"/>
      <c r="M172" s="105"/>
      <c r="N172" s="105"/>
      <c r="O172" s="104"/>
    </row>
    <row r="173" spans="4:15" ht="12.75">
      <c r="D173" s="105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4"/>
    </row>
    <row r="174" spans="4:15" ht="12.75">
      <c r="D174" s="105"/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  <c r="O174" s="104"/>
    </row>
    <row r="175" spans="4:15" ht="12.75">
      <c r="D175" s="105"/>
      <c r="E175" s="105"/>
      <c r="F175" s="105"/>
      <c r="G175" s="105"/>
      <c r="H175" s="105"/>
      <c r="I175" s="105"/>
      <c r="J175" s="105"/>
      <c r="K175" s="105"/>
      <c r="L175" s="105"/>
      <c r="M175" s="105"/>
      <c r="N175" s="105"/>
      <c r="O175" s="104"/>
    </row>
    <row r="176" spans="4:15" ht="12.75">
      <c r="D176" s="105"/>
      <c r="E176" s="105"/>
      <c r="F176" s="105"/>
      <c r="G176" s="105"/>
      <c r="H176" s="105"/>
      <c r="I176" s="105"/>
      <c r="J176" s="105"/>
      <c r="K176" s="105"/>
      <c r="L176" s="105"/>
      <c r="M176" s="105"/>
      <c r="N176" s="105"/>
      <c r="O176" s="104"/>
    </row>
    <row r="177" spans="4:15" ht="12.75">
      <c r="D177" s="105"/>
      <c r="E177" s="105"/>
      <c r="F177" s="105"/>
      <c r="G177" s="105"/>
      <c r="H177" s="105"/>
      <c r="I177" s="105"/>
      <c r="J177" s="105"/>
      <c r="K177" s="105"/>
      <c r="L177" s="105"/>
      <c r="M177" s="105"/>
      <c r="N177" s="105"/>
      <c r="O177" s="104"/>
    </row>
    <row r="178" spans="4:15" ht="12.75">
      <c r="D178" s="105"/>
      <c r="E178" s="105"/>
      <c r="F178" s="105"/>
      <c r="G178" s="105"/>
      <c r="H178" s="105"/>
      <c r="I178" s="105"/>
      <c r="J178" s="105"/>
      <c r="K178" s="105"/>
      <c r="L178" s="105"/>
      <c r="M178" s="105"/>
      <c r="N178" s="105"/>
      <c r="O178" s="104"/>
    </row>
    <row r="179" spans="4:15" ht="12.75">
      <c r="D179" s="105"/>
      <c r="E179" s="105"/>
      <c r="F179" s="105"/>
      <c r="G179" s="105"/>
      <c r="H179" s="105"/>
      <c r="I179" s="105"/>
      <c r="J179" s="105"/>
      <c r="K179" s="105"/>
      <c r="L179" s="105"/>
      <c r="M179" s="105"/>
      <c r="N179" s="105"/>
      <c r="O179" s="104"/>
    </row>
    <row r="180" spans="4:15" ht="12.75">
      <c r="D180" s="105"/>
      <c r="E180" s="105"/>
      <c r="F180" s="105"/>
      <c r="G180" s="105"/>
      <c r="H180" s="105"/>
      <c r="I180" s="105"/>
      <c r="J180" s="105"/>
      <c r="K180" s="105"/>
      <c r="L180" s="105"/>
      <c r="M180" s="105"/>
      <c r="N180" s="105"/>
      <c r="O180" s="104"/>
    </row>
    <row r="181" spans="4:15" ht="12.75">
      <c r="D181" s="105"/>
      <c r="E181" s="105"/>
      <c r="F181" s="105"/>
      <c r="G181" s="105"/>
      <c r="H181" s="105"/>
      <c r="I181" s="105"/>
      <c r="J181" s="105"/>
      <c r="K181" s="105"/>
      <c r="L181" s="105"/>
      <c r="M181" s="105"/>
      <c r="N181" s="105"/>
      <c r="O181" s="104"/>
    </row>
    <row r="182" spans="4:15" ht="12.75">
      <c r="D182" s="105"/>
      <c r="E182" s="105"/>
      <c r="F182" s="105"/>
      <c r="G182" s="105"/>
      <c r="H182" s="105"/>
      <c r="I182" s="105"/>
      <c r="J182" s="105"/>
      <c r="K182" s="105"/>
      <c r="L182" s="105"/>
      <c r="M182" s="105"/>
      <c r="N182" s="105"/>
      <c r="O182" s="104"/>
    </row>
    <row r="183" spans="4:15" ht="12.75">
      <c r="D183" s="105"/>
      <c r="E183" s="105"/>
      <c r="F183" s="105"/>
      <c r="G183" s="105"/>
      <c r="H183" s="105"/>
      <c r="I183" s="105"/>
      <c r="J183" s="105"/>
      <c r="K183" s="105"/>
      <c r="L183" s="105"/>
      <c r="M183" s="105"/>
      <c r="N183" s="105"/>
      <c r="O183" s="104"/>
    </row>
    <row r="184" spans="4:15" ht="12.75">
      <c r="D184" s="105"/>
      <c r="E184" s="105"/>
      <c r="F184" s="105"/>
      <c r="G184" s="105"/>
      <c r="H184" s="105"/>
      <c r="I184" s="105"/>
      <c r="J184" s="105"/>
      <c r="K184" s="105"/>
      <c r="L184" s="105"/>
      <c r="M184" s="105"/>
      <c r="N184" s="105"/>
      <c r="O184" s="104"/>
    </row>
    <row r="185" spans="4:15" ht="12.75">
      <c r="D185" s="105"/>
      <c r="E185" s="105"/>
      <c r="F185" s="105"/>
      <c r="G185" s="105"/>
      <c r="H185" s="105"/>
      <c r="I185" s="105"/>
      <c r="J185" s="105"/>
      <c r="K185" s="105"/>
      <c r="L185" s="105"/>
      <c r="M185" s="105"/>
      <c r="N185" s="105"/>
      <c r="O185" s="104"/>
    </row>
    <row r="186" spans="4:15" ht="12.75">
      <c r="D186" s="105"/>
      <c r="E186" s="105"/>
      <c r="F186" s="105"/>
      <c r="G186" s="105"/>
      <c r="H186" s="105"/>
      <c r="I186" s="105"/>
      <c r="J186" s="105"/>
      <c r="K186" s="105"/>
      <c r="L186" s="105"/>
      <c r="M186" s="105"/>
      <c r="N186" s="105"/>
      <c r="O186" s="104"/>
    </row>
    <row r="187" spans="4:15" ht="12.75">
      <c r="D187" s="105"/>
      <c r="E187" s="105"/>
      <c r="F187" s="105"/>
      <c r="G187" s="105"/>
      <c r="H187" s="105"/>
      <c r="I187" s="105"/>
      <c r="J187" s="105"/>
      <c r="K187" s="105"/>
      <c r="L187" s="105"/>
      <c r="M187" s="105"/>
      <c r="N187" s="105"/>
      <c r="O187" s="104"/>
    </row>
    <row r="188" spans="4:15" ht="12.75">
      <c r="D188" s="105"/>
      <c r="E188" s="105"/>
      <c r="F188" s="105"/>
      <c r="G188" s="105"/>
      <c r="H188" s="105"/>
      <c r="I188" s="105"/>
      <c r="J188" s="105"/>
      <c r="K188" s="105"/>
      <c r="L188" s="105"/>
      <c r="M188" s="105"/>
      <c r="N188" s="105"/>
      <c r="O188" s="104"/>
    </row>
    <row r="189" spans="4:15" ht="12.75">
      <c r="D189" s="105"/>
      <c r="E189" s="105"/>
      <c r="F189" s="105"/>
      <c r="G189" s="105"/>
      <c r="H189" s="105"/>
      <c r="I189" s="105"/>
      <c r="J189" s="105"/>
      <c r="K189" s="105"/>
      <c r="L189" s="105"/>
      <c r="M189" s="105"/>
      <c r="N189" s="105"/>
      <c r="O189" s="104"/>
    </row>
    <row r="190" spans="4:15" ht="12.75">
      <c r="D190" s="105"/>
      <c r="E190" s="105"/>
      <c r="F190" s="105"/>
      <c r="G190" s="105"/>
      <c r="H190" s="105"/>
      <c r="I190" s="105"/>
      <c r="J190" s="105"/>
      <c r="K190" s="105"/>
      <c r="L190" s="105"/>
      <c r="M190" s="105"/>
      <c r="N190" s="105"/>
      <c r="O190" s="104"/>
    </row>
    <row r="191" spans="4:15" ht="12.75">
      <c r="D191" s="105"/>
      <c r="E191" s="105"/>
      <c r="F191" s="105"/>
      <c r="G191" s="105"/>
      <c r="H191" s="105"/>
      <c r="I191" s="105"/>
      <c r="J191" s="105"/>
      <c r="K191" s="105"/>
      <c r="L191" s="105"/>
      <c r="M191" s="105"/>
      <c r="N191" s="105"/>
      <c r="O191" s="104"/>
    </row>
    <row r="192" spans="4:15" ht="12.75">
      <c r="D192" s="105"/>
      <c r="E192" s="105"/>
      <c r="F192" s="105"/>
      <c r="G192" s="105"/>
      <c r="H192" s="105"/>
      <c r="I192" s="105"/>
      <c r="J192" s="105"/>
      <c r="K192" s="105"/>
      <c r="L192" s="105"/>
      <c r="M192" s="105"/>
      <c r="N192" s="105"/>
      <c r="O192" s="104"/>
    </row>
    <row r="193" spans="4:15" ht="12.75">
      <c r="D193" s="105"/>
      <c r="E193" s="105"/>
      <c r="F193" s="105"/>
      <c r="G193" s="105"/>
      <c r="H193" s="105"/>
      <c r="I193" s="105"/>
      <c r="J193" s="105"/>
      <c r="K193" s="105"/>
      <c r="L193" s="105"/>
      <c r="M193" s="105"/>
      <c r="N193" s="105"/>
      <c r="O193" s="104"/>
    </row>
    <row r="194" spans="4:15" ht="12.75">
      <c r="D194" s="105"/>
      <c r="E194" s="105"/>
      <c r="F194" s="105"/>
      <c r="G194" s="105"/>
      <c r="H194" s="105"/>
      <c r="I194" s="105"/>
      <c r="J194" s="105"/>
      <c r="K194" s="105"/>
      <c r="L194" s="105"/>
      <c r="M194" s="105"/>
      <c r="N194" s="105"/>
      <c r="O194" s="104"/>
    </row>
    <row r="195" spans="4:15" ht="12.75">
      <c r="D195" s="105"/>
      <c r="E195" s="105"/>
      <c r="F195" s="105"/>
      <c r="G195" s="105"/>
      <c r="H195" s="105"/>
      <c r="I195" s="105"/>
      <c r="J195" s="105"/>
      <c r="K195" s="105"/>
      <c r="L195" s="105"/>
      <c r="M195" s="105"/>
      <c r="N195" s="105"/>
      <c r="O195" s="104"/>
    </row>
    <row r="196" spans="4:15" ht="12.75">
      <c r="D196" s="105"/>
      <c r="E196" s="105"/>
      <c r="F196" s="105"/>
      <c r="G196" s="105"/>
      <c r="H196" s="105"/>
      <c r="I196" s="105"/>
      <c r="J196" s="105"/>
      <c r="K196" s="105"/>
      <c r="L196" s="105"/>
      <c r="M196" s="105"/>
      <c r="N196" s="105"/>
      <c r="O196" s="104"/>
    </row>
    <row r="197" spans="4:15" ht="12.75">
      <c r="D197" s="105"/>
      <c r="E197" s="105"/>
      <c r="F197" s="105"/>
      <c r="G197" s="105"/>
      <c r="H197" s="105"/>
      <c r="I197" s="105"/>
      <c r="J197" s="105"/>
      <c r="K197" s="105"/>
      <c r="L197" s="105"/>
      <c r="M197" s="105"/>
      <c r="N197" s="105"/>
      <c r="O197" s="104"/>
    </row>
    <row r="198" spans="4:15" ht="12.75">
      <c r="D198" s="105"/>
      <c r="E198" s="105"/>
      <c r="F198" s="105"/>
      <c r="G198" s="105"/>
      <c r="H198" s="105"/>
      <c r="I198" s="105"/>
      <c r="J198" s="105"/>
      <c r="K198" s="105"/>
      <c r="L198" s="105"/>
      <c r="M198" s="105"/>
      <c r="N198" s="105"/>
      <c r="O198" s="104"/>
    </row>
    <row r="199" spans="4:15" ht="12.75">
      <c r="D199" s="105"/>
      <c r="E199" s="105"/>
      <c r="F199" s="105"/>
      <c r="G199" s="105"/>
      <c r="H199" s="105"/>
      <c r="I199" s="105"/>
      <c r="J199" s="105"/>
      <c r="K199" s="105"/>
      <c r="L199" s="105"/>
      <c r="M199" s="105"/>
      <c r="N199" s="105"/>
      <c r="O199" s="104"/>
    </row>
    <row r="200" spans="4:15" ht="12.75">
      <c r="D200" s="105"/>
      <c r="E200" s="105"/>
      <c r="F200" s="105"/>
      <c r="G200" s="105"/>
      <c r="H200" s="105"/>
      <c r="I200" s="105"/>
      <c r="J200" s="105"/>
      <c r="K200" s="105"/>
      <c r="L200" s="105"/>
      <c r="M200" s="105"/>
      <c r="N200" s="105"/>
      <c r="O200" s="104"/>
    </row>
    <row r="201" spans="4:15" ht="12.75">
      <c r="D201" s="105"/>
      <c r="E201" s="105"/>
      <c r="F201" s="105"/>
      <c r="G201" s="105"/>
      <c r="H201" s="105"/>
      <c r="I201" s="105"/>
      <c r="J201" s="105"/>
      <c r="K201" s="105"/>
      <c r="L201" s="105"/>
      <c r="M201" s="105"/>
      <c r="N201" s="105"/>
      <c r="O201" s="104"/>
    </row>
    <row r="202" spans="4:15" ht="12.75">
      <c r="D202" s="105"/>
      <c r="E202" s="105"/>
      <c r="F202" s="105"/>
      <c r="G202" s="105"/>
      <c r="H202" s="105"/>
      <c r="I202" s="105"/>
      <c r="J202" s="105"/>
      <c r="K202" s="105"/>
      <c r="L202" s="105"/>
      <c r="M202" s="105"/>
      <c r="N202" s="105"/>
      <c r="O202" s="104"/>
    </row>
    <row r="203" spans="4:15" ht="12.75">
      <c r="D203" s="105"/>
      <c r="E203" s="105"/>
      <c r="F203" s="105"/>
      <c r="G203" s="105"/>
      <c r="H203" s="105"/>
      <c r="I203" s="105"/>
      <c r="J203" s="105"/>
      <c r="K203" s="105"/>
      <c r="L203" s="105"/>
      <c r="M203" s="105"/>
      <c r="N203" s="105"/>
      <c r="O203" s="104"/>
    </row>
    <row r="204" spans="4:15" ht="12.75">
      <c r="D204" s="105"/>
      <c r="E204" s="105"/>
      <c r="F204" s="105"/>
      <c r="G204" s="105"/>
      <c r="H204" s="105"/>
      <c r="I204" s="105"/>
      <c r="J204" s="105"/>
      <c r="K204" s="105"/>
      <c r="L204" s="105"/>
      <c r="M204" s="105"/>
      <c r="N204" s="105"/>
      <c r="O204" s="104"/>
    </row>
    <row r="205" spans="4:15" ht="12.75">
      <c r="D205" s="105"/>
      <c r="E205" s="105"/>
      <c r="F205" s="105"/>
      <c r="G205" s="105"/>
      <c r="H205" s="105"/>
      <c r="I205" s="105"/>
      <c r="J205" s="105"/>
      <c r="K205" s="105"/>
      <c r="L205" s="105"/>
      <c r="M205" s="105"/>
      <c r="N205" s="105"/>
      <c r="O205" s="104"/>
    </row>
    <row r="206" spans="4:15" ht="12.75">
      <c r="D206" s="105"/>
      <c r="E206" s="105"/>
      <c r="F206" s="105"/>
      <c r="G206" s="105"/>
      <c r="H206" s="105"/>
      <c r="I206" s="105"/>
      <c r="J206" s="105"/>
      <c r="K206" s="105"/>
      <c r="L206" s="105"/>
      <c r="M206" s="105"/>
      <c r="N206" s="105"/>
      <c r="O206" s="104"/>
    </row>
    <row r="207" spans="4:15" ht="12.75">
      <c r="D207" s="105"/>
      <c r="E207" s="105"/>
      <c r="F207" s="105"/>
      <c r="G207" s="105"/>
      <c r="H207" s="105"/>
      <c r="I207" s="105"/>
      <c r="J207" s="105"/>
      <c r="K207" s="105"/>
      <c r="L207" s="105"/>
      <c r="M207" s="105"/>
      <c r="N207" s="105"/>
      <c r="O207" s="104"/>
    </row>
    <row r="208" spans="4:15" ht="12.75">
      <c r="D208" s="105"/>
      <c r="E208" s="105"/>
      <c r="F208" s="105"/>
      <c r="G208" s="105"/>
      <c r="H208" s="105"/>
      <c r="I208" s="105"/>
      <c r="J208" s="105"/>
      <c r="K208" s="105"/>
      <c r="L208" s="105"/>
      <c r="M208" s="105"/>
      <c r="N208" s="105"/>
      <c r="O208" s="104"/>
    </row>
    <row r="209" spans="4:15" ht="12.75">
      <c r="D209" s="105"/>
      <c r="E209" s="105"/>
      <c r="F209" s="105"/>
      <c r="G209" s="105"/>
      <c r="H209" s="105"/>
      <c r="I209" s="105"/>
      <c r="J209" s="105"/>
      <c r="K209" s="105"/>
      <c r="L209" s="105"/>
      <c r="M209" s="105"/>
      <c r="N209" s="105"/>
      <c r="O209" s="104"/>
    </row>
    <row r="210" spans="4:15" ht="12.75">
      <c r="D210" s="105"/>
      <c r="E210" s="105"/>
      <c r="F210" s="105"/>
      <c r="G210" s="105"/>
      <c r="H210" s="105"/>
      <c r="I210" s="105"/>
      <c r="J210" s="105"/>
      <c r="K210" s="105"/>
      <c r="L210" s="105"/>
      <c r="M210" s="105"/>
      <c r="N210" s="105"/>
      <c r="O210" s="104"/>
    </row>
    <row r="211" spans="4:15" ht="12.75">
      <c r="D211" s="105"/>
      <c r="E211" s="105"/>
      <c r="F211" s="105"/>
      <c r="G211" s="105"/>
      <c r="H211" s="105"/>
      <c r="I211" s="105"/>
      <c r="J211" s="105"/>
      <c r="K211" s="105"/>
      <c r="L211" s="105"/>
      <c r="M211" s="105"/>
      <c r="N211" s="105"/>
      <c r="O211" s="104"/>
    </row>
    <row r="212" spans="4:15" ht="12.75">
      <c r="D212" s="105"/>
      <c r="E212" s="105"/>
      <c r="F212" s="105"/>
      <c r="G212" s="105"/>
      <c r="H212" s="105"/>
      <c r="I212" s="105"/>
      <c r="J212" s="105"/>
      <c r="K212" s="105"/>
      <c r="L212" s="105"/>
      <c r="M212" s="105"/>
      <c r="N212" s="105"/>
      <c r="O212" s="104"/>
    </row>
    <row r="213" spans="4:15" ht="12.75">
      <c r="D213" s="105"/>
      <c r="E213" s="105"/>
      <c r="F213" s="105"/>
      <c r="G213" s="105"/>
      <c r="H213" s="105"/>
      <c r="I213" s="105"/>
      <c r="J213" s="105"/>
      <c r="K213" s="105"/>
      <c r="L213" s="105"/>
      <c r="M213" s="105"/>
      <c r="N213" s="105"/>
      <c r="O213" s="104"/>
    </row>
    <row r="214" spans="4:15" ht="12.75">
      <c r="D214" s="105"/>
      <c r="E214" s="105"/>
      <c r="F214" s="105"/>
      <c r="G214" s="105"/>
      <c r="H214" s="105"/>
      <c r="I214" s="105"/>
      <c r="J214" s="105"/>
      <c r="K214" s="105"/>
      <c r="L214" s="105"/>
      <c r="M214" s="105"/>
      <c r="N214" s="105"/>
      <c r="O214" s="104"/>
    </row>
    <row r="215" spans="4:15" ht="12.75">
      <c r="D215" s="105"/>
      <c r="E215" s="105"/>
      <c r="F215" s="105"/>
      <c r="G215" s="105"/>
      <c r="H215" s="105"/>
      <c r="I215" s="105"/>
      <c r="J215" s="105"/>
      <c r="K215" s="105"/>
      <c r="L215" s="105"/>
      <c r="M215" s="105"/>
      <c r="N215" s="105"/>
      <c r="O215" s="104"/>
    </row>
    <row r="216" spans="4:15" ht="12.75">
      <c r="D216" s="105"/>
      <c r="E216" s="105"/>
      <c r="F216" s="105"/>
      <c r="G216" s="105"/>
      <c r="H216" s="105"/>
      <c r="I216" s="105"/>
      <c r="J216" s="105"/>
      <c r="K216" s="105"/>
      <c r="L216" s="105"/>
      <c r="M216" s="105"/>
      <c r="N216" s="105"/>
      <c r="O216" s="104"/>
    </row>
    <row r="217" spans="4:15" ht="12.75">
      <c r="D217" s="105"/>
      <c r="E217" s="105"/>
      <c r="F217" s="105"/>
      <c r="G217" s="105"/>
      <c r="H217" s="105"/>
      <c r="I217" s="105"/>
      <c r="J217" s="105"/>
      <c r="K217" s="105"/>
      <c r="L217" s="105"/>
      <c r="M217" s="105"/>
      <c r="N217" s="105"/>
      <c r="O217" s="104"/>
    </row>
    <row r="218" spans="4:15" ht="12.75">
      <c r="D218" s="105"/>
      <c r="E218" s="105"/>
      <c r="F218" s="105"/>
      <c r="G218" s="105"/>
      <c r="H218" s="105"/>
      <c r="I218" s="105"/>
      <c r="J218" s="105"/>
      <c r="K218" s="105"/>
      <c r="L218" s="105"/>
      <c r="M218" s="105"/>
      <c r="N218" s="105"/>
      <c r="O218" s="104"/>
    </row>
    <row r="219" spans="4:15" ht="12.75">
      <c r="D219" s="105"/>
      <c r="E219" s="105"/>
      <c r="F219" s="105"/>
      <c r="G219" s="105"/>
      <c r="H219" s="105"/>
      <c r="I219" s="105"/>
      <c r="J219" s="105"/>
      <c r="K219" s="105"/>
      <c r="L219" s="105"/>
      <c r="M219" s="105"/>
      <c r="N219" s="105"/>
      <c r="O219" s="104"/>
    </row>
    <row r="220" spans="4:15" ht="12.75">
      <c r="D220" s="105"/>
      <c r="E220" s="105"/>
      <c r="F220" s="105"/>
      <c r="G220" s="105"/>
      <c r="H220" s="105"/>
      <c r="I220" s="105"/>
      <c r="J220" s="105"/>
      <c r="K220" s="105"/>
      <c r="L220" s="105"/>
      <c r="M220" s="105"/>
      <c r="N220" s="105"/>
      <c r="O220" s="104"/>
    </row>
    <row r="221" spans="4:15" ht="12.75">
      <c r="D221" s="105"/>
      <c r="E221" s="105"/>
      <c r="F221" s="105"/>
      <c r="G221" s="105"/>
      <c r="H221" s="105"/>
      <c r="I221" s="105"/>
      <c r="J221" s="105"/>
      <c r="K221" s="105"/>
      <c r="L221" s="105"/>
      <c r="M221" s="105"/>
      <c r="N221" s="105"/>
      <c r="O221" s="104"/>
    </row>
    <row r="222" spans="4:15" ht="12.75">
      <c r="D222" s="105"/>
      <c r="E222" s="105"/>
      <c r="F222" s="105"/>
      <c r="G222" s="105"/>
      <c r="H222" s="105"/>
      <c r="I222" s="105"/>
      <c r="J222" s="105"/>
      <c r="K222" s="105"/>
      <c r="L222" s="105"/>
      <c r="M222" s="105"/>
      <c r="N222" s="105"/>
      <c r="O222" s="104"/>
    </row>
    <row r="223" spans="4:15" ht="12.75">
      <c r="D223" s="105"/>
      <c r="E223" s="105"/>
      <c r="F223" s="105"/>
      <c r="G223" s="105"/>
      <c r="H223" s="105"/>
      <c r="I223" s="105"/>
      <c r="J223" s="105"/>
      <c r="K223" s="105"/>
      <c r="L223" s="105"/>
      <c r="M223" s="105"/>
      <c r="N223" s="105"/>
      <c r="O223" s="104"/>
    </row>
    <row r="224" spans="4:15" ht="12.75">
      <c r="D224" s="105"/>
      <c r="E224" s="105"/>
      <c r="F224" s="105"/>
      <c r="G224" s="105"/>
      <c r="H224" s="105"/>
      <c r="I224" s="105"/>
      <c r="J224" s="105"/>
      <c r="K224" s="105"/>
      <c r="L224" s="105"/>
      <c r="M224" s="105"/>
      <c r="N224" s="105"/>
      <c r="O224" s="104"/>
    </row>
    <row r="225" spans="4:15" ht="12.75">
      <c r="D225" s="105"/>
      <c r="E225" s="105"/>
      <c r="F225" s="105"/>
      <c r="G225" s="105"/>
      <c r="H225" s="105"/>
      <c r="I225" s="105"/>
      <c r="J225" s="105"/>
      <c r="K225" s="105"/>
      <c r="L225" s="105"/>
      <c r="M225" s="105"/>
      <c r="N225" s="105"/>
      <c r="O225" s="104"/>
    </row>
    <row r="226" spans="4:15" ht="12.75">
      <c r="D226" s="105"/>
      <c r="E226" s="105"/>
      <c r="F226" s="105"/>
      <c r="G226" s="105"/>
      <c r="H226" s="105"/>
      <c r="I226" s="105"/>
      <c r="J226" s="105"/>
      <c r="K226" s="105"/>
      <c r="L226" s="105"/>
      <c r="M226" s="105"/>
      <c r="N226" s="105"/>
      <c r="O226" s="104"/>
    </row>
    <row r="227" spans="4:15" ht="12.75">
      <c r="D227" s="105"/>
      <c r="E227" s="105"/>
      <c r="F227" s="105"/>
      <c r="G227" s="105"/>
      <c r="H227" s="105"/>
      <c r="I227" s="105"/>
      <c r="J227" s="105"/>
      <c r="K227" s="105"/>
      <c r="L227" s="105"/>
      <c r="M227" s="105"/>
      <c r="N227" s="105"/>
      <c r="O227" s="104"/>
    </row>
    <row r="228" spans="4:15" ht="12.75">
      <c r="D228" s="105"/>
      <c r="E228" s="105"/>
      <c r="F228" s="105"/>
      <c r="G228" s="105"/>
      <c r="H228" s="105"/>
      <c r="I228" s="105"/>
      <c r="J228" s="105"/>
      <c r="K228" s="105"/>
      <c r="L228" s="105"/>
      <c r="M228" s="105"/>
      <c r="N228" s="105"/>
      <c r="O228" s="104"/>
    </row>
    <row r="229" spans="4:15" ht="12.75">
      <c r="D229" s="105"/>
      <c r="E229" s="105"/>
      <c r="F229" s="105"/>
      <c r="G229" s="105"/>
      <c r="H229" s="105"/>
      <c r="I229" s="105"/>
      <c r="J229" s="105"/>
      <c r="K229" s="105"/>
      <c r="L229" s="105"/>
      <c r="M229" s="105"/>
      <c r="N229" s="105"/>
      <c r="O229" s="104"/>
    </row>
    <row r="230" spans="4:15" ht="12.75">
      <c r="D230" s="105"/>
      <c r="E230" s="105"/>
      <c r="F230" s="105"/>
      <c r="G230" s="105"/>
      <c r="H230" s="105"/>
      <c r="I230" s="105"/>
      <c r="J230" s="105"/>
      <c r="K230" s="105"/>
      <c r="L230" s="105"/>
      <c r="M230" s="105"/>
      <c r="N230" s="105"/>
      <c r="O230" s="104"/>
    </row>
    <row r="231" spans="4:15" ht="12.75">
      <c r="D231" s="105"/>
      <c r="E231" s="105"/>
      <c r="F231" s="105"/>
      <c r="G231" s="105"/>
      <c r="H231" s="105"/>
      <c r="I231" s="105"/>
      <c r="J231" s="105"/>
      <c r="K231" s="105"/>
      <c r="L231" s="105"/>
      <c r="M231" s="105"/>
      <c r="N231" s="105"/>
      <c r="O231" s="104"/>
    </row>
    <row r="232" spans="4:15" ht="12.75">
      <c r="D232" s="105"/>
      <c r="E232" s="105"/>
      <c r="F232" s="105"/>
      <c r="G232" s="105"/>
      <c r="H232" s="105"/>
      <c r="I232" s="105"/>
      <c r="J232" s="105"/>
      <c r="K232" s="105"/>
      <c r="L232" s="105"/>
      <c r="M232" s="105"/>
      <c r="N232" s="105"/>
      <c r="O232" s="104"/>
    </row>
    <row r="233" spans="4:15" ht="12.75">
      <c r="D233" s="105"/>
      <c r="E233" s="105"/>
      <c r="F233" s="105"/>
      <c r="G233" s="105"/>
      <c r="H233" s="105"/>
      <c r="I233" s="105"/>
      <c r="J233" s="105"/>
      <c r="K233" s="105"/>
      <c r="L233" s="105"/>
      <c r="M233" s="105"/>
      <c r="N233" s="105"/>
      <c r="O233" s="104"/>
    </row>
    <row r="234" spans="4:15" ht="12.75">
      <c r="D234" s="105"/>
      <c r="E234" s="105"/>
      <c r="F234" s="105"/>
      <c r="G234" s="105"/>
      <c r="H234" s="105"/>
      <c r="I234" s="105"/>
      <c r="J234" s="105"/>
      <c r="K234" s="105"/>
      <c r="L234" s="105"/>
      <c r="M234" s="105"/>
      <c r="N234" s="105"/>
      <c r="O234" s="104"/>
    </row>
    <row r="235" spans="4:15" ht="12.75">
      <c r="D235" s="105"/>
      <c r="E235" s="105"/>
      <c r="F235" s="105"/>
      <c r="G235" s="105"/>
      <c r="H235" s="105"/>
      <c r="I235" s="105"/>
      <c r="J235" s="105"/>
      <c r="K235" s="105"/>
      <c r="L235" s="105"/>
      <c r="M235" s="105"/>
      <c r="N235" s="105"/>
      <c r="O235" s="104"/>
    </row>
    <row r="236" spans="4:15" ht="12.75">
      <c r="D236" s="105"/>
      <c r="E236" s="105"/>
      <c r="F236" s="105"/>
      <c r="G236" s="105"/>
      <c r="H236" s="105"/>
      <c r="I236" s="105"/>
      <c r="J236" s="105"/>
      <c r="K236" s="105"/>
      <c r="L236" s="105"/>
      <c r="M236" s="105"/>
      <c r="N236" s="105"/>
      <c r="O236" s="104"/>
    </row>
    <row r="237" spans="4:15" ht="12.75">
      <c r="D237" s="105"/>
      <c r="E237" s="105"/>
      <c r="F237" s="105"/>
      <c r="G237" s="105"/>
      <c r="H237" s="105"/>
      <c r="I237" s="105"/>
      <c r="J237" s="105"/>
      <c r="K237" s="105"/>
      <c r="L237" s="105"/>
      <c r="M237" s="105"/>
      <c r="N237" s="105"/>
      <c r="O237" s="104"/>
    </row>
    <row r="238" spans="4:15" ht="12.75">
      <c r="D238" s="105"/>
      <c r="E238" s="105"/>
      <c r="F238" s="105"/>
      <c r="G238" s="105"/>
      <c r="H238" s="105"/>
      <c r="I238" s="105"/>
      <c r="J238" s="105"/>
      <c r="K238" s="105"/>
      <c r="L238" s="105"/>
      <c r="M238" s="105"/>
      <c r="N238" s="105"/>
      <c r="O238" s="104"/>
    </row>
    <row r="239" spans="4:15" ht="12.75">
      <c r="D239" s="105"/>
      <c r="E239" s="105"/>
      <c r="F239" s="105"/>
      <c r="G239" s="105"/>
      <c r="H239" s="105"/>
      <c r="I239" s="105"/>
      <c r="J239" s="105"/>
      <c r="K239" s="105"/>
      <c r="L239" s="105"/>
      <c r="M239" s="105"/>
      <c r="N239" s="105"/>
      <c r="O239" s="104"/>
    </row>
    <row r="240" spans="4:15" ht="12.75">
      <c r="D240" s="105"/>
      <c r="E240" s="105"/>
      <c r="F240" s="105"/>
      <c r="G240" s="105"/>
      <c r="H240" s="105"/>
      <c r="I240" s="105"/>
      <c r="J240" s="105"/>
      <c r="K240" s="105"/>
      <c r="L240" s="105"/>
      <c r="M240" s="105"/>
      <c r="N240" s="105"/>
      <c r="O240" s="104"/>
    </row>
    <row r="241" spans="4:15" ht="12.75">
      <c r="D241" s="105"/>
      <c r="E241" s="105"/>
      <c r="F241" s="105"/>
      <c r="G241" s="105"/>
      <c r="H241" s="105"/>
      <c r="I241" s="105"/>
      <c r="J241" s="105"/>
      <c r="K241" s="105"/>
      <c r="L241" s="105"/>
      <c r="M241" s="105"/>
      <c r="N241" s="105"/>
      <c r="O241" s="104"/>
    </row>
    <row r="242" spans="4:15" ht="12.75">
      <c r="D242" s="105"/>
      <c r="E242" s="105"/>
      <c r="F242" s="105"/>
      <c r="G242" s="105"/>
      <c r="H242" s="105"/>
      <c r="I242" s="105"/>
      <c r="J242" s="105"/>
      <c r="K242" s="105"/>
      <c r="L242" s="105"/>
      <c r="M242" s="105"/>
      <c r="N242" s="105"/>
      <c r="O242" s="104"/>
    </row>
    <row r="243" spans="4:15" ht="12.75">
      <c r="D243" s="105"/>
      <c r="E243" s="105"/>
      <c r="F243" s="105"/>
      <c r="G243" s="105"/>
      <c r="H243" s="105"/>
      <c r="I243" s="105"/>
      <c r="J243" s="105"/>
      <c r="K243" s="105"/>
      <c r="L243" s="105"/>
      <c r="M243" s="105"/>
      <c r="N243" s="105"/>
      <c r="O243" s="104"/>
    </row>
    <row r="244" spans="4:15" ht="12.75">
      <c r="D244" s="105"/>
      <c r="E244" s="105"/>
      <c r="F244" s="105"/>
      <c r="G244" s="105"/>
      <c r="H244" s="105"/>
      <c r="I244" s="105"/>
      <c r="J244" s="105"/>
      <c r="K244" s="105"/>
      <c r="L244" s="105"/>
      <c r="M244" s="105"/>
      <c r="N244" s="105"/>
      <c r="O244" s="104"/>
    </row>
    <row r="245" spans="4:15" ht="12.75">
      <c r="D245" s="105"/>
      <c r="E245" s="105"/>
      <c r="F245" s="105"/>
      <c r="G245" s="105"/>
      <c r="H245" s="105"/>
      <c r="I245" s="105"/>
      <c r="J245" s="105"/>
      <c r="K245" s="105"/>
      <c r="L245" s="105"/>
      <c r="M245" s="105"/>
      <c r="N245" s="105"/>
      <c r="O245" s="104"/>
    </row>
    <row r="246" spans="4:15" ht="12.75">
      <c r="D246" s="105"/>
      <c r="E246" s="105"/>
      <c r="F246" s="105"/>
      <c r="G246" s="105"/>
      <c r="H246" s="105"/>
      <c r="I246" s="105"/>
      <c r="J246" s="105"/>
      <c r="K246" s="105"/>
      <c r="L246" s="105"/>
      <c r="M246" s="105"/>
      <c r="N246" s="105"/>
      <c r="O246" s="104"/>
    </row>
  </sheetData>
  <sheetProtection/>
  <mergeCells count="1">
    <mergeCell ref="B3:O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R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9.140625" style="10" customWidth="1"/>
    <col min="3" max="3" width="11.140625" style="10" customWidth="1"/>
    <col min="4" max="5" width="9.28125" style="10" bestFit="1" customWidth="1"/>
    <col min="6" max="14" width="9.140625" style="10" customWidth="1"/>
    <col min="15" max="15" width="9.140625" style="47" customWidth="1"/>
    <col min="16" max="16384" width="9.140625" style="10" customWidth="1"/>
  </cols>
  <sheetData>
    <row r="1" spans="1:18" ht="18.75">
      <c r="A1" s="2" t="s">
        <v>319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106"/>
      <c r="Q1" s="106"/>
      <c r="R1" s="106"/>
    </row>
    <row r="2" ht="13.5" thickBot="1"/>
    <row r="3" spans="2:15" ht="13.5" thickBot="1">
      <c r="B3" s="189">
        <v>2012</v>
      </c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</row>
    <row r="4" spans="1:15" ht="21.75" thickBot="1">
      <c r="A4" s="91" t="s">
        <v>271</v>
      </c>
      <c r="B4" s="92" t="s">
        <v>272</v>
      </c>
      <c r="C4" s="65" t="s">
        <v>2</v>
      </c>
      <c r="D4" s="65" t="s">
        <v>3</v>
      </c>
      <c r="E4" s="65" t="s">
        <v>4</v>
      </c>
      <c r="F4" s="65" t="s">
        <v>5</v>
      </c>
      <c r="G4" s="65" t="s">
        <v>6</v>
      </c>
      <c r="H4" s="65" t="s">
        <v>7</v>
      </c>
      <c r="I4" s="65" t="s">
        <v>8</v>
      </c>
      <c r="J4" s="65" t="s">
        <v>9</v>
      </c>
      <c r="K4" s="65" t="s">
        <v>10</v>
      </c>
      <c r="L4" s="65" t="s">
        <v>11</v>
      </c>
      <c r="M4" s="65" t="s">
        <v>12</v>
      </c>
      <c r="N4" s="65" t="s">
        <v>13</v>
      </c>
      <c r="O4" s="65" t="s">
        <v>289</v>
      </c>
    </row>
    <row r="5" spans="1:15" ht="12.75">
      <c r="A5" s="107" t="s">
        <v>290</v>
      </c>
      <c r="B5" s="108" t="s">
        <v>277</v>
      </c>
      <c r="C5" s="109">
        <v>19.18</v>
      </c>
      <c r="D5" s="109">
        <v>21.37</v>
      </c>
      <c r="E5" s="109">
        <v>24.03</v>
      </c>
      <c r="F5" s="109">
        <v>18.42</v>
      </c>
      <c r="G5" s="109">
        <v>21.52</v>
      </c>
      <c r="H5" s="109">
        <v>8.4</v>
      </c>
      <c r="I5" s="109">
        <v>19.09</v>
      </c>
      <c r="J5" s="109">
        <v>23.65</v>
      </c>
      <c r="K5" s="109">
        <v>21.84</v>
      </c>
      <c r="L5" s="109">
        <v>26.37</v>
      </c>
      <c r="M5" s="109">
        <v>25.21</v>
      </c>
      <c r="N5" s="109">
        <v>27.22</v>
      </c>
      <c r="O5" s="158">
        <f>(C5+D5+E5+F5+G5+H5+I5+J5+K5+L5+M5+N5)/12</f>
        <v>21.358333333333334</v>
      </c>
    </row>
    <row r="6" spans="1:15" ht="12.75">
      <c r="A6" s="112" t="s">
        <v>290</v>
      </c>
      <c r="B6" s="113" t="s">
        <v>274</v>
      </c>
      <c r="C6" s="49">
        <v>36.34</v>
      </c>
      <c r="D6" s="49">
        <v>31.44</v>
      </c>
      <c r="E6" s="49">
        <v>36.17</v>
      </c>
      <c r="F6" s="49">
        <v>34.31</v>
      </c>
      <c r="G6" s="49">
        <v>35.92</v>
      </c>
      <c r="H6" s="49">
        <v>36.92</v>
      </c>
      <c r="I6" s="49">
        <v>38.88</v>
      </c>
      <c r="J6" s="49">
        <v>34.46</v>
      </c>
      <c r="K6" s="49">
        <v>30.74</v>
      </c>
      <c r="L6" s="49">
        <v>26.37</v>
      </c>
      <c r="M6" s="49">
        <v>28.83</v>
      </c>
      <c r="N6" s="49">
        <v>31.94</v>
      </c>
      <c r="O6" s="164">
        <f>(C6+D6+E6+F6+G6+H6+I6+J6+K6+L6+M6+N6)/12</f>
        <v>33.526666666666664</v>
      </c>
    </row>
    <row r="7" spans="1:15" ht="12.75">
      <c r="A7" s="112" t="s">
        <v>291</v>
      </c>
      <c r="B7" s="113" t="s">
        <v>277</v>
      </c>
      <c r="C7" s="49">
        <v>2.95</v>
      </c>
      <c r="D7" s="49">
        <v>2.13</v>
      </c>
      <c r="E7" s="49">
        <v>3.21</v>
      </c>
      <c r="F7" s="49">
        <v>2.56</v>
      </c>
      <c r="G7" s="49">
        <v>3.46</v>
      </c>
      <c r="H7" s="49">
        <v>3.85</v>
      </c>
      <c r="I7" s="49">
        <v>3.72</v>
      </c>
      <c r="J7" s="49">
        <v>2.44</v>
      </c>
      <c r="K7" s="49">
        <v>2.82</v>
      </c>
      <c r="L7" s="49">
        <v>2.18</v>
      </c>
      <c r="M7" s="49">
        <v>2.31</v>
      </c>
      <c r="N7" s="49">
        <v>2.38</v>
      </c>
      <c r="O7" s="164">
        <f>(C7+D7+E7+F7+G7+H7+I7+J7+K7+L7+M7+N7)/12</f>
        <v>2.8341666666666665</v>
      </c>
    </row>
    <row r="8" spans="1:15" ht="13.5" thickBot="1">
      <c r="A8" s="110" t="s">
        <v>291</v>
      </c>
      <c r="B8" s="111" t="s">
        <v>274</v>
      </c>
      <c r="C8" s="22">
        <v>70.28</v>
      </c>
      <c r="D8" s="22">
        <v>65.46</v>
      </c>
      <c r="E8" s="22">
        <v>75.51</v>
      </c>
      <c r="F8" s="22">
        <v>68.98</v>
      </c>
      <c r="G8" s="22">
        <v>69.2</v>
      </c>
      <c r="H8" s="22">
        <v>65.26</v>
      </c>
      <c r="I8" s="22">
        <v>71.89</v>
      </c>
      <c r="J8" s="22">
        <v>72.68</v>
      </c>
      <c r="K8" s="22">
        <v>69.75</v>
      </c>
      <c r="L8" s="22">
        <v>74.29</v>
      </c>
      <c r="M8" s="22">
        <v>68.48</v>
      </c>
      <c r="N8" s="22">
        <v>67.48</v>
      </c>
      <c r="O8" s="165">
        <f>(C8+D8+E8+F8+G8+H8+I8+J8+K8+L8+M8+N8)/12</f>
        <v>69.93833333333333</v>
      </c>
    </row>
    <row r="9" ht="12.75">
      <c r="A9" s="114" t="s">
        <v>270</v>
      </c>
    </row>
    <row r="11" spans="1:16" ht="18.75">
      <c r="A11" s="2" t="s">
        <v>320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106"/>
    </row>
    <row r="12" ht="13.5" thickBot="1"/>
    <row r="13" spans="2:15" ht="13.5" thickBot="1">
      <c r="B13" s="189">
        <v>2012</v>
      </c>
      <c r="C13" s="189"/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</row>
    <row r="14" spans="1:15" ht="21.75" thickBot="1">
      <c r="A14" s="92" t="s">
        <v>271</v>
      </c>
      <c r="B14" s="92" t="s">
        <v>272</v>
      </c>
      <c r="C14" s="65" t="s">
        <v>2</v>
      </c>
      <c r="D14" s="65" t="s">
        <v>3</v>
      </c>
      <c r="E14" s="65" t="s">
        <v>4</v>
      </c>
      <c r="F14" s="65" t="s">
        <v>5</v>
      </c>
      <c r="G14" s="65" t="s">
        <v>6</v>
      </c>
      <c r="H14" s="65" t="s">
        <v>7</v>
      </c>
      <c r="I14" s="65" t="s">
        <v>8</v>
      </c>
      <c r="J14" s="65" t="s">
        <v>9</v>
      </c>
      <c r="K14" s="65" t="s">
        <v>10</v>
      </c>
      <c r="L14" s="65" t="s">
        <v>11</v>
      </c>
      <c r="M14" s="65" t="s">
        <v>12</v>
      </c>
      <c r="N14" s="65" t="s">
        <v>13</v>
      </c>
      <c r="O14" s="65" t="s">
        <v>289</v>
      </c>
    </row>
    <row r="15" spans="1:15" ht="12.75">
      <c r="A15" s="107" t="s">
        <v>290</v>
      </c>
      <c r="B15" s="108" t="s">
        <v>277</v>
      </c>
      <c r="C15" s="109">
        <v>30.43</v>
      </c>
      <c r="D15" s="109">
        <v>32.64</v>
      </c>
      <c r="E15" s="109">
        <v>35.02</v>
      </c>
      <c r="F15" s="109">
        <v>30.36</v>
      </c>
      <c r="G15" s="109">
        <v>33.89</v>
      </c>
      <c r="H15" s="109">
        <v>27.85</v>
      </c>
      <c r="I15" s="109">
        <v>32.12</v>
      </c>
      <c r="J15" s="109">
        <v>36.9</v>
      </c>
      <c r="K15" s="109">
        <v>33.65</v>
      </c>
      <c r="L15" s="109">
        <v>37.05</v>
      </c>
      <c r="M15" s="109">
        <v>37.86</v>
      </c>
      <c r="N15" s="109">
        <v>39.35</v>
      </c>
      <c r="O15" s="158">
        <f>(C15+D15+E15+F15+G15+H15+I15+J15+K15+L15+M15+N15)/12</f>
        <v>33.92666666666667</v>
      </c>
    </row>
    <row r="16" spans="1:15" ht="12.75">
      <c r="A16" s="112" t="s">
        <v>290</v>
      </c>
      <c r="B16" s="113" t="s">
        <v>274</v>
      </c>
      <c r="C16" s="49">
        <v>40.21</v>
      </c>
      <c r="D16" s="49">
        <v>32.2</v>
      </c>
      <c r="E16" s="49">
        <v>36.71</v>
      </c>
      <c r="F16" s="49">
        <v>30.95</v>
      </c>
      <c r="G16" s="49">
        <v>33.07</v>
      </c>
      <c r="H16" s="49">
        <v>35.72</v>
      </c>
      <c r="I16" s="49">
        <v>42.35</v>
      </c>
      <c r="J16" s="49">
        <v>36.93</v>
      </c>
      <c r="K16" s="49">
        <v>30.08</v>
      </c>
      <c r="L16" s="49">
        <v>37.05</v>
      </c>
      <c r="M16" s="49">
        <v>27.34</v>
      </c>
      <c r="N16" s="49">
        <v>34.05</v>
      </c>
      <c r="O16" s="164">
        <f>(C16+D16+E16+F16+G16+H16+I16+J16+K16+L16+M16+N16)/12</f>
        <v>34.721666666666664</v>
      </c>
    </row>
    <row r="17" spans="1:15" ht="12.75">
      <c r="A17" s="112" t="s">
        <v>291</v>
      </c>
      <c r="B17" s="113" t="s">
        <v>277</v>
      </c>
      <c r="C17" s="49">
        <v>3.71</v>
      </c>
      <c r="D17" s="49">
        <v>2.52</v>
      </c>
      <c r="E17" s="49">
        <v>2.8</v>
      </c>
      <c r="F17" s="49">
        <v>2.2</v>
      </c>
      <c r="G17" s="49">
        <v>2.58</v>
      </c>
      <c r="H17" s="49">
        <v>2.88</v>
      </c>
      <c r="I17" s="49">
        <v>2.35</v>
      </c>
      <c r="J17" s="49">
        <v>1.97</v>
      </c>
      <c r="K17" s="49">
        <v>2.36</v>
      </c>
      <c r="L17" s="49">
        <v>1.67</v>
      </c>
      <c r="M17" s="49">
        <v>2.59</v>
      </c>
      <c r="N17" s="49">
        <v>2.06</v>
      </c>
      <c r="O17" s="164">
        <f>(C17+D17+E17+F17+G17+H17+I17+J17+K17+L17+M17+N17)/12</f>
        <v>2.4741666666666666</v>
      </c>
    </row>
    <row r="18" spans="1:15" ht="13.5" thickBot="1">
      <c r="A18" s="110" t="s">
        <v>291</v>
      </c>
      <c r="B18" s="111" t="s">
        <v>274</v>
      </c>
      <c r="C18" s="22">
        <v>61.14</v>
      </c>
      <c r="D18" s="22">
        <v>61.42</v>
      </c>
      <c r="E18" s="22">
        <v>65.18</v>
      </c>
      <c r="F18" s="22">
        <v>63.12</v>
      </c>
      <c r="G18" s="22">
        <v>64.36</v>
      </c>
      <c r="H18" s="22">
        <v>60.82</v>
      </c>
      <c r="I18" s="22">
        <v>64.96</v>
      </c>
      <c r="J18" s="22">
        <v>66.17</v>
      </c>
      <c r="K18" s="22">
        <v>62.57</v>
      </c>
      <c r="L18" s="22">
        <v>65.34</v>
      </c>
      <c r="M18" s="22">
        <v>63.03</v>
      </c>
      <c r="N18" s="22">
        <v>64.79</v>
      </c>
      <c r="O18" s="165">
        <f>(C18+D18+E18+F18+G18+H18+I18+J18+K18+L18+M18+N18)/12</f>
        <v>63.574999999999996</v>
      </c>
    </row>
    <row r="19" ht="12.75">
      <c r="A19" s="114" t="s">
        <v>270</v>
      </c>
    </row>
  </sheetData>
  <sheetProtection/>
  <mergeCells count="2">
    <mergeCell ref="B3:O3"/>
    <mergeCell ref="B13:O1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hamamy1</cp:lastModifiedBy>
  <cp:lastPrinted>2009-02-28T10:10:49Z</cp:lastPrinted>
  <dcterms:created xsi:type="dcterms:W3CDTF">2006-02-24T09:38:25Z</dcterms:created>
  <dcterms:modified xsi:type="dcterms:W3CDTF">2014-11-24T13:50:24Z</dcterms:modified>
  <cp:category/>
  <cp:version/>
  <cp:contentType/>
  <cp:contentStatus/>
</cp:coreProperties>
</file>