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4260" tabRatio="601" activeTab="0"/>
  </bookViews>
  <sheets>
    <sheet name="4.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  <sheet name="4.9" sheetId="10" r:id="rId10"/>
    <sheet name="4.10-18" sheetId="11" r:id="rId11"/>
    <sheet name="4.19" sheetId="12" r:id="rId12"/>
    <sheet name="4.20" sheetId="13" r:id="rId13"/>
  </sheets>
  <definedNames/>
  <calcPr fullCalcOnLoad="1"/>
</workbook>
</file>

<file path=xl/sharedStrings.xml><?xml version="1.0" encoding="utf-8"?>
<sst xmlns="http://schemas.openxmlformats.org/spreadsheetml/2006/main" count="2400" uniqueCount="377">
  <si>
    <t>4. INDUSTRY</t>
  </si>
  <si>
    <t>Côte d'Ivoire</t>
  </si>
  <si>
    <t>Total 2012</t>
  </si>
  <si>
    <t>[0-1[</t>
  </si>
  <si>
    <t>[1-5[</t>
  </si>
  <si>
    <t>[5-10[</t>
  </si>
  <si>
    <t>[10-15[</t>
  </si>
  <si>
    <t>[15-[</t>
  </si>
  <si>
    <t>Source : Industry General Directorate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</si>
  <si>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</si>
  <si>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</si>
  <si>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</si>
  <si>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</si>
  <si>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</si>
  <si>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</si>
  <si>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</si>
  <si>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</si>
  <si>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</si>
  <si>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</si>
  <si>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</si>
  <si>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</si>
  <si>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Percentage of total</t>
  </si>
  <si>
    <t>Equipments in LBP</t>
  </si>
  <si>
    <t>Imports of industrial equipment and Machinery in LBP</t>
  </si>
  <si>
    <t>Italy</t>
  </si>
  <si>
    <t>China</t>
  </si>
  <si>
    <t>Germany</t>
  </si>
  <si>
    <t>United States</t>
  </si>
  <si>
    <t>Turkey</t>
  </si>
  <si>
    <t>France</t>
  </si>
  <si>
    <t>Netherlands</t>
  </si>
  <si>
    <t>Malaysia</t>
  </si>
  <si>
    <t>Taiwan</t>
  </si>
  <si>
    <t>United Kingdom</t>
  </si>
  <si>
    <t>Switzerland</t>
  </si>
  <si>
    <t>Sweden</t>
  </si>
  <si>
    <t>Austria</t>
  </si>
  <si>
    <t>Belgium</t>
  </si>
  <si>
    <t>Spain</t>
  </si>
  <si>
    <t>Japan</t>
  </si>
  <si>
    <t>Czech Republic</t>
  </si>
  <si>
    <t>Denmark</t>
  </si>
  <si>
    <t>India</t>
  </si>
  <si>
    <t>Brazil</t>
  </si>
  <si>
    <t>Singapore</t>
  </si>
  <si>
    <t>Korean Republic</t>
  </si>
  <si>
    <r>
      <t>Costa Rica</t>
    </r>
    <r>
      <rPr>
        <sz val="12"/>
        <color indexed="63"/>
        <rFont val="Times New Roman"/>
        <family val="1"/>
      </rPr>
      <t xml:space="preserve"> </t>
    </r>
  </si>
  <si>
    <t>Canada</t>
  </si>
  <si>
    <t>Thailand</t>
  </si>
  <si>
    <t>Ireland</t>
  </si>
  <si>
    <t xml:space="preserve">Vietnam </t>
  </si>
  <si>
    <t>Syrian Arab Republic</t>
  </si>
  <si>
    <t>Indonesia</t>
  </si>
  <si>
    <t>Mexico</t>
  </si>
  <si>
    <t>Egypt</t>
  </si>
  <si>
    <t>Cyprus</t>
  </si>
  <si>
    <t>Poland</t>
  </si>
  <si>
    <t>Greece</t>
  </si>
  <si>
    <t>Bulgary</t>
  </si>
  <si>
    <t>Finland</t>
  </si>
  <si>
    <t>Hungary</t>
  </si>
  <si>
    <t>Ukraine</t>
  </si>
  <si>
    <t>Australia</t>
  </si>
  <si>
    <t>Iran</t>
  </si>
  <si>
    <t>United Arab Emirates</t>
  </si>
  <si>
    <t>South Africa</t>
  </si>
  <si>
    <t>Philippines</t>
  </si>
  <si>
    <t>Romania</t>
  </si>
  <si>
    <t>Slovenia</t>
  </si>
  <si>
    <t>Portugal</t>
  </si>
  <si>
    <t>Luxmeburg</t>
  </si>
  <si>
    <t>Jordan</t>
  </si>
  <si>
    <t>Slovakia</t>
  </si>
  <si>
    <t>Hong Kong</t>
  </si>
  <si>
    <t>Tunisia</t>
  </si>
  <si>
    <t>Saudi Arabia</t>
  </si>
  <si>
    <t>Norway</t>
  </si>
  <si>
    <t>Latvia</t>
  </si>
  <si>
    <t xml:space="preserve">Bosnia &amp; Herzegovina </t>
  </si>
  <si>
    <t>Morocco</t>
  </si>
  <si>
    <t>Liberia</t>
  </si>
  <si>
    <t>Russia</t>
  </si>
  <si>
    <t>Argentina</t>
  </si>
  <si>
    <t>Swaziland</t>
  </si>
  <si>
    <t>Dominican Republic</t>
  </si>
  <si>
    <t>Pakistan</t>
  </si>
  <si>
    <t>Georgia</t>
  </si>
  <si>
    <t>New Zealand</t>
  </si>
  <si>
    <t>North Korea</t>
  </si>
  <si>
    <t>Croatia</t>
  </si>
  <si>
    <t>Lituania</t>
  </si>
  <si>
    <t>Kuwait</t>
  </si>
  <si>
    <t>Dominica</t>
  </si>
  <si>
    <t>Macedonia</t>
  </si>
  <si>
    <t>Cook Island</t>
  </si>
  <si>
    <t>Iraq</t>
  </si>
  <si>
    <t>Estonia</t>
  </si>
  <si>
    <t>Malta</t>
  </si>
  <si>
    <t>Bahrain</t>
  </si>
  <si>
    <t>Miscellaneous</t>
  </si>
  <si>
    <t>Colombia</t>
  </si>
  <si>
    <t>Monaco</t>
  </si>
  <si>
    <t>Serbia</t>
  </si>
  <si>
    <t>Ecuador</t>
  </si>
  <si>
    <t>10.718%</t>
  </si>
  <si>
    <t>Total</t>
  </si>
  <si>
    <t>For food industry</t>
  </si>
  <si>
    <t>For packaging</t>
  </si>
  <si>
    <t>For automatic tools</t>
  </si>
  <si>
    <t>For metal products</t>
  </si>
  <si>
    <t>For paper and paperboard</t>
  </si>
  <si>
    <t>For medical equipments</t>
  </si>
  <si>
    <t>For printing and binding</t>
  </si>
  <si>
    <t>For video taping and CDs</t>
  </si>
  <si>
    <t>Clothes and textiles</t>
  </si>
  <si>
    <t>For construction stones</t>
  </si>
  <si>
    <t>For tools and equipments</t>
  </si>
  <si>
    <t>For chemical industry</t>
  </si>
  <si>
    <t>For electrical installation</t>
  </si>
  <si>
    <t>For combining construction material</t>
  </si>
  <si>
    <t>For leather and shoes</t>
  </si>
  <si>
    <t>For animal foodstuff</t>
  </si>
  <si>
    <t>For wood</t>
  </si>
  <si>
    <t>Industrial equipment and machinery</t>
  </si>
  <si>
    <t>Total 2011</t>
  </si>
  <si>
    <t>For rubber</t>
  </si>
  <si>
    <t>Missing data from the source</t>
  </si>
  <si>
    <t>% in 2012</t>
  </si>
  <si>
    <t>Table 4.1 - Cement deliveries. Tonnes</t>
  </si>
  <si>
    <t>Source : Banque du Liban</t>
  </si>
  <si>
    <t>Table made by CAS</t>
  </si>
  <si>
    <t>Jan.</t>
  </si>
  <si>
    <t>Feb.</t>
  </si>
  <si>
    <t>Aug.</t>
  </si>
  <si>
    <t>Sep.</t>
  </si>
  <si>
    <t>Oct.</t>
  </si>
  <si>
    <t>Nov.</t>
  </si>
  <si>
    <t>Dec.</t>
  </si>
  <si>
    <t>Total 2010</t>
  </si>
  <si>
    <t>Total 2009</t>
  </si>
  <si>
    <t>Total 2008</t>
  </si>
  <si>
    <t>Total 2007</t>
  </si>
  <si>
    <t>Total 2006</t>
  </si>
  <si>
    <t>Total 2005</t>
  </si>
  <si>
    <t>Total 2004</t>
  </si>
  <si>
    <t>Total 2003</t>
  </si>
  <si>
    <t>Total 2002</t>
  </si>
  <si>
    <t>Total 2001</t>
  </si>
  <si>
    <t>Total 2000</t>
  </si>
  <si>
    <t>Total 1999</t>
  </si>
  <si>
    <t>Total 1998</t>
  </si>
  <si>
    <t>Total 1997</t>
  </si>
  <si>
    <t>Total 1996</t>
  </si>
  <si>
    <t>Total 1995</t>
  </si>
  <si>
    <t>Total 1994</t>
  </si>
  <si>
    <t>Total 1993</t>
  </si>
  <si>
    <t>Local products</t>
  </si>
  <si>
    <t>Table 4.2 - Production of tobacco</t>
  </si>
  <si>
    <t>Imported products</t>
  </si>
  <si>
    <t>Production. Tonnes</t>
  </si>
  <si>
    <t>Cigarettes</t>
  </si>
  <si>
    <t>Tobacco</t>
  </si>
  <si>
    <t>Subtotal</t>
  </si>
  <si>
    <t>Sales. Tonnes</t>
  </si>
  <si>
    <t>Value. Million USD</t>
  </si>
  <si>
    <t>Mouassal</t>
  </si>
  <si>
    <t>Cigarillos</t>
  </si>
  <si>
    <t>Pipe tobacco</t>
  </si>
  <si>
    <t>General total of sales. Tonnes</t>
  </si>
  <si>
    <t>General total. Million USD</t>
  </si>
  <si>
    <t>Source: Régie des Tabacs</t>
  </si>
  <si>
    <t>VAT not included</t>
  </si>
  <si>
    <t>VAT rate</t>
  </si>
  <si>
    <t>Exports</t>
  </si>
  <si>
    <t>Electric machinery and mechanical appliances</t>
  </si>
  <si>
    <t>Base metals &amp; articles of base metal</t>
  </si>
  <si>
    <t>Prepared foodstuffs</t>
  </si>
  <si>
    <t>Pearls, precious metals and jewelry except raw gold ingots</t>
  </si>
  <si>
    <t>Products of the chemical</t>
  </si>
  <si>
    <t>Paper &amp; paperboard and articles thereof</t>
  </si>
  <si>
    <t>Plastics &amp; articles thereof</t>
  </si>
  <si>
    <t>Mineral Products</t>
  </si>
  <si>
    <t>Textiles &amp; textile articles</t>
  </si>
  <si>
    <t>Miscellaneous manufactured articles</t>
  </si>
  <si>
    <t>Articles of stone, plaster, and cement</t>
  </si>
  <si>
    <t>Transport equipment</t>
  </si>
  <si>
    <t>Fats &amp; edible fats &amp; oils</t>
  </si>
  <si>
    <t>Footwear, headgear &amp; prepared feather</t>
  </si>
  <si>
    <t>Woods and articles of wood</t>
  </si>
  <si>
    <t>Optical instruments &amp; apparatus</t>
  </si>
  <si>
    <t>Raw hides &amp; skins, leather, furskins</t>
  </si>
  <si>
    <t>Products in millions of USD</t>
  </si>
  <si>
    <t>Table 4.3 - Industrial Exports</t>
  </si>
  <si>
    <t>Grand total</t>
  </si>
  <si>
    <t>Arab countries</t>
  </si>
  <si>
    <t>Syria</t>
  </si>
  <si>
    <t>Qatar</t>
  </si>
  <si>
    <t>Africa</t>
  </si>
  <si>
    <t>America</t>
  </si>
  <si>
    <t>Venezuela</t>
  </si>
  <si>
    <t>Asia excluding Arab countries</t>
  </si>
  <si>
    <t>Vietnam</t>
  </si>
  <si>
    <t>Taïwan</t>
  </si>
  <si>
    <t>Europe</t>
  </si>
  <si>
    <t>Lithuania</t>
  </si>
  <si>
    <t>1 000 USD</t>
  </si>
  <si>
    <t>Oceania</t>
  </si>
  <si>
    <t>Irak</t>
  </si>
  <si>
    <t>Angola</t>
  </si>
  <si>
    <t>Cameroon</t>
  </si>
  <si>
    <t>Congo</t>
  </si>
  <si>
    <t>Gambia</t>
  </si>
  <si>
    <t>Togo</t>
  </si>
  <si>
    <t>Gabon</t>
  </si>
  <si>
    <t>Tanzania</t>
  </si>
  <si>
    <t>Guinee</t>
  </si>
  <si>
    <t>Sudan</t>
  </si>
  <si>
    <t>Nigeria</t>
  </si>
  <si>
    <t>Equatorial Guinee</t>
  </si>
  <si>
    <t>Lybia</t>
  </si>
  <si>
    <t>Algeria</t>
  </si>
  <si>
    <t>Yemen</t>
  </si>
  <si>
    <t>Tadjikistan</t>
  </si>
  <si>
    <t>Paraguay</t>
  </si>
  <si>
    <t>Bangladesh</t>
  </si>
  <si>
    <t>Ghana</t>
  </si>
  <si>
    <t>Asia</t>
  </si>
  <si>
    <t>Machinery, equipment and power tools</t>
  </si>
  <si>
    <t>Republic of Korea</t>
  </si>
  <si>
    <t>Oman</t>
  </si>
  <si>
    <t>Zambia</t>
  </si>
  <si>
    <t>Articles of stone, of  plaster, and of cement</t>
  </si>
  <si>
    <t>Benin</t>
  </si>
  <si>
    <t>Articles of stone, plaster, and cemen</t>
  </si>
  <si>
    <t>Arms &amp; ammunitions</t>
  </si>
  <si>
    <t>Total January 2012</t>
  </si>
  <si>
    <t>Percentage of country of total of the month</t>
  </si>
  <si>
    <t>Percentage of the month of the total value of exported commodity</t>
  </si>
  <si>
    <t>Total December 2012</t>
  </si>
  <si>
    <t>Total November 2012</t>
  </si>
  <si>
    <t>Total October 2012</t>
  </si>
  <si>
    <t>Total September 2012</t>
  </si>
  <si>
    <t>Total August 2012</t>
  </si>
  <si>
    <t>Total July 2012</t>
  </si>
  <si>
    <t>Total June 2012</t>
  </si>
  <si>
    <t>Total May 2012</t>
  </si>
  <si>
    <t>Total April 2012</t>
  </si>
  <si>
    <t>Total March 2012</t>
  </si>
  <si>
    <t>Total February 2012</t>
  </si>
  <si>
    <t>Total value of exported commodity</t>
  </si>
  <si>
    <t>USD</t>
  </si>
  <si>
    <t>January 2012</t>
  </si>
  <si>
    <t>Percentage January 2012</t>
  </si>
  <si>
    <t>Percentage December 2012</t>
  </si>
  <si>
    <t>December 2012</t>
  </si>
  <si>
    <t>February 2012</t>
  </si>
  <si>
    <t>March 2012</t>
  </si>
  <si>
    <t>April 2012</t>
  </si>
  <si>
    <t>May 2012</t>
  </si>
  <si>
    <t>June 2012</t>
  </si>
  <si>
    <t>July 2012</t>
  </si>
  <si>
    <t>August 2012</t>
  </si>
  <si>
    <t>September 2012</t>
  </si>
  <si>
    <t>October 2012</t>
  </si>
  <si>
    <t>November 2012</t>
  </si>
  <si>
    <t>Percentage November 2012</t>
  </si>
  <si>
    <t>Percentage October 2012</t>
  </si>
  <si>
    <t>Percentage September 2012</t>
  </si>
  <si>
    <t>Percentage August 2012</t>
  </si>
  <si>
    <t>Percentage July 2012</t>
  </si>
  <si>
    <t>Turke</t>
  </si>
  <si>
    <t>Percentage June 2012</t>
  </si>
  <si>
    <t>Percentage May 2012</t>
  </si>
  <si>
    <t>Percentage April 2012</t>
  </si>
  <si>
    <t>Percentage March 2012</t>
  </si>
  <si>
    <t>Percentage February 2012</t>
  </si>
  <si>
    <t>Table 4.6 - Industrial Exports by top  importing countries</t>
  </si>
  <si>
    <t>Table 4.7 - Industry - Lebanese industrial Exports by product and by groups of countries</t>
  </si>
  <si>
    <t>Thousands of USD</t>
  </si>
  <si>
    <t>Total May 20122012</t>
  </si>
  <si>
    <t xml:space="preserve"> Machinery, equipment and power tools</t>
  </si>
  <si>
    <t>Africa excluding Arab countries</t>
  </si>
  <si>
    <t xml:space="preserve">Plastics &amp; articles thereof </t>
  </si>
  <si>
    <t>Table 4.8 - Industry - Industrial Exports by product and by group of countries</t>
  </si>
  <si>
    <t>Table 4.9 - Industry - Lebanese industrial Exports by value and by groups of countries</t>
  </si>
  <si>
    <t>Millions of USD</t>
  </si>
  <si>
    <t xml:space="preserve"> Asia excluding Arab countries</t>
  </si>
  <si>
    <t>Table 4.10 - Industrial permits by month and mohafazat</t>
  </si>
  <si>
    <t>Mount-Lebanon</t>
  </si>
  <si>
    <t>North Lebanon</t>
  </si>
  <si>
    <t>Bekaa</t>
  </si>
  <si>
    <t>Nabatiyeh</t>
  </si>
  <si>
    <t>South Lebanon</t>
  </si>
  <si>
    <t>Beirut</t>
  </si>
  <si>
    <t>Table 4.11 - Industrial permits by type of decision and category</t>
  </si>
  <si>
    <t>Mohafazat</t>
  </si>
  <si>
    <t>Category</t>
  </si>
  <si>
    <t>Construction and investment</t>
  </si>
  <si>
    <t>Construction</t>
  </si>
  <si>
    <t>Transfer of permit right</t>
  </si>
  <si>
    <t>Avertissement / Warning / Claim / Reestablishing a plant</t>
  </si>
  <si>
    <t>Investment</t>
  </si>
  <si>
    <t>Permit change</t>
  </si>
  <si>
    <t>Renewing construction permt</t>
  </si>
  <si>
    <t>Shutting down an industry / Cancelling an investment decision</t>
  </si>
  <si>
    <t>Refusing the construction of a manufactory</t>
  </si>
  <si>
    <t>Table 4.12 - Industrial permits by type of decision and Mohafazat</t>
  </si>
  <si>
    <t>Table 4.13 - Industrial permits by category and Mohafazat</t>
  </si>
  <si>
    <t>Table 4.14 - Industrial permits by type of decision and industrial region</t>
  </si>
  <si>
    <t>Industrial Region</t>
  </si>
  <si>
    <t>Bauchrieh</t>
  </si>
  <si>
    <t>Dekwaneh</t>
  </si>
  <si>
    <t>Chayyah</t>
  </si>
  <si>
    <t>Bourj Hammoud</t>
  </si>
  <si>
    <t>Chekka</t>
  </si>
  <si>
    <t>Halat</t>
  </si>
  <si>
    <t>Mkalles</t>
  </si>
  <si>
    <t>Zouk Mosbeh</t>
  </si>
  <si>
    <t>Zouk Mkaayel</t>
  </si>
  <si>
    <t>Taanayel</t>
  </si>
  <si>
    <t>Baabda</t>
  </si>
  <si>
    <t>Hesrayel</t>
  </si>
  <si>
    <t>Zahle Haouch Oumara</t>
  </si>
  <si>
    <t>Enfeh</t>
  </si>
  <si>
    <t>Jdeideh Metn</t>
  </si>
  <si>
    <t>Roumieh</t>
  </si>
  <si>
    <t>Choueifat Aamrousieh</t>
  </si>
  <si>
    <t>Choueifat Qobba</t>
  </si>
  <si>
    <t>Zalka</t>
  </si>
  <si>
    <t>Aaley</t>
  </si>
  <si>
    <t>Jadra</t>
  </si>
  <si>
    <t>Fanar</t>
  </si>
  <si>
    <t>Kfar Mashoun</t>
  </si>
  <si>
    <t>Ain Saadeh</t>
  </si>
  <si>
    <t>Mazraat Yashou</t>
  </si>
  <si>
    <t>Nahr Ibrahim</t>
  </si>
  <si>
    <t>Bourj Barajneh</t>
  </si>
  <si>
    <t>Table 4.15 - Industrial permits by category and industrial region</t>
  </si>
  <si>
    <t>Dekouaneh</t>
  </si>
  <si>
    <t>Anfeh</t>
  </si>
  <si>
    <t>Choueifat Quobbeh</t>
  </si>
  <si>
    <t>Table 4.16 - Industrial permits by category and activity</t>
  </si>
  <si>
    <t>Foodstuff production</t>
  </si>
  <si>
    <t>Building Materials</t>
  </si>
  <si>
    <t>Chemical industries</t>
  </si>
  <si>
    <t>Furniture and wood industry</t>
  </si>
  <si>
    <t>Metal and electrical products</t>
  </si>
  <si>
    <t>Mining and quarrying products</t>
  </si>
  <si>
    <t>Rubber and plastic</t>
  </si>
  <si>
    <t>Publishing, printing and advertising</t>
  </si>
  <si>
    <t>Clothing production and fur tanning</t>
  </si>
  <si>
    <t>Miscellaneous tools and equipments production</t>
  </si>
  <si>
    <t>Miscellaneous electrical products and tools</t>
  </si>
  <si>
    <t>Base metals industry</t>
  </si>
  <si>
    <t>Leather industry</t>
  </si>
  <si>
    <t>Paper production</t>
  </si>
  <si>
    <t>Products related to transport</t>
  </si>
  <si>
    <t>Mine products</t>
  </si>
  <si>
    <t>Reproduction</t>
  </si>
  <si>
    <t>Medical and optical instruments</t>
  </si>
  <si>
    <t>Machinery production</t>
  </si>
  <si>
    <t>Textile products</t>
  </si>
  <si>
    <t>Table 4.17 - Industrial permits by activity and Mohafazat</t>
  </si>
  <si>
    <t>South-Lebanon</t>
  </si>
  <si>
    <t>Transport</t>
  </si>
  <si>
    <t>Ppaper production</t>
  </si>
  <si>
    <t>Table 4.18 - Industrial permits by activity and type of decision</t>
  </si>
  <si>
    <t>Permit right transfer</t>
  </si>
  <si>
    <t>Claim / Reestablishing a plant</t>
  </si>
  <si>
    <t>San Marino</t>
  </si>
  <si>
    <t>Table 4.19 - Imports of Industrial Equipement and Machinery by country</t>
  </si>
  <si>
    <t>Arms and ammunition</t>
  </si>
  <si>
    <t>Table 4.4 - Industry - Industrial Exports by top product and country</t>
  </si>
  <si>
    <t>Table 4.5 - Industry - Lebanese industrial Exports by product and by countries</t>
  </si>
  <si>
    <t>Activity</t>
  </si>
  <si>
    <t>Table 4.20 - Imports of Industrial Equipement and Machinery by type</t>
  </si>
  <si>
    <t>Cigars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</si>
</sst>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  <numFmt numFmtId="220" formatCode="#,##0;[Red]#,##0"/>
    <numFmt numFmtId="221" formatCode="#,##0.000;[Red]#,##0.000"/>
    <numFmt numFmtId="222" formatCode="0.0000000000"/>
  </numFmts>
  <fonts count="59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i/>
      <sz val="8"/>
      <name val="Times New Roman"/>
      <family val="1"/>
    </font>
    <font>
      <sz val="7"/>
      <color indexed="8"/>
      <name val="Times New Roman"/>
      <family val="1"/>
    </font>
    <font>
      <b/>
      <i/>
      <sz val="10"/>
      <name val="Times New Roman"/>
      <family val="1"/>
    </font>
    <font>
      <b/>
      <sz val="6"/>
      <name val="Times New Roman"/>
      <family val="1"/>
    </font>
    <font>
      <sz val="12"/>
      <color indexed="6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right" vertical="center" readingOrder="1"/>
    </xf>
    <xf numFmtId="0" fontId="10" fillId="0" borderId="0" xfId="0" applyFont="1" applyFill="1" applyAlignment="1">
      <alignment horizontal="center" vertical="center" readingOrder="1"/>
    </xf>
    <xf numFmtId="0" fontId="11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13" fillId="0" borderId="0" xfId="0" applyFont="1" applyFill="1" applyBorder="1" applyAlignment="1">
      <alignment vertical="center" textRotation="90" readingOrder="1"/>
    </xf>
    <xf numFmtId="0" fontId="18" fillId="0" borderId="0" xfId="0" applyFont="1" applyFill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15" fillId="0" borderId="0" xfId="0" applyFont="1" applyFill="1" applyAlignment="1">
      <alignment vertical="center" readingOrder="1"/>
    </xf>
    <xf numFmtId="0" fontId="0" fillId="0" borderId="0" xfId="0" applyFont="1" applyAlignment="1">
      <alignment vertical="center" readingOrder="1"/>
    </xf>
    <xf numFmtId="172" fontId="6" fillId="0" borderId="0" xfId="0" applyNumberFormat="1" applyFont="1" applyFill="1" applyAlignment="1">
      <alignment vertical="center" readingOrder="1"/>
    </xf>
    <xf numFmtId="172" fontId="5" fillId="0" borderId="0" xfId="0" applyNumberFormat="1" applyFont="1" applyFill="1" applyAlignment="1">
      <alignment vertical="center" readingOrder="1"/>
    </xf>
    <xf numFmtId="0" fontId="8" fillId="0" borderId="0" xfId="0" applyFont="1" applyFill="1" applyBorder="1" applyAlignment="1">
      <alignment vertical="center" readingOrder="1"/>
    </xf>
    <xf numFmtId="0" fontId="14" fillId="0" borderId="0" xfId="0" applyFont="1" applyFill="1" applyBorder="1" applyAlignment="1">
      <alignment horizontal="center" vertical="center" textRotation="90" readingOrder="1"/>
    </xf>
    <xf numFmtId="3" fontId="9" fillId="0" borderId="0" xfId="42" applyNumberFormat="1" applyFont="1" applyFill="1" applyBorder="1" applyAlignment="1">
      <alignment horizontal="right" vertical="center" readingOrder="1"/>
    </xf>
    <xf numFmtId="3" fontId="16" fillId="0" borderId="0" xfId="0" applyNumberFormat="1" applyFont="1" applyFill="1" applyBorder="1" applyAlignment="1">
      <alignment vertical="center" readingOrder="1"/>
    </xf>
    <xf numFmtId="3" fontId="9" fillId="0" borderId="0" xfId="0" applyNumberFormat="1" applyFont="1" applyFill="1" applyBorder="1" applyAlignment="1">
      <alignment horizontal="right" vertical="center"/>
    </xf>
    <xf numFmtId="191" fontId="16" fillId="0" borderId="10" xfId="42" applyNumberFormat="1" applyFont="1" applyFill="1" applyBorder="1" applyAlignment="1">
      <alignment horizontal="right" vertical="center" readingOrder="1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16" fillId="0" borderId="12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3" fontId="16" fillId="0" borderId="13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right" vertical="center"/>
    </xf>
    <xf numFmtId="3" fontId="16" fillId="0" borderId="15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 wrapText="1" readingOrder="1"/>
    </xf>
    <xf numFmtId="0" fontId="5" fillId="0" borderId="0" xfId="0" applyFont="1" applyFill="1" applyAlignment="1">
      <alignment vertical="center"/>
    </xf>
    <xf numFmtId="3" fontId="16" fillId="0" borderId="12" xfId="0" applyNumberFormat="1" applyFont="1" applyFill="1" applyBorder="1" applyAlignment="1">
      <alignment vertical="center" readingOrder="1"/>
    </xf>
    <xf numFmtId="191" fontId="16" fillId="0" borderId="11" xfId="0" applyNumberFormat="1" applyFont="1" applyFill="1" applyBorder="1" applyAlignment="1">
      <alignment vertical="center" readingOrder="1"/>
    </xf>
    <xf numFmtId="191" fontId="16" fillId="0" borderId="10" xfId="0" applyNumberFormat="1" applyFont="1" applyFill="1" applyBorder="1" applyAlignment="1">
      <alignment vertical="center" readingOrder="1"/>
    </xf>
    <xf numFmtId="191" fontId="16" fillId="0" borderId="12" xfId="0" applyNumberFormat="1" applyFont="1" applyFill="1" applyBorder="1" applyAlignment="1">
      <alignment vertical="center" readingOrder="1"/>
    </xf>
    <xf numFmtId="191" fontId="16" fillId="0" borderId="14" xfId="0" applyNumberFormat="1" applyFont="1" applyFill="1" applyBorder="1" applyAlignment="1">
      <alignment vertical="center" readingOrder="1"/>
    </xf>
    <xf numFmtId="0" fontId="9" fillId="0" borderId="11" xfId="42" applyNumberFormat="1" applyFont="1" applyFill="1" applyBorder="1" applyAlignment="1">
      <alignment horizontal="right" vertical="center" readingOrder="1"/>
    </xf>
    <xf numFmtId="0" fontId="9" fillId="0" borderId="12" xfId="42" applyNumberFormat="1" applyFont="1" applyFill="1" applyBorder="1" applyAlignment="1">
      <alignment horizontal="right" vertical="center" readingOrder="1"/>
    </xf>
    <xf numFmtId="0" fontId="9" fillId="0" borderId="14" xfId="42" applyNumberFormat="1" applyFont="1" applyFill="1" applyBorder="1" applyAlignment="1">
      <alignment horizontal="right" vertical="center" readingOrder="1"/>
    </xf>
    <xf numFmtId="0" fontId="0" fillId="0" borderId="0" xfId="0" applyFont="1" applyFill="1" applyAlignment="1">
      <alignment vertical="center" readingOrder="1"/>
    </xf>
    <xf numFmtId="0" fontId="6" fillId="0" borderId="16" xfId="0" applyFont="1" applyFill="1" applyBorder="1" applyAlignment="1">
      <alignment horizontal="left" vertical="center" wrapText="1" readingOrder="1"/>
    </xf>
    <xf numFmtId="0" fontId="8" fillId="0" borderId="10" xfId="0" applyFont="1" applyFill="1" applyBorder="1" applyAlignment="1">
      <alignment vertical="center" readingOrder="1"/>
    </xf>
    <xf numFmtId="0" fontId="6" fillId="0" borderId="12" xfId="0" applyFont="1" applyFill="1" applyBorder="1" applyAlignment="1">
      <alignment vertical="center" wrapText="1" readingOrder="1"/>
    </xf>
    <xf numFmtId="0" fontId="6" fillId="0" borderId="12" xfId="0" applyFont="1" applyFill="1" applyBorder="1" applyAlignment="1">
      <alignment horizontal="left" vertical="center" wrapText="1" readingOrder="1"/>
    </xf>
    <xf numFmtId="0" fontId="5" fillId="0" borderId="12" xfId="0" applyFont="1" applyFill="1" applyBorder="1" applyAlignment="1">
      <alignment horizontal="left" vertical="center" wrapText="1" readingOrder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 readingOrder="1"/>
    </xf>
    <xf numFmtId="0" fontId="6" fillId="0" borderId="14" xfId="0" applyFont="1" applyFill="1" applyBorder="1" applyAlignment="1">
      <alignment horizontal="left" vertical="center" wrapText="1" readingOrder="1"/>
    </xf>
    <xf numFmtId="0" fontId="15" fillId="0" borderId="15" xfId="0" applyFont="1" applyFill="1" applyBorder="1" applyAlignment="1">
      <alignment horizontal="center" vertical="center" wrapText="1" readingOrder="1"/>
    </xf>
    <xf numFmtId="172" fontId="9" fillId="0" borderId="11" xfId="42" applyNumberFormat="1" applyFont="1" applyFill="1" applyBorder="1" applyAlignment="1">
      <alignment horizontal="right" vertical="center" readingOrder="1"/>
    </xf>
    <xf numFmtId="172" fontId="9" fillId="0" borderId="14" xfId="42" applyNumberFormat="1" applyFont="1" applyFill="1" applyBorder="1" applyAlignment="1">
      <alignment horizontal="right" vertical="center" readingOrder="1"/>
    </xf>
    <xf numFmtId="172" fontId="9" fillId="0" borderId="12" xfId="42" applyNumberFormat="1" applyFont="1" applyFill="1" applyBorder="1" applyAlignment="1">
      <alignment horizontal="right" vertical="center" readingOrder="1"/>
    </xf>
    <xf numFmtId="0" fontId="15" fillId="0" borderId="17" xfId="0" applyFont="1" applyFill="1" applyBorder="1" applyAlignment="1">
      <alignment horizontal="center" vertical="center" wrapText="1" readingOrder="1"/>
    </xf>
    <xf numFmtId="3" fontId="16" fillId="0" borderId="10" xfId="42" applyNumberFormat="1" applyFont="1" applyFill="1" applyBorder="1" applyAlignment="1">
      <alignment horizontal="right" vertical="center" readingOrder="1"/>
    </xf>
    <xf numFmtId="0" fontId="17" fillId="0" borderId="0" xfId="0" applyFont="1" applyFill="1" applyAlignment="1">
      <alignment vertical="center" readingOrder="1"/>
    </xf>
    <xf numFmtId="0" fontId="9" fillId="0" borderId="0" xfId="0" applyFont="1" applyFill="1" applyAlignment="1">
      <alignment vertical="center" readingOrder="1"/>
    </xf>
    <xf numFmtId="172" fontId="9" fillId="0" borderId="0" xfId="0" applyNumberFormat="1" applyFont="1" applyFill="1" applyAlignment="1">
      <alignment vertical="center" readingOrder="1"/>
    </xf>
    <xf numFmtId="191" fontId="9" fillId="0" borderId="0" xfId="42" applyNumberFormat="1" applyFont="1" applyFill="1" applyAlignment="1">
      <alignment vertical="center" readingOrder="1"/>
    </xf>
    <xf numFmtId="37" fontId="16" fillId="0" borderId="16" xfId="42" applyNumberFormat="1" applyFont="1" applyFill="1" applyBorder="1" applyAlignment="1">
      <alignment horizontal="right" vertical="center" readingOrder="1"/>
    </xf>
    <xf numFmtId="37" fontId="16" fillId="0" borderId="0" xfId="42" applyNumberFormat="1" applyFont="1" applyFill="1" applyBorder="1" applyAlignment="1">
      <alignment horizontal="right" vertical="center" readingOrder="1"/>
    </xf>
    <xf numFmtId="37" fontId="16" fillId="0" borderId="10" xfId="42" applyNumberFormat="1" applyFont="1" applyFill="1" applyBorder="1" applyAlignment="1">
      <alignment horizontal="right" vertical="center" readingOrder="1"/>
    </xf>
    <xf numFmtId="3" fontId="16" fillId="0" borderId="16" xfId="42" applyNumberFormat="1" applyFont="1" applyFill="1" applyBorder="1" applyAlignment="1">
      <alignment horizontal="right" vertical="center" readingOrder="1"/>
    </xf>
    <xf numFmtId="3" fontId="16" fillId="0" borderId="0" xfId="42" applyNumberFormat="1" applyFont="1" applyFill="1" applyBorder="1" applyAlignment="1">
      <alignment horizontal="right" vertical="center" readingOrder="1"/>
    </xf>
    <xf numFmtId="3" fontId="9" fillId="0" borderId="16" xfId="0" applyNumberFormat="1" applyFont="1" applyFill="1" applyBorder="1" applyAlignment="1">
      <alignment horizontal="right" vertical="center"/>
    </xf>
    <xf numFmtId="3" fontId="16" fillId="0" borderId="16" xfId="0" applyNumberFormat="1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 vertical="center"/>
    </xf>
    <xf numFmtId="3" fontId="16" fillId="0" borderId="16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16" fillId="0" borderId="12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3" fontId="16" fillId="0" borderId="15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right" vertical="center"/>
    </xf>
    <xf numFmtId="191" fontId="20" fillId="0" borderId="10" xfId="42" applyNumberFormat="1" applyFont="1" applyFill="1" applyBorder="1" applyAlignment="1">
      <alignment vertical="center" wrapText="1"/>
    </xf>
    <xf numFmtId="191" fontId="9" fillId="0" borderId="10" xfId="42" applyNumberFormat="1" applyFont="1" applyFill="1" applyBorder="1" applyAlignment="1">
      <alignment vertical="center" readingOrder="1"/>
    </xf>
    <xf numFmtId="0" fontId="6" fillId="0" borderId="12" xfId="0" applyFont="1" applyFill="1" applyBorder="1" applyAlignment="1">
      <alignment horizontal="left" vertical="center" readingOrder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horizontal="right" vertical="center" wrapText="1" readingOrder="1"/>
    </xf>
    <xf numFmtId="3" fontId="9" fillId="0" borderId="14" xfId="0" applyNumberFormat="1" applyFont="1" applyFill="1" applyBorder="1" applyAlignment="1">
      <alignment vertical="center"/>
    </xf>
    <xf numFmtId="3" fontId="16" fillId="0" borderId="14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 readingOrder="1"/>
    </xf>
    <xf numFmtId="220" fontId="9" fillId="0" borderId="16" xfId="42" applyNumberFormat="1" applyFont="1" applyFill="1" applyBorder="1" applyAlignment="1">
      <alignment horizontal="right" vertical="center" readingOrder="1"/>
    </xf>
    <xf numFmtId="0" fontId="6" fillId="0" borderId="0" xfId="0" applyFont="1" applyFill="1" applyAlignment="1">
      <alignment horizontal="right" vertical="center" readingOrder="1"/>
    </xf>
    <xf numFmtId="0" fontId="5" fillId="0" borderId="0" xfId="0" applyFont="1" applyFill="1" applyAlignment="1">
      <alignment horizontal="right" vertical="center" readingOrder="1"/>
    </xf>
    <xf numFmtId="0" fontId="15" fillId="0" borderId="10" xfId="0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220" fontId="9" fillId="0" borderId="11" xfId="42" applyNumberFormat="1" applyFont="1" applyFill="1" applyBorder="1" applyAlignment="1">
      <alignment horizontal="right" vertical="center"/>
    </xf>
    <xf numFmtId="220" fontId="16" fillId="0" borderId="11" xfId="42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 wrapText="1"/>
    </xf>
    <xf numFmtId="220" fontId="9" fillId="0" borderId="12" xfId="42" applyNumberFormat="1" applyFont="1" applyFill="1" applyBorder="1" applyAlignment="1">
      <alignment horizontal="right" vertical="center"/>
    </xf>
    <xf numFmtId="220" fontId="9" fillId="0" borderId="12" xfId="42" applyNumberFormat="1" applyFont="1" applyFill="1" applyBorder="1" applyAlignment="1">
      <alignment vertical="center"/>
    </xf>
    <xf numFmtId="220" fontId="16" fillId="0" borderId="12" xfId="42" applyNumberFormat="1" applyFont="1" applyFill="1" applyBorder="1" applyAlignment="1">
      <alignment horizontal="right" vertical="center"/>
    </xf>
    <xf numFmtId="220" fontId="9" fillId="0" borderId="12" xfId="42" applyNumberFormat="1" applyFont="1" applyFill="1" applyBorder="1" applyAlignment="1">
      <alignment horizontal="right" vertical="center" wrapText="1"/>
    </xf>
    <xf numFmtId="220" fontId="9" fillId="0" borderId="12" xfId="42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220" fontId="9" fillId="0" borderId="14" xfId="42" applyNumberFormat="1" applyFont="1" applyFill="1" applyBorder="1" applyAlignment="1">
      <alignment horizontal="right" vertical="center"/>
    </xf>
    <xf numFmtId="220" fontId="9" fillId="0" borderId="14" xfId="42" applyNumberFormat="1" applyFont="1" applyFill="1" applyBorder="1" applyAlignment="1">
      <alignment vertical="center"/>
    </xf>
    <xf numFmtId="220" fontId="16" fillId="0" borderId="10" xfId="42" applyNumberFormat="1" applyFont="1" applyFill="1" applyBorder="1" applyAlignment="1">
      <alignment horizontal="right" vertical="center"/>
    </xf>
    <xf numFmtId="220" fontId="16" fillId="0" borderId="14" xfId="42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 readingOrder="1"/>
    </xf>
    <xf numFmtId="220" fontId="9" fillId="0" borderId="0" xfId="42" applyNumberFormat="1" applyFont="1" applyFill="1" applyBorder="1" applyAlignment="1">
      <alignment horizontal="right" vertical="center" readingOrder="1"/>
    </xf>
    <xf numFmtId="0" fontId="8" fillId="0" borderId="0" xfId="0" applyFont="1" applyFill="1" applyAlignment="1">
      <alignment horizontal="left" vertical="center" readingOrder="1"/>
    </xf>
    <xf numFmtId="0" fontId="0" fillId="0" borderId="0" xfId="0" applyFont="1" applyFill="1" applyAlignment="1">
      <alignment vertical="center" readingOrder="1"/>
    </xf>
    <xf numFmtId="0" fontId="8" fillId="0" borderId="18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left" vertical="center" wrapText="1" readingOrder="1"/>
    </xf>
    <xf numFmtId="0" fontId="9" fillId="0" borderId="1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 wrapText="1" readingOrder="1"/>
    </xf>
    <xf numFmtId="3" fontId="6" fillId="0" borderId="16" xfId="0" applyNumberFormat="1" applyFont="1" applyFill="1" applyBorder="1" applyAlignment="1">
      <alignment vertical="center" wrapText="1" readingOrder="1"/>
    </xf>
    <xf numFmtId="3" fontId="6" fillId="0" borderId="12" xfId="0" applyNumberFormat="1" applyFont="1" applyFill="1" applyBorder="1" applyAlignment="1">
      <alignment vertical="center" wrapText="1" readingOrder="1"/>
    </xf>
    <xf numFmtId="3" fontId="6" fillId="0" borderId="12" xfId="0" applyNumberFormat="1" applyFont="1" applyFill="1" applyBorder="1" applyAlignment="1">
      <alignment horizontal="left" vertical="center" wrapText="1" readingOrder="1"/>
    </xf>
    <xf numFmtId="3" fontId="15" fillId="0" borderId="10" xfId="0" applyNumberFormat="1" applyFont="1" applyFill="1" applyBorder="1" applyAlignment="1">
      <alignment horizontal="right" vertical="center" wrapText="1" readingOrder="1"/>
    </xf>
    <xf numFmtId="185" fontId="16" fillId="0" borderId="10" xfId="65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185" fontId="16" fillId="0" borderId="11" xfId="65" applyNumberFormat="1" applyFont="1" applyFill="1" applyBorder="1" applyAlignment="1">
      <alignment horizontal="right" vertical="center"/>
    </xf>
    <xf numFmtId="185" fontId="16" fillId="0" borderId="12" xfId="65" applyNumberFormat="1" applyFont="1" applyFill="1" applyBorder="1" applyAlignment="1">
      <alignment horizontal="right" vertical="center"/>
    </xf>
    <xf numFmtId="185" fontId="16" fillId="0" borderId="14" xfId="65" applyNumberFormat="1" applyFont="1" applyFill="1" applyBorder="1" applyAlignment="1">
      <alignment horizontal="right" vertical="center"/>
    </xf>
    <xf numFmtId="185" fontId="16" fillId="0" borderId="18" xfId="65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85" fontId="16" fillId="0" borderId="0" xfId="65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 wrapText="1"/>
    </xf>
    <xf numFmtId="185" fontId="16" fillId="0" borderId="10" xfId="65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 readingOrder="1"/>
    </xf>
    <xf numFmtId="190" fontId="9" fillId="0" borderId="10" xfId="42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191" fontId="16" fillId="0" borderId="11" xfId="42" applyNumberFormat="1" applyFont="1" applyFill="1" applyBorder="1" applyAlignment="1">
      <alignment vertical="center"/>
    </xf>
    <xf numFmtId="191" fontId="16" fillId="0" borderId="12" xfId="42" applyNumberFormat="1" applyFont="1" applyFill="1" applyBorder="1" applyAlignment="1">
      <alignment vertical="center"/>
    </xf>
    <xf numFmtId="191" fontId="16" fillId="0" borderId="14" xfId="42" applyNumberFormat="1" applyFont="1" applyFill="1" applyBorder="1" applyAlignment="1">
      <alignment vertical="center"/>
    </xf>
    <xf numFmtId="191" fontId="16" fillId="0" borderId="10" xfId="42" applyNumberFormat="1" applyFont="1" applyFill="1" applyBorder="1" applyAlignment="1">
      <alignment vertical="center"/>
    </xf>
    <xf numFmtId="0" fontId="16" fillId="0" borderId="15" xfId="0" applyFont="1" applyFill="1" applyBorder="1" applyAlignment="1">
      <alignment horizontal="right" vertical="center" wrapText="1"/>
    </xf>
    <xf numFmtId="0" fontId="16" fillId="0" borderId="15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horizontal="right" vertical="center" wrapText="1" readingOrder="1"/>
    </xf>
    <xf numFmtId="0" fontId="15" fillId="0" borderId="15" xfId="0" applyFont="1" applyFill="1" applyBorder="1" applyAlignment="1">
      <alignment horizontal="right" vertical="center" wrapText="1" readingOrder="1"/>
    </xf>
    <xf numFmtId="185" fontId="16" fillId="0" borderId="13" xfId="65" applyNumberFormat="1" applyFont="1" applyFill="1" applyBorder="1" applyAlignment="1">
      <alignment horizontal="right" vertical="center"/>
    </xf>
    <xf numFmtId="191" fontId="9" fillId="0" borderId="0" xfId="42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 readingOrder="1"/>
    </xf>
    <xf numFmtId="0" fontId="6" fillId="0" borderId="0" xfId="0" applyFont="1" applyFill="1" applyAlignment="1">
      <alignment horizontal="left" vertical="center" readingOrder="1"/>
    </xf>
    <xf numFmtId="0" fontId="15" fillId="0" borderId="0" xfId="0" applyFont="1" applyFill="1" applyAlignment="1">
      <alignment horizontal="right" vertical="center" readingOrder="1"/>
    </xf>
    <xf numFmtId="172" fontId="6" fillId="0" borderId="0" xfId="0" applyNumberFormat="1" applyFont="1" applyFill="1" applyAlignment="1">
      <alignment horizontal="left" vertical="center" readingOrder="1"/>
    </xf>
    <xf numFmtId="191" fontId="22" fillId="0" borderId="10" xfId="42" applyNumberFormat="1" applyFont="1" applyFill="1" applyBorder="1" applyAlignment="1">
      <alignment horizontal="right" vertical="center" readingOrder="1"/>
    </xf>
    <xf numFmtId="185" fontId="22" fillId="0" borderId="10" xfId="65" applyNumberFormat="1" applyFont="1" applyFill="1" applyBorder="1" applyAlignment="1">
      <alignment horizontal="right" vertical="center" readingOrder="1"/>
    </xf>
    <xf numFmtId="191" fontId="22" fillId="0" borderId="11" xfId="42" applyNumberFormat="1" applyFont="1" applyFill="1" applyBorder="1" applyAlignment="1">
      <alignment horizontal="right" vertical="center" readingOrder="1"/>
    </xf>
    <xf numFmtId="191" fontId="22" fillId="0" borderId="12" xfId="42" applyNumberFormat="1" applyFont="1" applyFill="1" applyBorder="1" applyAlignment="1">
      <alignment horizontal="right" vertical="center" readingOrder="1"/>
    </xf>
    <xf numFmtId="191" fontId="9" fillId="0" borderId="12" xfId="42" applyNumberFormat="1" applyFont="1" applyFill="1" applyBorder="1" applyAlignment="1">
      <alignment horizontal="right" vertical="center" readingOrder="1"/>
    </xf>
    <xf numFmtId="0" fontId="9" fillId="0" borderId="12" xfId="0" applyFont="1" applyFill="1" applyBorder="1" applyAlignment="1">
      <alignment horizontal="right" vertical="center" readingOrder="1"/>
    </xf>
    <xf numFmtId="3" fontId="9" fillId="0" borderId="14" xfId="0" applyNumberFormat="1" applyFont="1" applyFill="1" applyBorder="1" applyAlignment="1">
      <alignment horizontal="right" vertical="center" readingOrder="1"/>
    </xf>
    <xf numFmtId="191" fontId="22" fillId="0" borderId="14" xfId="42" applyNumberFormat="1" applyFont="1" applyFill="1" applyBorder="1" applyAlignment="1">
      <alignment horizontal="right" vertical="center" readingOrder="1"/>
    </xf>
    <xf numFmtId="0" fontId="6" fillId="0" borderId="0" xfId="0" applyFont="1" applyFill="1" applyBorder="1" applyAlignment="1">
      <alignment horizontal="left" vertical="center" wrapText="1" readingOrder="1"/>
    </xf>
    <xf numFmtId="0" fontId="15" fillId="0" borderId="0" xfId="0" applyFont="1" applyFill="1" applyBorder="1" applyAlignment="1">
      <alignment horizontal="right" vertical="center" wrapText="1" readingOrder="1"/>
    </xf>
    <xf numFmtId="3" fontId="5" fillId="0" borderId="0" xfId="0" applyNumberFormat="1" applyFont="1" applyFill="1" applyAlignment="1">
      <alignment vertical="center" readingOrder="1"/>
    </xf>
    <xf numFmtId="3" fontId="9" fillId="0" borderId="0" xfId="0" applyNumberFormat="1" applyFont="1" applyFill="1" applyAlignment="1">
      <alignment vertical="center" readingOrder="1"/>
    </xf>
    <xf numFmtId="0" fontId="16" fillId="0" borderId="0" xfId="0" applyFont="1" applyFill="1" applyAlignment="1">
      <alignment vertical="center" readingOrder="1"/>
    </xf>
    <xf numFmtId="172" fontId="8" fillId="0" borderId="0" xfId="0" applyNumberFormat="1" applyFont="1" applyFill="1" applyAlignment="1">
      <alignment vertical="center" readingOrder="1"/>
    </xf>
    <xf numFmtId="0" fontId="15" fillId="0" borderId="11" xfId="0" applyFont="1" applyFill="1" applyBorder="1" applyAlignment="1">
      <alignment vertical="center" wrapText="1" readingOrder="1"/>
    </xf>
    <xf numFmtId="43" fontId="9" fillId="0" borderId="11" xfId="42" applyNumberFormat="1" applyFont="1" applyFill="1" applyBorder="1" applyAlignment="1">
      <alignment horizontal="right" vertical="center" wrapText="1" readingOrder="1"/>
    </xf>
    <xf numFmtId="0" fontId="15" fillId="0" borderId="13" xfId="0" applyFont="1" applyFill="1" applyBorder="1" applyAlignment="1">
      <alignment vertical="center" wrapText="1" readingOrder="1"/>
    </xf>
    <xf numFmtId="43" fontId="9" fillId="0" borderId="13" xfId="42" applyNumberFormat="1" applyFont="1" applyFill="1" applyBorder="1" applyAlignment="1">
      <alignment horizontal="right" vertical="center" wrapText="1" readingOrder="1"/>
    </xf>
    <xf numFmtId="0" fontId="15" fillId="0" borderId="10" xfId="0" applyFont="1" applyFill="1" applyBorder="1" applyAlignment="1">
      <alignment vertical="center" wrapText="1" readingOrder="1"/>
    </xf>
    <xf numFmtId="43" fontId="16" fillId="0" borderId="10" xfId="42" applyNumberFormat="1" applyFont="1" applyFill="1" applyBorder="1" applyAlignment="1">
      <alignment horizontal="right" vertical="center" wrapText="1" readingOrder="1"/>
    </xf>
    <xf numFmtId="0" fontId="15" fillId="0" borderId="18" xfId="0" applyFont="1" applyFill="1" applyBorder="1" applyAlignment="1">
      <alignment vertical="center" wrapText="1" readingOrder="1"/>
    </xf>
    <xf numFmtId="43" fontId="9" fillId="0" borderId="18" xfId="42" applyNumberFormat="1" applyFont="1" applyFill="1" applyBorder="1" applyAlignment="1">
      <alignment horizontal="right" vertical="center" wrapText="1" readingOrder="1"/>
    </xf>
    <xf numFmtId="0" fontId="15" fillId="0" borderId="12" xfId="0" applyFont="1" applyFill="1" applyBorder="1" applyAlignment="1">
      <alignment vertical="center" wrapText="1" readingOrder="1"/>
    </xf>
    <xf numFmtId="43" fontId="9" fillId="0" borderId="12" xfId="42" applyNumberFormat="1" applyFont="1" applyFill="1" applyBorder="1" applyAlignment="1">
      <alignment horizontal="right" vertical="center" wrapText="1" readingOrder="1"/>
    </xf>
    <xf numFmtId="39" fontId="9" fillId="0" borderId="13" xfId="42" applyNumberFormat="1" applyFont="1" applyFill="1" applyBorder="1" applyAlignment="1">
      <alignment horizontal="right" vertical="center" wrapText="1" readingOrder="1"/>
    </xf>
    <xf numFmtId="43" fontId="16" fillId="0" borderId="10" xfId="0" applyNumberFormat="1" applyFont="1" applyFill="1" applyBorder="1" applyAlignment="1">
      <alignment horizontal="right" vertical="center" wrapText="1" readingOrder="1"/>
    </xf>
    <xf numFmtId="37" fontId="16" fillId="0" borderId="0" xfId="42" applyNumberFormat="1" applyFont="1" applyFill="1" applyAlignment="1">
      <alignment vertical="center" readingOrder="1"/>
    </xf>
    <xf numFmtId="37" fontId="9" fillId="0" borderId="0" xfId="42" applyNumberFormat="1" applyFont="1" applyFill="1" applyAlignment="1">
      <alignment vertical="center" readingOrder="1"/>
    </xf>
    <xf numFmtId="49" fontId="9" fillId="0" borderId="0" xfId="42" applyNumberFormat="1" applyFont="1" applyFill="1" applyAlignment="1">
      <alignment vertical="center" readingOrder="1"/>
    </xf>
    <xf numFmtId="191" fontId="9" fillId="0" borderId="10" xfId="42" applyNumberFormat="1" applyFont="1" applyFill="1" applyBorder="1" applyAlignment="1">
      <alignment horizontal="center" vertical="center" readingOrder="1"/>
    </xf>
    <xf numFmtId="191" fontId="20" fillId="0" borderId="0" xfId="42" applyNumberFormat="1" applyFont="1" applyFill="1" applyBorder="1" applyAlignment="1">
      <alignment vertical="center" wrapText="1"/>
    </xf>
    <xf numFmtId="191" fontId="9" fillId="0" borderId="0" xfId="42" applyNumberFormat="1" applyFont="1" applyFill="1" applyBorder="1" applyAlignment="1">
      <alignment vertical="center" readingOrder="1"/>
    </xf>
    <xf numFmtId="191" fontId="9" fillId="0" borderId="0" xfId="42" applyNumberFormat="1" applyFont="1" applyFill="1" applyBorder="1" applyAlignment="1">
      <alignment horizontal="center" vertical="center" readingOrder="1"/>
    </xf>
    <xf numFmtId="191" fontId="9" fillId="0" borderId="0" xfId="0" applyNumberFormat="1" applyFont="1" applyFill="1" applyBorder="1" applyAlignment="1">
      <alignment horizontal="left" vertical="center" readingOrder="1"/>
    </xf>
    <xf numFmtId="191" fontId="9" fillId="0" borderId="0" xfId="0" applyNumberFormat="1" applyFont="1" applyFill="1" applyAlignment="1">
      <alignment horizontal="left" vertical="center"/>
    </xf>
    <xf numFmtId="191" fontId="9" fillId="0" borderId="0" xfId="0" applyNumberFormat="1" applyFont="1" applyFill="1" applyAlignment="1">
      <alignment vertical="center" readingOrder="1"/>
    </xf>
    <xf numFmtId="191" fontId="9" fillId="0" borderId="0" xfId="0" applyNumberFormat="1" applyFont="1" applyFill="1" applyBorder="1" applyAlignment="1">
      <alignment horizontal="left" vertical="center"/>
    </xf>
    <xf numFmtId="191" fontId="9" fillId="0" borderId="15" xfId="0" applyNumberFormat="1" applyFont="1" applyFill="1" applyBorder="1" applyAlignment="1">
      <alignment horizontal="left" vertical="center" readingOrder="1"/>
    </xf>
    <xf numFmtId="191" fontId="9" fillId="0" borderId="15" xfId="0" applyNumberFormat="1" applyFont="1" applyFill="1" applyBorder="1" applyAlignment="1">
      <alignment horizontal="left" vertical="center"/>
    </xf>
    <xf numFmtId="191" fontId="9" fillId="0" borderId="15" xfId="0" applyNumberFormat="1" applyFont="1" applyFill="1" applyBorder="1" applyAlignment="1">
      <alignment vertical="center" readingOrder="1"/>
    </xf>
    <xf numFmtId="0" fontId="24" fillId="0" borderId="0" xfId="0" applyFont="1" applyFill="1" applyAlignment="1">
      <alignment vertical="center" readingOrder="1"/>
    </xf>
    <xf numFmtId="0" fontId="6" fillId="0" borderId="1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 readingOrder="1"/>
    </xf>
    <xf numFmtId="3" fontId="9" fillId="33" borderId="11" xfId="0" applyNumberFormat="1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91" fontId="5" fillId="0" borderId="0" xfId="42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172" fontId="15" fillId="0" borderId="10" xfId="0" applyNumberFormat="1" applyFont="1" applyFill="1" applyBorder="1" applyAlignment="1">
      <alignment horizontal="left" vertical="center" readingOrder="1"/>
    </xf>
    <xf numFmtId="0" fontId="15" fillId="0" borderId="10" xfId="0" applyFont="1" applyFill="1" applyBorder="1" applyAlignment="1">
      <alignment horizontal="right" vertical="center" readingOrder="1"/>
    </xf>
    <xf numFmtId="0" fontId="15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 vertical="center" readingOrder="1"/>
    </xf>
    <xf numFmtId="185" fontId="16" fillId="0" borderId="12" xfId="65" applyNumberFormat="1" applyFont="1" applyFill="1" applyBorder="1" applyAlignment="1">
      <alignment vertical="center" readingOrder="1"/>
    </xf>
    <xf numFmtId="185" fontId="16" fillId="0" borderId="14" xfId="65" applyNumberFormat="1" applyFont="1" applyFill="1" applyBorder="1" applyAlignment="1">
      <alignment vertical="center" readingOrder="1"/>
    </xf>
    <xf numFmtId="185" fontId="16" fillId="0" borderId="16" xfId="65" applyNumberFormat="1" applyFont="1" applyFill="1" applyBorder="1" applyAlignment="1">
      <alignment vertical="center" readingOrder="1"/>
    </xf>
    <xf numFmtId="185" fontId="16" fillId="0" borderId="10" xfId="65" applyNumberFormat="1" applyFont="1" applyFill="1" applyBorder="1" applyAlignment="1">
      <alignment vertical="center" readingOrder="1"/>
    </xf>
    <xf numFmtId="0" fontId="6" fillId="0" borderId="0" xfId="0" applyFont="1" applyFill="1" applyBorder="1" applyAlignment="1">
      <alignment vertical="center" readingOrder="1"/>
    </xf>
    <xf numFmtId="172" fontId="6" fillId="0" borderId="0" xfId="0" applyNumberFormat="1" applyFont="1" applyFill="1" applyBorder="1" applyAlignment="1">
      <alignment vertical="center" readingOrder="1"/>
    </xf>
    <xf numFmtId="0" fontId="15" fillId="0" borderId="10" xfId="0" applyFont="1" applyFill="1" applyBorder="1" applyAlignment="1">
      <alignment horizontal="right" vertical="center" wrapText="1"/>
    </xf>
    <xf numFmtId="172" fontId="15" fillId="0" borderId="17" xfId="0" applyNumberFormat="1" applyFont="1" applyFill="1" applyBorder="1" applyAlignment="1">
      <alignment horizontal="center" vertical="center" readingOrder="1"/>
    </xf>
    <xf numFmtId="3" fontId="6" fillId="0" borderId="21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 vertical="center" wrapText="1" readingOrder="1"/>
    </xf>
    <xf numFmtId="3" fontId="19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 readingOrder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11" xfId="0" applyFont="1" applyFill="1" applyBorder="1" applyAlignment="1">
      <alignment horizontal="left" vertical="center" wrapText="1"/>
    </xf>
    <xf numFmtId="3" fontId="6" fillId="0" borderId="22" xfId="0" applyNumberFormat="1" applyFont="1" applyFill="1" applyBorder="1" applyAlignment="1">
      <alignment vertical="center" wrapText="1" readingOrder="1"/>
    </xf>
    <xf numFmtId="3" fontId="16" fillId="33" borderId="10" xfId="0" applyNumberFormat="1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center" vertical="center"/>
    </xf>
    <xf numFmtId="3" fontId="16" fillId="34" borderId="10" xfId="0" applyNumberFormat="1" applyFont="1" applyFill="1" applyBorder="1" applyAlignment="1">
      <alignment horizontal="right" vertical="center"/>
    </xf>
    <xf numFmtId="0" fontId="5" fillId="34" borderId="0" xfId="0" applyFont="1" applyFill="1" applyAlignment="1">
      <alignment vertical="center"/>
    </xf>
    <xf numFmtId="3" fontId="6" fillId="0" borderId="13" xfId="0" applyNumberFormat="1" applyFont="1" applyFill="1" applyBorder="1" applyAlignment="1">
      <alignment horizontal="left" vertical="center" wrapText="1" readingOrder="1"/>
    </xf>
    <xf numFmtId="3" fontId="6" fillId="0" borderId="16" xfId="0" applyNumberFormat="1" applyFont="1" applyFill="1" applyBorder="1" applyAlignment="1">
      <alignment horizontal="left" vertical="center" wrapText="1" readingOrder="1"/>
    </xf>
    <xf numFmtId="0" fontId="6" fillId="0" borderId="21" xfId="0" applyFont="1" applyFill="1" applyBorder="1" applyAlignment="1">
      <alignment vertical="center"/>
    </xf>
    <xf numFmtId="3" fontId="16" fillId="34" borderId="1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 readingOrder="1"/>
    </xf>
    <xf numFmtId="0" fontId="6" fillId="0" borderId="13" xfId="0" applyFont="1" applyFill="1" applyBorder="1" applyAlignment="1">
      <alignment vertical="center" wrapText="1" readingOrder="1"/>
    </xf>
    <xf numFmtId="0" fontId="15" fillId="34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 readingOrder="1"/>
    </xf>
    <xf numFmtId="0" fontId="15" fillId="0" borderId="10" xfId="0" applyFont="1" applyFill="1" applyBorder="1" applyAlignment="1">
      <alignment horizontal="left" vertical="center" wrapText="1" readingOrder="1"/>
    </xf>
    <xf numFmtId="0" fontId="15" fillId="0" borderId="17" xfId="0" applyFont="1" applyFill="1" applyBorder="1" applyAlignment="1">
      <alignment horizontal="left" vertical="center" wrapText="1" readingOrder="1"/>
    </xf>
    <xf numFmtId="0" fontId="8" fillId="0" borderId="18" xfId="0" applyFont="1" applyFill="1" applyBorder="1" applyAlignment="1">
      <alignment horizontal="left" vertical="center" readingOrder="1"/>
    </xf>
    <xf numFmtId="185" fontId="16" fillId="0" borderId="16" xfId="65" applyNumberFormat="1" applyFont="1" applyFill="1" applyBorder="1" applyAlignment="1">
      <alignment horizontal="right" vertical="center"/>
    </xf>
    <xf numFmtId="185" fontId="16" fillId="33" borderId="10" xfId="65" applyNumberFormat="1" applyFont="1" applyFill="1" applyBorder="1" applyAlignment="1">
      <alignment vertical="center"/>
    </xf>
    <xf numFmtId="185" fontId="16" fillId="33" borderId="16" xfId="65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vertical="center" readingOrder="1"/>
    </xf>
    <xf numFmtId="3" fontId="9" fillId="0" borderId="0" xfId="0" applyNumberFormat="1" applyFont="1" applyFill="1" applyAlignment="1">
      <alignment vertical="center"/>
    </xf>
    <xf numFmtId="3" fontId="9" fillId="0" borderId="12" xfId="0" applyNumberFormat="1" applyFont="1" applyFill="1" applyBorder="1" applyAlignment="1">
      <alignment vertical="center" wrapText="1" readingOrder="1"/>
    </xf>
    <xf numFmtId="0" fontId="8" fillId="33" borderId="10" xfId="0" applyFont="1" applyFill="1" applyBorder="1" applyAlignment="1">
      <alignment vertical="center"/>
    </xf>
    <xf numFmtId="185" fontId="16" fillId="33" borderId="18" xfId="65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 readingOrder="1"/>
    </xf>
    <xf numFmtId="3" fontId="16" fillId="33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readingOrder="1"/>
    </xf>
    <xf numFmtId="3" fontId="16" fillId="0" borderId="14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 vertical="center" wrapText="1" readingOrder="1"/>
    </xf>
    <xf numFmtId="191" fontId="22" fillId="0" borderId="16" xfId="42" applyNumberFormat="1" applyFont="1" applyFill="1" applyBorder="1" applyAlignment="1">
      <alignment horizontal="right" vertical="center" readingOrder="1"/>
    </xf>
    <xf numFmtId="191" fontId="22" fillId="0" borderId="13" xfId="42" applyNumberFormat="1" applyFont="1" applyFill="1" applyBorder="1" applyAlignment="1">
      <alignment horizontal="right" vertical="center" readingOrder="1"/>
    </xf>
    <xf numFmtId="191" fontId="22" fillId="34" borderId="10" xfId="42" applyNumberFormat="1" applyFont="1" applyFill="1" applyBorder="1" applyAlignment="1">
      <alignment horizontal="right" vertical="center" readingOrder="1"/>
    </xf>
    <xf numFmtId="185" fontId="16" fillId="34" borderId="10" xfId="65" applyNumberFormat="1" applyFont="1" applyFill="1" applyBorder="1" applyAlignment="1">
      <alignment horizontal="right" vertical="center"/>
    </xf>
    <xf numFmtId="0" fontId="15" fillId="34" borderId="10" xfId="0" applyFont="1" applyFill="1" applyBorder="1" applyAlignment="1">
      <alignment horizontal="center" vertical="center" wrapText="1" readingOrder="1"/>
    </xf>
    <xf numFmtId="185" fontId="22" fillId="34" borderId="10" xfId="65" applyNumberFormat="1" applyFont="1" applyFill="1" applyBorder="1" applyAlignment="1">
      <alignment horizontal="right" vertical="center" readingOrder="1"/>
    </xf>
    <xf numFmtId="0" fontId="9" fillId="0" borderId="13" xfId="0" applyFont="1" applyFill="1" applyBorder="1" applyAlignment="1">
      <alignment horizontal="right" vertical="center" readingOrder="1"/>
    </xf>
    <xf numFmtId="0" fontId="5" fillId="0" borderId="16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62" applyFont="1" applyFill="1" applyBorder="1" applyAlignment="1">
      <alignment horizontal="left" vertical="center"/>
      <protection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readingOrder="1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 readingOrder="1"/>
    </xf>
    <xf numFmtId="0" fontId="5" fillId="0" borderId="0" xfId="0" applyFont="1" applyFill="1" applyAlignment="1">
      <alignment horizontal="left" vertical="center" readingOrder="1"/>
    </xf>
    <xf numFmtId="0" fontId="5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190" fontId="16" fillId="0" borderId="11" xfId="42" applyNumberFormat="1" applyFont="1" applyFill="1" applyBorder="1" applyAlignment="1">
      <alignment horizontal="right" vertical="center" wrapText="1" readingOrder="1"/>
    </xf>
    <xf numFmtId="190" fontId="16" fillId="0" borderId="13" xfId="42" applyNumberFormat="1" applyFont="1" applyFill="1" applyBorder="1" applyAlignment="1">
      <alignment horizontal="right" vertical="center" wrapText="1" readingOrder="1"/>
    </xf>
    <xf numFmtId="190" fontId="16" fillId="0" borderId="10" xfId="42" applyNumberFormat="1" applyFont="1" applyFill="1" applyBorder="1" applyAlignment="1">
      <alignment horizontal="right" vertical="center" wrapText="1" readingOrder="1"/>
    </xf>
    <xf numFmtId="190" fontId="16" fillId="0" borderId="18" xfId="42" applyNumberFormat="1" applyFont="1" applyFill="1" applyBorder="1" applyAlignment="1">
      <alignment horizontal="right" vertical="center" wrapText="1" readingOrder="1"/>
    </xf>
    <xf numFmtId="190" fontId="16" fillId="0" borderId="12" xfId="42" applyNumberFormat="1" applyFont="1" applyFill="1" applyBorder="1" applyAlignment="1">
      <alignment horizontal="right" vertical="center" wrapText="1" readingOrder="1"/>
    </xf>
    <xf numFmtId="190" fontId="16" fillId="0" borderId="10" xfId="0" applyNumberFormat="1" applyFont="1" applyFill="1" applyBorder="1" applyAlignment="1">
      <alignment horizontal="right" vertical="center" wrapText="1" readingOrder="1"/>
    </xf>
    <xf numFmtId="0" fontId="0" fillId="0" borderId="0" xfId="0" applyFill="1" applyAlignment="1">
      <alignment/>
    </xf>
    <xf numFmtId="0" fontId="12" fillId="0" borderId="17" xfId="0" applyFont="1" applyBorder="1" applyAlignment="1">
      <alignment horizontal="center" vertical="center" readingOrder="1"/>
    </xf>
    <xf numFmtId="0" fontId="12" fillId="0" borderId="10" xfId="0" applyFont="1" applyBorder="1" applyAlignment="1">
      <alignment horizontal="center" vertical="center" readingOrder="1"/>
    </xf>
    <xf numFmtId="0" fontId="12" fillId="0" borderId="23" xfId="0" applyFont="1" applyBorder="1" applyAlignment="1">
      <alignment horizontal="center" vertical="center" readingOrder="1"/>
    </xf>
    <xf numFmtId="0" fontId="8" fillId="0" borderId="10" xfId="0" applyFont="1" applyFill="1" applyBorder="1" applyAlignment="1">
      <alignment horizontal="center" vertical="center" readingOrder="1"/>
    </xf>
    <xf numFmtId="0" fontId="8" fillId="0" borderId="24" xfId="0" applyFont="1" applyFill="1" applyBorder="1" applyAlignment="1">
      <alignment horizontal="center" vertical="center" wrapText="1" readingOrder="1"/>
    </xf>
    <xf numFmtId="0" fontId="8" fillId="0" borderId="25" xfId="0" applyFont="1" applyFill="1" applyBorder="1" applyAlignment="1">
      <alignment horizontal="center" vertical="center" wrapText="1" readingOrder="1"/>
    </xf>
    <xf numFmtId="0" fontId="8" fillId="0" borderId="0" xfId="0" applyFont="1" applyFill="1" applyAlignment="1">
      <alignment horizontal="left" vertical="center" readingOrder="1"/>
    </xf>
    <xf numFmtId="0" fontId="8" fillId="0" borderId="26" xfId="0" applyFont="1" applyFill="1" applyBorder="1" applyAlignment="1">
      <alignment horizontal="center" vertical="center" wrapText="1" readingOrder="1"/>
    </xf>
    <xf numFmtId="0" fontId="8" fillId="0" borderId="17" xfId="0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8" fillId="0" borderId="24" xfId="0" applyFont="1" applyFill="1" applyBorder="1" applyAlignment="1">
      <alignment horizontal="center" vertical="center" textRotation="90" wrapText="1" readingOrder="1"/>
    </xf>
    <xf numFmtId="0" fontId="8" fillId="0" borderId="25" xfId="0" applyFont="1" applyFill="1" applyBorder="1" applyAlignment="1">
      <alignment horizontal="center" vertical="center" textRotation="90" wrapText="1" readingOrder="1"/>
    </xf>
    <xf numFmtId="0" fontId="8" fillId="0" borderId="26" xfId="0" applyFont="1" applyFill="1" applyBorder="1" applyAlignment="1">
      <alignment horizontal="center" vertical="center" textRotation="90" wrapText="1" readingOrder="1"/>
    </xf>
    <xf numFmtId="0" fontId="15" fillId="0" borderId="18" xfId="0" applyFont="1" applyFill="1" applyBorder="1" applyAlignment="1">
      <alignment horizontal="left" vertical="center" wrapText="1" readingOrder="1"/>
    </xf>
    <xf numFmtId="0" fontId="15" fillId="0" borderId="15" xfId="0" applyFont="1" applyFill="1" applyBorder="1" applyAlignment="1">
      <alignment horizontal="left" vertical="center" wrapText="1" readingOrder="1"/>
    </xf>
    <xf numFmtId="0" fontId="14" fillId="0" borderId="27" xfId="0" applyFont="1" applyFill="1" applyBorder="1" applyAlignment="1">
      <alignment horizontal="center" vertical="center" textRotation="90" readingOrder="1"/>
    </xf>
    <xf numFmtId="0" fontId="14" fillId="0" borderId="28" xfId="0" applyFont="1" applyFill="1" applyBorder="1" applyAlignment="1">
      <alignment horizontal="center" vertical="center" textRotation="90" readingOrder="1"/>
    </xf>
    <xf numFmtId="0" fontId="14" fillId="0" borderId="29" xfId="0" applyFont="1" applyFill="1" applyBorder="1" applyAlignment="1">
      <alignment horizontal="center" vertical="center" textRotation="90" readingOrder="1"/>
    </xf>
    <xf numFmtId="0" fontId="7" fillId="0" borderId="0" xfId="0" applyFont="1" applyFill="1" applyAlignment="1">
      <alignment horizontal="left" vertical="center" readingOrder="1"/>
    </xf>
    <xf numFmtId="0" fontId="8" fillId="0" borderId="27" xfId="0" applyFont="1" applyFill="1" applyBorder="1" applyAlignment="1">
      <alignment horizontal="center" vertical="center" textRotation="90"/>
    </xf>
    <xf numFmtId="0" fontId="8" fillId="0" borderId="28" xfId="0" applyFont="1" applyFill="1" applyBorder="1" applyAlignment="1">
      <alignment horizontal="center" vertical="center" textRotation="90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textRotation="90"/>
    </xf>
    <xf numFmtId="0" fontId="8" fillId="0" borderId="29" xfId="0" applyFont="1" applyFill="1" applyBorder="1" applyAlignment="1">
      <alignment horizontal="center" vertical="center" textRotation="90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readingOrder="1"/>
    </xf>
    <xf numFmtId="0" fontId="21" fillId="0" borderId="17" xfId="0" applyFont="1" applyFill="1" applyBorder="1" applyAlignment="1">
      <alignment horizontal="center" vertical="center" wrapText="1" readingOrder="1"/>
    </xf>
    <xf numFmtId="0" fontId="21" fillId="0" borderId="10" xfId="0" applyFont="1" applyFill="1" applyBorder="1" applyAlignment="1">
      <alignment horizontal="center" vertical="center" wrapText="1" readingOrder="1"/>
    </xf>
    <xf numFmtId="0" fontId="21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readingOrder="1"/>
    </xf>
    <xf numFmtId="0" fontId="8" fillId="0" borderId="27" xfId="0" applyFont="1" applyFill="1" applyBorder="1" applyAlignment="1">
      <alignment horizontal="center" vertical="center" textRotation="90" readingOrder="1"/>
    </xf>
    <xf numFmtId="0" fontId="8" fillId="0" borderId="28" xfId="0" applyFont="1" applyFill="1" applyBorder="1" applyAlignment="1">
      <alignment horizontal="center" vertical="center" textRotation="90" readingOrder="1"/>
    </xf>
    <xf numFmtId="0" fontId="8" fillId="0" borderId="29" xfId="0" applyFont="1" applyFill="1" applyBorder="1" applyAlignment="1">
      <alignment horizontal="center" vertical="center" textRotation="90" readingOrder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rmal_trpay0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13" customWidth="1"/>
  </cols>
  <sheetData>
    <row r="1" spans="1:11" ht="26.25" thickBot="1">
      <c r="A1" s="323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5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7109375" style="31" customWidth="1"/>
    <col min="2" max="4" width="12.421875" style="115" customWidth="1"/>
    <col min="5" max="5" width="17.00390625" style="115" customWidth="1"/>
    <col min="6" max="7" width="12.421875" style="115" customWidth="1"/>
    <col min="8" max="8" width="18.8515625" style="116" customWidth="1"/>
    <col min="9" max="16384" width="9.140625" style="95" customWidth="1"/>
  </cols>
  <sheetData>
    <row r="1" spans="1:8" s="7" customFormat="1" ht="19.5" customHeight="1">
      <c r="A1" s="2" t="s">
        <v>284</v>
      </c>
      <c r="B1" s="90"/>
      <c r="C1" s="90"/>
      <c r="D1" s="93"/>
      <c r="E1" s="93"/>
      <c r="F1" s="93"/>
      <c r="G1" s="93"/>
      <c r="H1" s="90"/>
    </row>
    <row r="2" spans="1:8" s="7" customFormat="1" ht="13.5" thickBot="1">
      <c r="A2" s="8"/>
      <c r="B2" s="90"/>
      <c r="C2" s="90"/>
      <c r="D2" s="93"/>
      <c r="E2" s="93"/>
      <c r="F2" s="93"/>
      <c r="G2" s="93"/>
      <c r="H2" s="90"/>
    </row>
    <row r="3" spans="1:8" s="7" customFormat="1" ht="13.5" thickBot="1">
      <c r="A3" s="326">
        <v>2012</v>
      </c>
      <c r="B3" s="326"/>
      <c r="C3" s="326"/>
      <c r="D3" s="326"/>
      <c r="E3" s="326"/>
      <c r="F3" s="326"/>
      <c r="G3" s="326"/>
      <c r="H3" s="326"/>
    </row>
    <row r="4" spans="1:8" s="7" customFormat="1" ht="13.5" thickBot="1">
      <c r="A4" s="353" t="s">
        <v>251</v>
      </c>
      <c r="B4" s="353"/>
      <c r="C4" s="353"/>
      <c r="D4" s="353"/>
      <c r="E4" s="353"/>
      <c r="F4" s="353"/>
      <c r="G4" s="353"/>
      <c r="H4" s="353"/>
    </row>
    <row r="5" spans="1:8" ht="23.25" thickBot="1">
      <c r="A5" s="96" t="s">
        <v>285</v>
      </c>
      <c r="B5" s="94" t="s">
        <v>194</v>
      </c>
      <c r="C5" s="97" t="s">
        <v>203</v>
      </c>
      <c r="D5" s="94" t="s">
        <v>206</v>
      </c>
      <c r="E5" s="97" t="s">
        <v>286</v>
      </c>
      <c r="F5" s="98" t="s">
        <v>198</v>
      </c>
      <c r="G5" s="94" t="s">
        <v>197</v>
      </c>
      <c r="H5" s="249" t="s">
        <v>235</v>
      </c>
    </row>
    <row r="6" spans="1:8" ht="12.75">
      <c r="A6" s="101" t="s">
        <v>3</v>
      </c>
      <c r="B6" s="102">
        <v>8</v>
      </c>
      <c r="C6" s="102">
        <v>23</v>
      </c>
      <c r="D6" s="102">
        <v>1</v>
      </c>
      <c r="E6" s="102">
        <v>14</v>
      </c>
      <c r="F6" s="102">
        <v>14</v>
      </c>
      <c r="G6" s="102">
        <v>26</v>
      </c>
      <c r="H6" s="103">
        <f>SUM(B6:G6)</f>
        <v>86</v>
      </c>
    </row>
    <row r="7" spans="1:8" ht="12.75">
      <c r="A7" s="104" t="s">
        <v>4</v>
      </c>
      <c r="B7" s="105">
        <v>5</v>
      </c>
      <c r="C7" s="105">
        <v>7</v>
      </c>
      <c r="D7" s="105">
        <v>1</v>
      </c>
      <c r="E7" s="105">
        <v>6</v>
      </c>
      <c r="F7" s="105">
        <v>0</v>
      </c>
      <c r="G7" s="105">
        <v>7</v>
      </c>
      <c r="H7" s="107">
        <f>SUM(B7:G7)</f>
        <v>26</v>
      </c>
    </row>
    <row r="8" spans="1:8" ht="12.75">
      <c r="A8" s="104" t="s">
        <v>5</v>
      </c>
      <c r="B8" s="105">
        <v>2</v>
      </c>
      <c r="C8" s="105">
        <v>2</v>
      </c>
      <c r="D8" s="105">
        <v>0</v>
      </c>
      <c r="E8" s="105">
        <v>0</v>
      </c>
      <c r="F8" s="105">
        <v>1</v>
      </c>
      <c r="G8" s="105">
        <v>1</v>
      </c>
      <c r="H8" s="107">
        <f>SUM(B8:G8)</f>
        <v>6</v>
      </c>
    </row>
    <row r="9" spans="1:8" ht="12.75">
      <c r="A9" s="104" t="s">
        <v>6</v>
      </c>
      <c r="B9" s="105">
        <v>1</v>
      </c>
      <c r="C9" s="105">
        <v>0</v>
      </c>
      <c r="D9" s="105">
        <v>0</v>
      </c>
      <c r="E9" s="105">
        <v>0</v>
      </c>
      <c r="F9" s="105">
        <v>0</v>
      </c>
      <c r="G9" s="105">
        <v>0</v>
      </c>
      <c r="H9" s="107">
        <f>SUM(B9:G9)</f>
        <v>1</v>
      </c>
    </row>
    <row r="10" spans="1:8" ht="13.5" thickBot="1">
      <c r="A10" s="104" t="s">
        <v>7</v>
      </c>
      <c r="B10" s="105">
        <v>2</v>
      </c>
      <c r="C10" s="105">
        <v>1</v>
      </c>
      <c r="D10" s="105">
        <v>0</v>
      </c>
      <c r="E10" s="105">
        <v>1</v>
      </c>
      <c r="F10" s="105">
        <v>0</v>
      </c>
      <c r="G10" s="105">
        <v>1</v>
      </c>
      <c r="H10" s="107">
        <f>SUM(B10:G10)</f>
        <v>5</v>
      </c>
    </row>
    <row r="11" spans="1:8" ht="13.5" thickBot="1">
      <c r="A11" s="46" t="s">
        <v>235</v>
      </c>
      <c r="B11" s="113">
        <f aca="true" t="shared" si="0" ref="B11:H11">SUM(B6:B10)</f>
        <v>18</v>
      </c>
      <c r="C11" s="113">
        <f t="shared" si="0"/>
        <v>33</v>
      </c>
      <c r="D11" s="113">
        <f t="shared" si="0"/>
        <v>2</v>
      </c>
      <c r="E11" s="113">
        <f t="shared" si="0"/>
        <v>21</v>
      </c>
      <c r="F11" s="113">
        <f t="shared" si="0"/>
        <v>15</v>
      </c>
      <c r="G11" s="113">
        <f t="shared" si="0"/>
        <v>35</v>
      </c>
      <c r="H11" s="113">
        <f t="shared" si="0"/>
        <v>124</v>
      </c>
    </row>
    <row r="12" spans="1:8" s="7" customFormat="1" ht="13.5" thickBot="1">
      <c r="A12" s="353" t="s">
        <v>255</v>
      </c>
      <c r="B12" s="353"/>
      <c r="C12" s="353"/>
      <c r="D12" s="353"/>
      <c r="E12" s="353"/>
      <c r="F12" s="353"/>
      <c r="G12" s="353"/>
      <c r="H12" s="353"/>
    </row>
    <row r="13" spans="1:8" ht="23.25" thickBot="1">
      <c r="A13" s="96" t="s">
        <v>285</v>
      </c>
      <c r="B13" s="94" t="s">
        <v>194</v>
      </c>
      <c r="C13" s="97" t="s">
        <v>203</v>
      </c>
      <c r="D13" s="94" t="s">
        <v>206</v>
      </c>
      <c r="E13" s="97" t="s">
        <v>286</v>
      </c>
      <c r="F13" s="98" t="s">
        <v>198</v>
      </c>
      <c r="G13" s="94" t="s">
        <v>197</v>
      </c>
      <c r="H13" s="249" t="s">
        <v>248</v>
      </c>
    </row>
    <row r="14" spans="1:8" ht="12.75">
      <c r="A14" s="101" t="s">
        <v>3</v>
      </c>
      <c r="B14" s="102">
        <v>3</v>
      </c>
      <c r="C14" s="102">
        <v>20</v>
      </c>
      <c r="D14" s="102">
        <v>1</v>
      </c>
      <c r="E14" s="102">
        <v>15</v>
      </c>
      <c r="F14" s="102">
        <v>12</v>
      </c>
      <c r="G14" s="102">
        <v>21</v>
      </c>
      <c r="H14" s="103">
        <f>SUM(B14:G14)</f>
        <v>72</v>
      </c>
    </row>
    <row r="15" spans="1:8" ht="12.75">
      <c r="A15" s="104" t="s">
        <v>4</v>
      </c>
      <c r="B15" s="105">
        <v>10</v>
      </c>
      <c r="C15" s="105">
        <v>9</v>
      </c>
      <c r="D15" s="105">
        <v>1</v>
      </c>
      <c r="E15" s="105">
        <v>4</v>
      </c>
      <c r="F15" s="105">
        <v>2</v>
      </c>
      <c r="G15" s="105">
        <v>7</v>
      </c>
      <c r="H15" s="107">
        <f>SUM(B15:G15)</f>
        <v>33</v>
      </c>
    </row>
    <row r="16" spans="1:8" ht="12.75">
      <c r="A16" s="104" t="s">
        <v>5</v>
      </c>
      <c r="B16" s="105">
        <v>0</v>
      </c>
      <c r="C16" s="105">
        <v>1</v>
      </c>
      <c r="D16" s="105">
        <v>0</v>
      </c>
      <c r="E16" s="105">
        <v>0</v>
      </c>
      <c r="F16" s="105">
        <v>0</v>
      </c>
      <c r="G16" s="105">
        <v>1</v>
      </c>
      <c r="H16" s="107">
        <f>SUM(B16:G16)</f>
        <v>2</v>
      </c>
    </row>
    <row r="17" spans="1:8" ht="12.75">
      <c r="A17" s="104" t="s">
        <v>6</v>
      </c>
      <c r="B17" s="105">
        <v>3</v>
      </c>
      <c r="C17" s="105">
        <v>0</v>
      </c>
      <c r="D17" s="105">
        <v>0</v>
      </c>
      <c r="E17" s="105">
        <v>1</v>
      </c>
      <c r="F17" s="105">
        <v>0</v>
      </c>
      <c r="G17" s="105">
        <v>0</v>
      </c>
      <c r="H17" s="107">
        <f>SUM(B17:G17)</f>
        <v>4</v>
      </c>
    </row>
    <row r="18" spans="1:8" ht="13.5" thickBot="1">
      <c r="A18" s="104" t="s">
        <v>7</v>
      </c>
      <c r="B18" s="105">
        <v>2</v>
      </c>
      <c r="C18" s="105">
        <v>1</v>
      </c>
      <c r="D18" s="105">
        <v>0</v>
      </c>
      <c r="E18" s="105">
        <v>0</v>
      </c>
      <c r="F18" s="105">
        <v>0</v>
      </c>
      <c r="G18" s="105">
        <v>1</v>
      </c>
      <c r="H18" s="107">
        <f>SUM(B18:G18)</f>
        <v>4</v>
      </c>
    </row>
    <row r="19" spans="1:8" ht="13.5" thickBot="1">
      <c r="A19" s="46" t="s">
        <v>248</v>
      </c>
      <c r="B19" s="113">
        <f aca="true" t="shared" si="1" ref="B19:H19">SUM(B14:B18)</f>
        <v>18</v>
      </c>
      <c r="C19" s="113">
        <f t="shared" si="1"/>
        <v>31</v>
      </c>
      <c r="D19" s="113">
        <f t="shared" si="1"/>
        <v>2</v>
      </c>
      <c r="E19" s="113">
        <f t="shared" si="1"/>
        <v>20</v>
      </c>
      <c r="F19" s="113">
        <f t="shared" si="1"/>
        <v>14</v>
      </c>
      <c r="G19" s="113">
        <f t="shared" si="1"/>
        <v>30</v>
      </c>
      <c r="H19" s="113">
        <f t="shared" si="1"/>
        <v>115</v>
      </c>
    </row>
    <row r="20" spans="1:8" s="7" customFormat="1" ht="13.5" thickBot="1">
      <c r="A20" s="353" t="s">
        <v>256</v>
      </c>
      <c r="B20" s="353"/>
      <c r="C20" s="353"/>
      <c r="D20" s="353"/>
      <c r="E20" s="353"/>
      <c r="F20" s="353"/>
      <c r="G20" s="353"/>
      <c r="H20" s="353"/>
    </row>
    <row r="21" spans="1:8" ht="23.25" thickBot="1">
      <c r="A21" s="96" t="s">
        <v>285</v>
      </c>
      <c r="B21" s="94" t="s">
        <v>194</v>
      </c>
      <c r="C21" s="97" t="s">
        <v>203</v>
      </c>
      <c r="D21" s="94" t="s">
        <v>206</v>
      </c>
      <c r="E21" s="97" t="s">
        <v>286</v>
      </c>
      <c r="F21" s="98" t="s">
        <v>198</v>
      </c>
      <c r="G21" s="94" t="s">
        <v>197</v>
      </c>
      <c r="H21" s="249" t="s">
        <v>247</v>
      </c>
    </row>
    <row r="22" spans="1:8" ht="12.75">
      <c r="A22" s="101" t="s">
        <v>3</v>
      </c>
      <c r="B22" s="102">
        <v>4</v>
      </c>
      <c r="C22" s="102">
        <v>30</v>
      </c>
      <c r="D22" s="102">
        <v>2</v>
      </c>
      <c r="E22" s="102">
        <v>19</v>
      </c>
      <c r="F22" s="102">
        <v>22</v>
      </c>
      <c r="G22" s="102">
        <v>29</v>
      </c>
      <c r="H22" s="103">
        <f>SUM(B22:G22)</f>
        <v>106</v>
      </c>
    </row>
    <row r="23" spans="1:8" ht="12.75">
      <c r="A23" s="104" t="s">
        <v>4</v>
      </c>
      <c r="B23" s="105">
        <v>5</v>
      </c>
      <c r="C23" s="105">
        <v>8</v>
      </c>
      <c r="D23" s="105">
        <v>0</v>
      </c>
      <c r="E23" s="105">
        <v>5</v>
      </c>
      <c r="F23" s="105">
        <v>2</v>
      </c>
      <c r="G23" s="105">
        <v>9</v>
      </c>
      <c r="H23" s="107">
        <f>SUM(B23:G23)</f>
        <v>29</v>
      </c>
    </row>
    <row r="24" spans="1:8" ht="12.75">
      <c r="A24" s="104" t="s">
        <v>5</v>
      </c>
      <c r="B24" s="105">
        <v>4</v>
      </c>
      <c r="C24" s="105">
        <v>2</v>
      </c>
      <c r="D24" s="105">
        <v>0</v>
      </c>
      <c r="E24" s="105">
        <v>0</v>
      </c>
      <c r="F24" s="105">
        <v>0</v>
      </c>
      <c r="G24" s="105">
        <v>0</v>
      </c>
      <c r="H24" s="107">
        <f>SUM(B24:G24)</f>
        <v>6</v>
      </c>
    </row>
    <row r="25" spans="1:8" ht="12.75">
      <c r="A25" s="104" t="s">
        <v>6</v>
      </c>
      <c r="B25" s="105">
        <v>2</v>
      </c>
      <c r="C25" s="105">
        <v>0</v>
      </c>
      <c r="D25" s="105">
        <v>0</v>
      </c>
      <c r="E25" s="105">
        <v>0</v>
      </c>
      <c r="F25" s="105">
        <v>0</v>
      </c>
      <c r="G25" s="105">
        <v>0</v>
      </c>
      <c r="H25" s="107">
        <f>SUM(B25:G25)</f>
        <v>2</v>
      </c>
    </row>
    <row r="26" spans="1:8" ht="13.5" thickBot="1">
      <c r="A26" s="104" t="s">
        <v>7</v>
      </c>
      <c r="B26" s="105">
        <v>3</v>
      </c>
      <c r="C26" s="105">
        <v>0</v>
      </c>
      <c r="D26" s="105">
        <v>0</v>
      </c>
      <c r="E26" s="105">
        <v>1</v>
      </c>
      <c r="F26" s="105">
        <v>0</v>
      </c>
      <c r="G26" s="105">
        <v>1</v>
      </c>
      <c r="H26" s="107">
        <f>SUM(B26:G26)</f>
        <v>5</v>
      </c>
    </row>
    <row r="27" spans="1:8" ht="13.5" thickBot="1">
      <c r="A27" s="46" t="s">
        <v>247</v>
      </c>
      <c r="B27" s="113">
        <f aca="true" t="shared" si="2" ref="B27:H27">SUM(B22:B26)</f>
        <v>18</v>
      </c>
      <c r="C27" s="113">
        <f t="shared" si="2"/>
        <v>40</v>
      </c>
      <c r="D27" s="113">
        <f t="shared" si="2"/>
        <v>2</v>
      </c>
      <c r="E27" s="113">
        <f t="shared" si="2"/>
        <v>25</v>
      </c>
      <c r="F27" s="113">
        <f t="shared" si="2"/>
        <v>24</v>
      </c>
      <c r="G27" s="113">
        <f t="shared" si="2"/>
        <v>39</v>
      </c>
      <c r="H27" s="113">
        <f t="shared" si="2"/>
        <v>148</v>
      </c>
    </row>
    <row r="28" spans="1:8" ht="13.5" thickBot="1">
      <c r="A28" s="353" t="s">
        <v>257</v>
      </c>
      <c r="B28" s="353"/>
      <c r="C28" s="353"/>
      <c r="D28" s="353"/>
      <c r="E28" s="353"/>
      <c r="F28" s="353"/>
      <c r="G28" s="353"/>
      <c r="H28" s="353"/>
    </row>
    <row r="29" spans="1:8" ht="23.25" thickBot="1">
      <c r="A29" s="96" t="s">
        <v>285</v>
      </c>
      <c r="B29" s="94" t="s">
        <v>194</v>
      </c>
      <c r="C29" s="97" t="s">
        <v>203</v>
      </c>
      <c r="D29" s="94" t="s">
        <v>206</v>
      </c>
      <c r="E29" s="97" t="s">
        <v>286</v>
      </c>
      <c r="F29" s="98" t="s">
        <v>198</v>
      </c>
      <c r="G29" s="94" t="s">
        <v>197</v>
      </c>
      <c r="H29" s="249" t="s">
        <v>246</v>
      </c>
    </row>
    <row r="30" spans="1:8" ht="12.75">
      <c r="A30" s="101" t="s">
        <v>3</v>
      </c>
      <c r="B30" s="102">
        <v>4</v>
      </c>
      <c r="C30" s="102">
        <v>32</v>
      </c>
      <c r="D30" s="102">
        <v>1</v>
      </c>
      <c r="E30" s="102">
        <v>22</v>
      </c>
      <c r="F30" s="102">
        <v>24</v>
      </c>
      <c r="G30" s="102">
        <v>32</v>
      </c>
      <c r="H30" s="103">
        <f>SUM(B30:G30)</f>
        <v>115</v>
      </c>
    </row>
    <row r="31" spans="1:8" ht="12.75">
      <c r="A31" s="104" t="s">
        <v>4</v>
      </c>
      <c r="B31" s="105">
        <v>7</v>
      </c>
      <c r="C31" s="105">
        <v>8</v>
      </c>
      <c r="D31" s="105">
        <v>1</v>
      </c>
      <c r="E31" s="105">
        <v>4</v>
      </c>
      <c r="F31" s="105">
        <v>2</v>
      </c>
      <c r="G31" s="105">
        <v>8</v>
      </c>
      <c r="H31" s="107">
        <f>SUM(B31:G31)</f>
        <v>30</v>
      </c>
    </row>
    <row r="32" spans="1:8" ht="12.75">
      <c r="A32" s="104" t="s">
        <v>5</v>
      </c>
      <c r="B32" s="105">
        <v>3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7">
        <f>SUM(B32:G32)</f>
        <v>3</v>
      </c>
    </row>
    <row r="33" spans="1:8" ht="12.75">
      <c r="A33" s="104" t="s">
        <v>6</v>
      </c>
      <c r="B33" s="105">
        <v>1</v>
      </c>
      <c r="C33" s="105">
        <v>1</v>
      </c>
      <c r="D33" s="105">
        <v>0</v>
      </c>
      <c r="E33" s="105">
        <v>0</v>
      </c>
      <c r="F33" s="105">
        <v>0</v>
      </c>
      <c r="G33" s="105">
        <v>0</v>
      </c>
      <c r="H33" s="107">
        <f>SUM(B33:G33)</f>
        <v>2</v>
      </c>
    </row>
    <row r="34" spans="1:8" ht="13.5" thickBot="1">
      <c r="A34" s="104" t="s">
        <v>7</v>
      </c>
      <c r="B34" s="105">
        <v>3</v>
      </c>
      <c r="C34" s="105">
        <v>0</v>
      </c>
      <c r="D34" s="105">
        <v>0</v>
      </c>
      <c r="E34" s="105">
        <v>1</v>
      </c>
      <c r="F34" s="105">
        <v>0</v>
      </c>
      <c r="G34" s="105">
        <v>0</v>
      </c>
      <c r="H34" s="107">
        <f>SUM(B34:G34)</f>
        <v>4</v>
      </c>
    </row>
    <row r="35" spans="1:8" ht="13.5" thickBot="1">
      <c r="A35" s="46" t="s">
        <v>246</v>
      </c>
      <c r="B35" s="113">
        <f aca="true" t="shared" si="3" ref="B35:H35">SUM(B30:B34)</f>
        <v>18</v>
      </c>
      <c r="C35" s="113">
        <f t="shared" si="3"/>
        <v>41</v>
      </c>
      <c r="D35" s="113">
        <f t="shared" si="3"/>
        <v>2</v>
      </c>
      <c r="E35" s="113">
        <f t="shared" si="3"/>
        <v>27</v>
      </c>
      <c r="F35" s="113">
        <f t="shared" si="3"/>
        <v>26</v>
      </c>
      <c r="G35" s="113">
        <f t="shared" si="3"/>
        <v>40</v>
      </c>
      <c r="H35" s="113">
        <f t="shared" si="3"/>
        <v>154</v>
      </c>
    </row>
    <row r="36" spans="1:8" ht="13.5" thickBot="1">
      <c r="A36" s="353" t="s">
        <v>258</v>
      </c>
      <c r="B36" s="353"/>
      <c r="C36" s="353"/>
      <c r="D36" s="353"/>
      <c r="E36" s="353"/>
      <c r="F36" s="353"/>
      <c r="G36" s="353"/>
      <c r="H36" s="353"/>
    </row>
    <row r="37" spans="1:8" ht="23.25" thickBot="1">
      <c r="A37" s="96" t="s">
        <v>285</v>
      </c>
      <c r="B37" s="94" t="s">
        <v>194</v>
      </c>
      <c r="C37" s="97" t="s">
        <v>203</v>
      </c>
      <c r="D37" s="94" t="s">
        <v>206</v>
      </c>
      <c r="E37" s="97" t="s">
        <v>286</v>
      </c>
      <c r="F37" s="98" t="s">
        <v>198</v>
      </c>
      <c r="G37" s="94" t="s">
        <v>197</v>
      </c>
      <c r="H37" s="249" t="s">
        <v>245</v>
      </c>
    </row>
    <row r="38" spans="1:8" ht="12.75">
      <c r="A38" s="101" t="s">
        <v>3</v>
      </c>
      <c r="B38" s="102">
        <v>4</v>
      </c>
      <c r="C38" s="102">
        <v>33</v>
      </c>
      <c r="D38" s="102">
        <v>5</v>
      </c>
      <c r="E38" s="102">
        <v>23</v>
      </c>
      <c r="F38" s="102">
        <v>26</v>
      </c>
      <c r="G38" s="102">
        <v>31</v>
      </c>
      <c r="H38" s="103">
        <f>SUM(B38:G38)</f>
        <v>122</v>
      </c>
    </row>
    <row r="39" spans="1:8" ht="12.75">
      <c r="A39" s="104" t="s">
        <v>4</v>
      </c>
      <c r="B39" s="105">
        <v>7</v>
      </c>
      <c r="C39" s="105">
        <v>7</v>
      </c>
      <c r="D39" s="105">
        <v>1</v>
      </c>
      <c r="E39" s="105">
        <v>3</v>
      </c>
      <c r="F39" s="105">
        <v>1</v>
      </c>
      <c r="G39" s="105">
        <v>9</v>
      </c>
      <c r="H39" s="107">
        <f>SUM(B39:G39)</f>
        <v>28</v>
      </c>
    </row>
    <row r="40" spans="1:8" ht="12.75">
      <c r="A40" s="104" t="s">
        <v>5</v>
      </c>
      <c r="B40" s="105">
        <v>2</v>
      </c>
      <c r="C40" s="105">
        <v>2</v>
      </c>
      <c r="D40" s="105">
        <v>0</v>
      </c>
      <c r="E40" s="105">
        <v>1</v>
      </c>
      <c r="F40" s="105">
        <v>2</v>
      </c>
      <c r="G40" s="105">
        <v>0</v>
      </c>
      <c r="H40" s="107">
        <f>SUM(B40:G40)</f>
        <v>7</v>
      </c>
    </row>
    <row r="41" spans="1:8" ht="12.75">
      <c r="A41" s="104" t="s">
        <v>6</v>
      </c>
      <c r="B41" s="105">
        <v>1</v>
      </c>
      <c r="C41" s="105">
        <v>0</v>
      </c>
      <c r="D41" s="105">
        <v>0</v>
      </c>
      <c r="E41" s="105">
        <v>1</v>
      </c>
      <c r="F41" s="105">
        <v>0</v>
      </c>
      <c r="G41" s="105">
        <v>0</v>
      </c>
      <c r="H41" s="107">
        <f>SUM(B41:G41)</f>
        <v>2</v>
      </c>
    </row>
    <row r="42" spans="1:8" ht="13.5" thickBot="1">
      <c r="A42" s="104" t="s">
        <v>7</v>
      </c>
      <c r="B42" s="105">
        <v>4</v>
      </c>
      <c r="C42" s="105">
        <v>0</v>
      </c>
      <c r="D42" s="105">
        <v>0</v>
      </c>
      <c r="E42" s="105">
        <v>0</v>
      </c>
      <c r="F42" s="105">
        <v>0</v>
      </c>
      <c r="G42" s="105">
        <v>0</v>
      </c>
      <c r="H42" s="107">
        <f>SUM(B42:G42)</f>
        <v>4</v>
      </c>
    </row>
    <row r="43" spans="1:8" ht="13.5" thickBot="1">
      <c r="A43" s="46" t="s">
        <v>245</v>
      </c>
      <c r="B43" s="113">
        <f aca="true" t="shared" si="4" ref="B43:H43">SUM(B38:B42)</f>
        <v>18</v>
      </c>
      <c r="C43" s="113">
        <f t="shared" si="4"/>
        <v>42</v>
      </c>
      <c r="D43" s="113">
        <f t="shared" si="4"/>
        <v>6</v>
      </c>
      <c r="E43" s="113">
        <f t="shared" si="4"/>
        <v>28</v>
      </c>
      <c r="F43" s="113">
        <f t="shared" si="4"/>
        <v>29</v>
      </c>
      <c r="G43" s="113">
        <f t="shared" si="4"/>
        <v>40</v>
      </c>
      <c r="H43" s="113">
        <f t="shared" si="4"/>
        <v>163</v>
      </c>
    </row>
    <row r="44" spans="1:8" ht="13.5" thickBot="1">
      <c r="A44" s="353" t="s">
        <v>259</v>
      </c>
      <c r="B44" s="353"/>
      <c r="C44" s="353"/>
      <c r="D44" s="353"/>
      <c r="E44" s="353"/>
      <c r="F44" s="353"/>
      <c r="G44" s="353"/>
      <c r="H44" s="353"/>
    </row>
    <row r="45" spans="1:8" ht="23.25" thickBot="1">
      <c r="A45" s="96" t="s">
        <v>285</v>
      </c>
      <c r="B45" s="94" t="s">
        <v>194</v>
      </c>
      <c r="C45" s="97" t="s">
        <v>203</v>
      </c>
      <c r="D45" s="94" t="s">
        <v>206</v>
      </c>
      <c r="E45" s="97" t="s">
        <v>286</v>
      </c>
      <c r="F45" s="98" t="s">
        <v>198</v>
      </c>
      <c r="G45" s="94" t="s">
        <v>197</v>
      </c>
      <c r="H45" s="249" t="s">
        <v>244</v>
      </c>
    </row>
    <row r="46" spans="1:8" ht="12.75">
      <c r="A46" s="101" t="s">
        <v>3</v>
      </c>
      <c r="B46" s="102">
        <v>5</v>
      </c>
      <c r="C46" s="102">
        <v>34</v>
      </c>
      <c r="D46" s="102">
        <v>5</v>
      </c>
      <c r="E46" s="102">
        <v>23</v>
      </c>
      <c r="F46" s="102">
        <v>28</v>
      </c>
      <c r="G46" s="102">
        <v>32</v>
      </c>
      <c r="H46" s="103">
        <f>SUM(B46:G46)</f>
        <v>127</v>
      </c>
    </row>
    <row r="47" spans="1:8" ht="12.75">
      <c r="A47" s="104" t="s">
        <v>4</v>
      </c>
      <c r="B47" s="105">
        <v>3</v>
      </c>
      <c r="C47" s="105">
        <v>0</v>
      </c>
      <c r="D47" s="105">
        <v>0</v>
      </c>
      <c r="E47" s="105">
        <v>0</v>
      </c>
      <c r="F47" s="105">
        <v>0</v>
      </c>
      <c r="G47" s="105">
        <v>0</v>
      </c>
      <c r="H47" s="107">
        <f>SUM(B47:G47)</f>
        <v>3</v>
      </c>
    </row>
    <row r="48" spans="1:8" ht="12.75">
      <c r="A48" s="104" t="s">
        <v>5</v>
      </c>
      <c r="B48" s="105">
        <v>2</v>
      </c>
      <c r="C48" s="105">
        <v>0</v>
      </c>
      <c r="D48" s="105">
        <v>0</v>
      </c>
      <c r="E48" s="105">
        <v>1</v>
      </c>
      <c r="F48" s="105">
        <v>0</v>
      </c>
      <c r="G48" s="105">
        <v>0</v>
      </c>
      <c r="H48" s="107">
        <f>SUM(B48:G48)</f>
        <v>3</v>
      </c>
    </row>
    <row r="49" spans="1:8" ht="12.75">
      <c r="A49" s="104" t="s">
        <v>6</v>
      </c>
      <c r="B49" s="105">
        <v>4</v>
      </c>
      <c r="C49" s="105">
        <v>9</v>
      </c>
      <c r="D49" s="105">
        <v>1</v>
      </c>
      <c r="E49" s="105">
        <v>3</v>
      </c>
      <c r="F49" s="105">
        <v>2</v>
      </c>
      <c r="G49" s="105">
        <v>9</v>
      </c>
      <c r="H49" s="107">
        <f>SUM(B49:G49)</f>
        <v>28</v>
      </c>
    </row>
    <row r="50" spans="1:8" ht="13.5" thickBot="1">
      <c r="A50" s="104" t="s">
        <v>7</v>
      </c>
      <c r="B50" s="105">
        <v>4</v>
      </c>
      <c r="C50" s="105">
        <v>1</v>
      </c>
      <c r="D50" s="105">
        <v>0</v>
      </c>
      <c r="E50" s="105">
        <v>1</v>
      </c>
      <c r="F50" s="105">
        <v>0</v>
      </c>
      <c r="G50" s="105">
        <v>0</v>
      </c>
      <c r="H50" s="107">
        <f>SUM(B50:G50)</f>
        <v>6</v>
      </c>
    </row>
    <row r="51" spans="1:8" ht="13.5" thickBot="1">
      <c r="A51" s="46" t="s">
        <v>244</v>
      </c>
      <c r="B51" s="113">
        <f aca="true" t="shared" si="5" ref="B51:H51">SUM(B46:B50)</f>
        <v>18</v>
      </c>
      <c r="C51" s="113">
        <f t="shared" si="5"/>
        <v>44</v>
      </c>
      <c r="D51" s="113">
        <f t="shared" si="5"/>
        <v>6</v>
      </c>
      <c r="E51" s="113">
        <f t="shared" si="5"/>
        <v>28</v>
      </c>
      <c r="F51" s="113">
        <f t="shared" si="5"/>
        <v>30</v>
      </c>
      <c r="G51" s="113">
        <f t="shared" si="5"/>
        <v>41</v>
      </c>
      <c r="H51" s="113">
        <f t="shared" si="5"/>
        <v>167</v>
      </c>
    </row>
    <row r="52" spans="1:8" ht="13.5" thickBot="1">
      <c r="A52" s="353" t="s">
        <v>260</v>
      </c>
      <c r="B52" s="353"/>
      <c r="C52" s="353"/>
      <c r="D52" s="353"/>
      <c r="E52" s="353"/>
      <c r="F52" s="353"/>
      <c r="G52" s="353"/>
      <c r="H52" s="353"/>
    </row>
    <row r="53" spans="1:8" ht="23.25" thickBot="1">
      <c r="A53" s="96" t="s">
        <v>285</v>
      </c>
      <c r="B53" s="94" t="s">
        <v>194</v>
      </c>
      <c r="C53" s="97" t="s">
        <v>203</v>
      </c>
      <c r="D53" s="94" t="s">
        <v>206</v>
      </c>
      <c r="E53" s="97" t="s">
        <v>286</v>
      </c>
      <c r="F53" s="98" t="s">
        <v>198</v>
      </c>
      <c r="G53" s="94" t="s">
        <v>197</v>
      </c>
      <c r="H53" s="249" t="s">
        <v>243</v>
      </c>
    </row>
    <row r="54" spans="1:8" ht="12.75">
      <c r="A54" s="101" t="s">
        <v>3</v>
      </c>
      <c r="B54" s="102">
        <v>7</v>
      </c>
      <c r="C54" s="102">
        <v>36</v>
      </c>
      <c r="D54" s="102">
        <v>6</v>
      </c>
      <c r="E54" s="102">
        <v>24</v>
      </c>
      <c r="F54" s="102">
        <v>29</v>
      </c>
      <c r="G54" s="102">
        <v>33</v>
      </c>
      <c r="H54" s="103">
        <f>SUM(B54:G54)</f>
        <v>135</v>
      </c>
    </row>
    <row r="55" spans="1:8" ht="12.75">
      <c r="A55" s="104" t="s">
        <v>4</v>
      </c>
      <c r="B55" s="105">
        <v>4</v>
      </c>
      <c r="C55" s="105">
        <v>0</v>
      </c>
      <c r="D55" s="105">
        <v>0</v>
      </c>
      <c r="E55" s="105">
        <v>0</v>
      </c>
      <c r="F55" s="105">
        <v>0</v>
      </c>
      <c r="G55" s="105">
        <v>0</v>
      </c>
      <c r="H55" s="107">
        <f>SUM(B55:G55)</f>
        <v>4</v>
      </c>
    </row>
    <row r="56" spans="1:8" ht="12.75">
      <c r="A56" s="104" t="s">
        <v>5</v>
      </c>
      <c r="B56" s="105">
        <v>1</v>
      </c>
      <c r="C56" s="105">
        <v>0</v>
      </c>
      <c r="D56" s="105">
        <v>0</v>
      </c>
      <c r="E56" s="105">
        <v>0</v>
      </c>
      <c r="F56" s="105">
        <v>0</v>
      </c>
      <c r="G56" s="105">
        <v>0</v>
      </c>
      <c r="H56" s="107">
        <f>SUM(B56:G56)</f>
        <v>1</v>
      </c>
    </row>
    <row r="57" spans="1:8" ht="12.75">
      <c r="A57" s="104" t="s">
        <v>6</v>
      </c>
      <c r="B57" s="105">
        <v>6</v>
      </c>
      <c r="C57" s="105">
        <v>7</v>
      </c>
      <c r="D57" s="105">
        <v>0</v>
      </c>
      <c r="E57" s="105">
        <v>4</v>
      </c>
      <c r="F57" s="105">
        <v>2</v>
      </c>
      <c r="G57" s="105">
        <v>8</v>
      </c>
      <c r="H57" s="107">
        <f>SUM(B57:G57)</f>
        <v>27</v>
      </c>
    </row>
    <row r="58" spans="1:8" ht="13.5" thickBot="1">
      <c r="A58" s="104" t="s">
        <v>7</v>
      </c>
      <c r="B58" s="105">
        <v>1</v>
      </c>
      <c r="C58" s="105">
        <v>1</v>
      </c>
      <c r="D58" s="105">
        <v>0</v>
      </c>
      <c r="E58" s="105">
        <v>1</v>
      </c>
      <c r="F58" s="105">
        <v>0</v>
      </c>
      <c r="G58" s="105">
        <v>0</v>
      </c>
      <c r="H58" s="107">
        <f>SUM(B58:G58)</f>
        <v>3</v>
      </c>
    </row>
    <row r="59" spans="1:8" ht="13.5" thickBot="1">
      <c r="A59" s="46" t="s">
        <v>243</v>
      </c>
      <c r="B59" s="113">
        <f aca="true" t="shared" si="6" ref="B59:H59">SUM(B54:B58)</f>
        <v>19</v>
      </c>
      <c r="C59" s="113">
        <f t="shared" si="6"/>
        <v>44</v>
      </c>
      <c r="D59" s="113">
        <f t="shared" si="6"/>
        <v>6</v>
      </c>
      <c r="E59" s="113">
        <f t="shared" si="6"/>
        <v>29</v>
      </c>
      <c r="F59" s="113">
        <f t="shared" si="6"/>
        <v>31</v>
      </c>
      <c r="G59" s="113">
        <f t="shared" si="6"/>
        <v>41</v>
      </c>
      <c r="H59" s="113">
        <f t="shared" si="6"/>
        <v>170</v>
      </c>
    </row>
    <row r="60" spans="1:8" ht="13.5" thickBot="1">
      <c r="A60" s="353" t="s">
        <v>261</v>
      </c>
      <c r="B60" s="353"/>
      <c r="C60" s="353"/>
      <c r="D60" s="353"/>
      <c r="E60" s="353"/>
      <c r="F60" s="353"/>
      <c r="G60" s="353"/>
      <c r="H60" s="353"/>
    </row>
    <row r="61" spans="1:8" ht="23.25" thickBot="1">
      <c r="A61" s="96" t="s">
        <v>285</v>
      </c>
      <c r="B61" s="94" t="s">
        <v>194</v>
      </c>
      <c r="C61" s="97" t="s">
        <v>203</v>
      </c>
      <c r="D61" s="94" t="s">
        <v>206</v>
      </c>
      <c r="E61" s="97" t="s">
        <v>286</v>
      </c>
      <c r="F61" s="98" t="s">
        <v>198</v>
      </c>
      <c r="G61" s="94" t="s">
        <v>197</v>
      </c>
      <c r="H61" s="249" t="s">
        <v>242</v>
      </c>
    </row>
    <row r="62" spans="1:8" ht="12.75">
      <c r="A62" s="101" t="s">
        <v>3</v>
      </c>
      <c r="B62" s="102">
        <v>10</v>
      </c>
      <c r="C62" s="102">
        <v>36</v>
      </c>
      <c r="D62" s="102">
        <v>6</v>
      </c>
      <c r="E62" s="102">
        <v>23</v>
      </c>
      <c r="F62" s="102">
        <v>29</v>
      </c>
      <c r="G62" s="102">
        <v>33</v>
      </c>
      <c r="H62" s="103">
        <f>SUM(B62:G62)</f>
        <v>137</v>
      </c>
    </row>
    <row r="63" spans="1:8" ht="12.75">
      <c r="A63" s="104" t="s">
        <v>4</v>
      </c>
      <c r="B63" s="105">
        <v>4</v>
      </c>
      <c r="C63" s="105">
        <v>0</v>
      </c>
      <c r="D63" s="105">
        <v>0</v>
      </c>
      <c r="E63" s="105">
        <v>0</v>
      </c>
      <c r="F63" s="105">
        <v>0</v>
      </c>
      <c r="G63" s="105">
        <v>0</v>
      </c>
      <c r="H63" s="107">
        <f>SUM(B63:G63)</f>
        <v>4</v>
      </c>
    </row>
    <row r="64" spans="1:8" ht="12.75">
      <c r="A64" s="104" t="s">
        <v>5</v>
      </c>
      <c r="B64" s="105">
        <v>0</v>
      </c>
      <c r="C64" s="105">
        <v>0</v>
      </c>
      <c r="D64" s="105">
        <v>0</v>
      </c>
      <c r="E64" s="105">
        <v>1</v>
      </c>
      <c r="F64" s="105">
        <v>0</v>
      </c>
      <c r="G64" s="105">
        <v>0</v>
      </c>
      <c r="H64" s="107">
        <f>SUM(B64:G64)</f>
        <v>1</v>
      </c>
    </row>
    <row r="65" spans="1:8" ht="12.75">
      <c r="A65" s="104" t="s">
        <v>6</v>
      </c>
      <c r="B65" s="105">
        <v>2</v>
      </c>
      <c r="C65" s="105">
        <v>6</v>
      </c>
      <c r="D65" s="105">
        <v>0</v>
      </c>
      <c r="E65" s="105">
        <v>5</v>
      </c>
      <c r="F65" s="105">
        <v>1</v>
      </c>
      <c r="G65" s="105">
        <v>8</v>
      </c>
      <c r="H65" s="107">
        <f>SUM(B65:G65)</f>
        <v>22</v>
      </c>
    </row>
    <row r="66" spans="1:8" ht="13.5" thickBot="1">
      <c r="A66" s="104" t="s">
        <v>7</v>
      </c>
      <c r="B66" s="105">
        <v>3</v>
      </c>
      <c r="C66" s="105">
        <v>2</v>
      </c>
      <c r="D66" s="105">
        <v>0</v>
      </c>
      <c r="E66" s="105">
        <v>0</v>
      </c>
      <c r="F66" s="105">
        <v>1</v>
      </c>
      <c r="G66" s="105">
        <v>0</v>
      </c>
      <c r="H66" s="107">
        <f>SUM(B66:G66)</f>
        <v>6</v>
      </c>
    </row>
    <row r="67" spans="1:8" ht="25.5" customHeight="1" thickBot="1">
      <c r="A67" s="46" t="s">
        <v>242</v>
      </c>
      <c r="B67" s="113">
        <f aca="true" t="shared" si="7" ref="B67:H67">SUM(B62:B66)</f>
        <v>19</v>
      </c>
      <c r="C67" s="113">
        <f t="shared" si="7"/>
        <v>44</v>
      </c>
      <c r="D67" s="113">
        <f t="shared" si="7"/>
        <v>6</v>
      </c>
      <c r="E67" s="113">
        <f t="shared" si="7"/>
        <v>29</v>
      </c>
      <c r="F67" s="113">
        <f t="shared" si="7"/>
        <v>31</v>
      </c>
      <c r="G67" s="113">
        <f t="shared" si="7"/>
        <v>41</v>
      </c>
      <c r="H67" s="113">
        <f t="shared" si="7"/>
        <v>170</v>
      </c>
    </row>
    <row r="68" spans="1:8" ht="13.5" thickBot="1">
      <c r="A68" s="353" t="s">
        <v>262</v>
      </c>
      <c r="B68" s="353"/>
      <c r="C68" s="353"/>
      <c r="D68" s="353"/>
      <c r="E68" s="353"/>
      <c r="F68" s="353"/>
      <c r="G68" s="353"/>
      <c r="H68" s="353"/>
    </row>
    <row r="69" spans="1:8" ht="23.25" thickBot="1">
      <c r="A69" s="96" t="s">
        <v>285</v>
      </c>
      <c r="B69" s="94" t="s">
        <v>194</v>
      </c>
      <c r="C69" s="97" t="s">
        <v>203</v>
      </c>
      <c r="D69" s="94" t="s">
        <v>206</v>
      </c>
      <c r="E69" s="97" t="s">
        <v>286</v>
      </c>
      <c r="F69" s="98" t="s">
        <v>198</v>
      </c>
      <c r="G69" s="94" t="s">
        <v>197</v>
      </c>
      <c r="H69" s="249" t="s">
        <v>241</v>
      </c>
    </row>
    <row r="70" spans="1:8" ht="12.75">
      <c r="A70" s="101" t="s">
        <v>3</v>
      </c>
      <c r="B70" s="102">
        <v>7</v>
      </c>
      <c r="C70" s="102">
        <v>34</v>
      </c>
      <c r="D70" s="102">
        <v>6</v>
      </c>
      <c r="E70" s="102">
        <v>23</v>
      </c>
      <c r="F70" s="102">
        <v>29</v>
      </c>
      <c r="G70" s="102">
        <v>33</v>
      </c>
      <c r="H70" s="103">
        <f>SUM(B70:G70)</f>
        <v>132</v>
      </c>
    </row>
    <row r="71" spans="1:8" ht="12.75">
      <c r="A71" s="104" t="s">
        <v>4</v>
      </c>
      <c r="B71" s="105">
        <v>4</v>
      </c>
      <c r="C71" s="105">
        <v>0</v>
      </c>
      <c r="D71" s="105">
        <v>0</v>
      </c>
      <c r="E71" s="105">
        <v>0</v>
      </c>
      <c r="F71" s="105">
        <v>0</v>
      </c>
      <c r="G71" s="105">
        <v>0</v>
      </c>
      <c r="H71" s="107">
        <f>SUM(B71:G71)</f>
        <v>4</v>
      </c>
    </row>
    <row r="72" spans="1:8" ht="12.75">
      <c r="A72" s="104" t="s">
        <v>5</v>
      </c>
      <c r="B72" s="105">
        <v>1</v>
      </c>
      <c r="C72" s="105">
        <v>0</v>
      </c>
      <c r="D72" s="105">
        <v>0</v>
      </c>
      <c r="E72" s="105">
        <v>1</v>
      </c>
      <c r="F72" s="105">
        <v>0</v>
      </c>
      <c r="G72" s="105">
        <v>0</v>
      </c>
      <c r="H72" s="107">
        <f>SUM(B72:G72)</f>
        <v>2</v>
      </c>
    </row>
    <row r="73" spans="1:8" ht="12.75">
      <c r="A73" s="104" t="s">
        <v>6</v>
      </c>
      <c r="B73" s="105">
        <v>5</v>
      </c>
      <c r="C73" s="105">
        <v>9</v>
      </c>
      <c r="D73" s="105">
        <v>0</v>
      </c>
      <c r="E73" s="105">
        <v>4</v>
      </c>
      <c r="F73" s="105">
        <v>2</v>
      </c>
      <c r="G73" s="105">
        <v>8</v>
      </c>
      <c r="H73" s="107">
        <f>SUM(B73:G73)</f>
        <v>28</v>
      </c>
    </row>
    <row r="74" spans="1:8" ht="13.5" thickBot="1">
      <c r="A74" s="104" t="s">
        <v>7</v>
      </c>
      <c r="B74" s="105">
        <v>2</v>
      </c>
      <c r="C74" s="105">
        <v>2</v>
      </c>
      <c r="D74" s="105">
        <v>0</v>
      </c>
      <c r="E74" s="105">
        <v>1</v>
      </c>
      <c r="F74" s="105">
        <v>0</v>
      </c>
      <c r="G74" s="105">
        <v>0</v>
      </c>
      <c r="H74" s="107">
        <f>SUM(B74:G74)</f>
        <v>5</v>
      </c>
    </row>
    <row r="75" spans="1:8" ht="25.5" customHeight="1" thickBot="1">
      <c r="A75" s="46" t="s">
        <v>241</v>
      </c>
      <c r="B75" s="113">
        <f aca="true" t="shared" si="8" ref="B75:H75">SUM(B70:B74)</f>
        <v>19</v>
      </c>
      <c r="C75" s="113">
        <f t="shared" si="8"/>
        <v>45</v>
      </c>
      <c r="D75" s="113">
        <f t="shared" si="8"/>
        <v>6</v>
      </c>
      <c r="E75" s="113">
        <f t="shared" si="8"/>
        <v>29</v>
      </c>
      <c r="F75" s="113">
        <f t="shared" si="8"/>
        <v>31</v>
      </c>
      <c r="G75" s="113">
        <f t="shared" si="8"/>
        <v>41</v>
      </c>
      <c r="H75" s="113">
        <f t="shared" si="8"/>
        <v>171</v>
      </c>
    </row>
    <row r="76" spans="1:8" ht="13.5" thickBot="1">
      <c r="A76" s="353" t="s">
        <v>263</v>
      </c>
      <c r="B76" s="353"/>
      <c r="C76" s="353"/>
      <c r="D76" s="353"/>
      <c r="E76" s="353"/>
      <c r="F76" s="353"/>
      <c r="G76" s="353"/>
      <c r="H76" s="353"/>
    </row>
    <row r="77" spans="1:8" ht="23.25" thickBot="1">
      <c r="A77" s="96" t="s">
        <v>285</v>
      </c>
      <c r="B77" s="94" t="s">
        <v>194</v>
      </c>
      <c r="C77" s="97" t="s">
        <v>203</v>
      </c>
      <c r="D77" s="94" t="s">
        <v>206</v>
      </c>
      <c r="E77" s="97" t="s">
        <v>286</v>
      </c>
      <c r="F77" s="98" t="s">
        <v>198</v>
      </c>
      <c r="G77" s="94" t="s">
        <v>197</v>
      </c>
      <c r="H77" s="249" t="s">
        <v>240</v>
      </c>
    </row>
    <row r="78" spans="1:8" ht="12.75">
      <c r="A78" s="101" t="s">
        <v>3</v>
      </c>
      <c r="B78" s="102">
        <v>8</v>
      </c>
      <c r="C78" s="102">
        <v>36</v>
      </c>
      <c r="D78" s="102">
        <v>6</v>
      </c>
      <c r="E78" s="102">
        <v>24</v>
      </c>
      <c r="F78" s="102">
        <v>30</v>
      </c>
      <c r="G78" s="102">
        <v>33</v>
      </c>
      <c r="H78" s="103">
        <f>SUM(B78:G78)</f>
        <v>137</v>
      </c>
    </row>
    <row r="79" spans="1:8" ht="12.75">
      <c r="A79" s="104" t="s">
        <v>4</v>
      </c>
      <c r="B79" s="105">
        <v>4</v>
      </c>
      <c r="C79" s="105">
        <v>0</v>
      </c>
      <c r="D79" s="105">
        <v>0</v>
      </c>
      <c r="E79" s="105">
        <v>1</v>
      </c>
      <c r="F79" s="105">
        <v>0</v>
      </c>
      <c r="G79" s="105">
        <v>0</v>
      </c>
      <c r="H79" s="107">
        <f>SUM(B79:G79)</f>
        <v>5</v>
      </c>
    </row>
    <row r="80" spans="1:8" ht="12.75">
      <c r="A80" s="104" t="s">
        <v>5</v>
      </c>
      <c r="B80" s="105">
        <v>0</v>
      </c>
      <c r="C80" s="105">
        <v>0</v>
      </c>
      <c r="D80" s="105">
        <v>0</v>
      </c>
      <c r="E80" s="105">
        <v>1</v>
      </c>
      <c r="F80" s="105">
        <v>0</v>
      </c>
      <c r="G80" s="105">
        <v>0</v>
      </c>
      <c r="H80" s="107">
        <f>SUM(B80:G80)</f>
        <v>1</v>
      </c>
    </row>
    <row r="81" spans="1:8" ht="12.75">
      <c r="A81" s="104" t="s">
        <v>6</v>
      </c>
      <c r="B81" s="105">
        <v>4</v>
      </c>
      <c r="C81" s="105">
        <v>8</v>
      </c>
      <c r="D81" s="105">
        <v>0</v>
      </c>
      <c r="E81" s="105">
        <v>3</v>
      </c>
      <c r="F81" s="105">
        <v>1</v>
      </c>
      <c r="G81" s="105">
        <v>7</v>
      </c>
      <c r="H81" s="107">
        <f>SUM(B81:G81)</f>
        <v>23</v>
      </c>
    </row>
    <row r="82" spans="1:8" ht="13.5" thickBot="1">
      <c r="A82" s="104" t="s">
        <v>7</v>
      </c>
      <c r="B82" s="105">
        <v>3</v>
      </c>
      <c r="C82" s="105">
        <v>1</v>
      </c>
      <c r="D82" s="105">
        <v>0</v>
      </c>
      <c r="E82" s="105">
        <v>0</v>
      </c>
      <c r="F82" s="105">
        <v>0</v>
      </c>
      <c r="G82" s="105">
        <v>1</v>
      </c>
      <c r="H82" s="107">
        <f>SUM(B82:G82)</f>
        <v>5</v>
      </c>
    </row>
    <row r="83" spans="1:8" ht="13.5" thickBot="1">
      <c r="A83" s="46" t="s">
        <v>240</v>
      </c>
      <c r="B83" s="113">
        <f aca="true" t="shared" si="9" ref="B83:H83">SUM(B78:B82)</f>
        <v>19</v>
      </c>
      <c r="C83" s="113">
        <f t="shared" si="9"/>
        <v>45</v>
      </c>
      <c r="D83" s="113">
        <f t="shared" si="9"/>
        <v>6</v>
      </c>
      <c r="E83" s="113">
        <f t="shared" si="9"/>
        <v>29</v>
      </c>
      <c r="F83" s="113">
        <v>31</v>
      </c>
      <c r="G83" s="113">
        <v>41</v>
      </c>
      <c r="H83" s="113">
        <f t="shared" si="9"/>
        <v>171</v>
      </c>
    </row>
    <row r="84" spans="1:8" ht="13.5" thickBot="1">
      <c r="A84" s="353" t="s">
        <v>264</v>
      </c>
      <c r="B84" s="353"/>
      <c r="C84" s="353"/>
      <c r="D84" s="353"/>
      <c r="E84" s="353"/>
      <c r="F84" s="353"/>
      <c r="G84" s="353"/>
      <c r="H84" s="353"/>
    </row>
    <row r="85" spans="1:8" ht="23.25" thickBot="1">
      <c r="A85" s="96" t="s">
        <v>285</v>
      </c>
      <c r="B85" s="94" t="s">
        <v>194</v>
      </c>
      <c r="C85" s="97" t="s">
        <v>203</v>
      </c>
      <c r="D85" s="94" t="s">
        <v>206</v>
      </c>
      <c r="E85" s="97" t="s">
        <v>286</v>
      </c>
      <c r="F85" s="98" t="s">
        <v>198</v>
      </c>
      <c r="G85" s="94" t="s">
        <v>197</v>
      </c>
      <c r="H85" s="249" t="s">
        <v>239</v>
      </c>
    </row>
    <row r="86" spans="1:8" ht="12.75">
      <c r="A86" s="101" t="s">
        <v>3</v>
      </c>
      <c r="B86" s="102">
        <v>6</v>
      </c>
      <c r="C86" s="102">
        <v>36</v>
      </c>
      <c r="D86" s="102">
        <v>7</v>
      </c>
      <c r="E86" s="102">
        <v>22</v>
      </c>
      <c r="F86" s="102">
        <v>30</v>
      </c>
      <c r="G86" s="102">
        <v>34</v>
      </c>
      <c r="H86" s="103">
        <f>SUM(B86:G86)</f>
        <v>135</v>
      </c>
    </row>
    <row r="87" spans="1:8" ht="12.75">
      <c r="A87" s="104" t="s">
        <v>4</v>
      </c>
      <c r="B87" s="105">
        <v>4</v>
      </c>
      <c r="C87" s="105">
        <v>0</v>
      </c>
      <c r="D87" s="105">
        <v>0</v>
      </c>
      <c r="E87" s="105">
        <v>0</v>
      </c>
      <c r="F87" s="105">
        <v>0</v>
      </c>
      <c r="G87" s="105">
        <v>0</v>
      </c>
      <c r="H87" s="107">
        <f>SUM(B87:G87)</f>
        <v>4</v>
      </c>
    </row>
    <row r="88" spans="1:8" ht="12.75">
      <c r="A88" s="104" t="s">
        <v>5</v>
      </c>
      <c r="B88" s="105">
        <v>0</v>
      </c>
      <c r="C88" s="105">
        <v>0</v>
      </c>
      <c r="D88" s="105">
        <v>0</v>
      </c>
      <c r="E88" s="105">
        <v>2</v>
      </c>
      <c r="F88" s="105">
        <v>0</v>
      </c>
      <c r="G88" s="105">
        <v>0</v>
      </c>
      <c r="H88" s="107">
        <f>SUM(B88:G88)</f>
        <v>2</v>
      </c>
    </row>
    <row r="89" spans="1:8" ht="12.75">
      <c r="A89" s="104" t="s">
        <v>6</v>
      </c>
      <c r="B89" s="105">
        <v>6</v>
      </c>
      <c r="C89" s="105">
        <v>8</v>
      </c>
      <c r="D89" s="105">
        <v>0</v>
      </c>
      <c r="E89" s="105">
        <v>4</v>
      </c>
      <c r="F89" s="105">
        <v>2</v>
      </c>
      <c r="G89" s="105">
        <v>7</v>
      </c>
      <c r="H89" s="107">
        <f>SUM(B89:G89)</f>
        <v>27</v>
      </c>
    </row>
    <row r="90" spans="1:8" ht="13.5" thickBot="1">
      <c r="A90" s="104" t="s">
        <v>7</v>
      </c>
      <c r="B90" s="105">
        <v>3</v>
      </c>
      <c r="C90" s="105">
        <v>1</v>
      </c>
      <c r="D90" s="105">
        <v>0</v>
      </c>
      <c r="E90" s="105">
        <v>1</v>
      </c>
      <c r="F90" s="105">
        <v>0</v>
      </c>
      <c r="G90" s="105">
        <v>0</v>
      </c>
      <c r="H90" s="107">
        <f>SUM(B90:G90)</f>
        <v>5</v>
      </c>
    </row>
    <row r="91" spans="1:8" ht="13.5" thickBot="1">
      <c r="A91" s="46" t="s">
        <v>239</v>
      </c>
      <c r="B91" s="113">
        <f aca="true" t="shared" si="10" ref="B91:H91">SUM(B86:B90)</f>
        <v>19</v>
      </c>
      <c r="C91" s="113">
        <f t="shared" si="10"/>
        <v>45</v>
      </c>
      <c r="D91" s="113">
        <f t="shared" si="10"/>
        <v>7</v>
      </c>
      <c r="E91" s="113">
        <f t="shared" si="10"/>
        <v>29</v>
      </c>
      <c r="F91" s="113">
        <f t="shared" si="10"/>
        <v>32</v>
      </c>
      <c r="G91" s="113">
        <v>41</v>
      </c>
      <c r="H91" s="113">
        <f t="shared" si="10"/>
        <v>173</v>
      </c>
    </row>
    <row r="92" spans="1:8" ht="13.5" thickBot="1">
      <c r="A92" s="353" t="s">
        <v>254</v>
      </c>
      <c r="B92" s="353"/>
      <c r="C92" s="353"/>
      <c r="D92" s="353"/>
      <c r="E92" s="353"/>
      <c r="F92" s="353"/>
      <c r="G92" s="353"/>
      <c r="H92" s="353"/>
    </row>
    <row r="93" spans="1:8" ht="23.25" thickBot="1">
      <c r="A93" s="96" t="s">
        <v>285</v>
      </c>
      <c r="B93" s="94" t="s">
        <v>194</v>
      </c>
      <c r="C93" s="97" t="s">
        <v>203</v>
      </c>
      <c r="D93" s="94" t="s">
        <v>206</v>
      </c>
      <c r="E93" s="97" t="s">
        <v>286</v>
      </c>
      <c r="F93" s="98" t="s">
        <v>198</v>
      </c>
      <c r="G93" s="94" t="s">
        <v>197</v>
      </c>
      <c r="H93" s="249" t="s">
        <v>238</v>
      </c>
    </row>
    <row r="94" spans="1:8" ht="12.75">
      <c r="A94" s="101" t="s">
        <v>3</v>
      </c>
      <c r="B94" s="102">
        <v>6</v>
      </c>
      <c r="C94" s="102">
        <v>34</v>
      </c>
      <c r="D94" s="102">
        <v>7</v>
      </c>
      <c r="E94" s="102">
        <v>24</v>
      </c>
      <c r="F94" s="102">
        <v>30</v>
      </c>
      <c r="G94" s="102">
        <v>33</v>
      </c>
      <c r="H94" s="103">
        <f>SUM(B94:G94)</f>
        <v>134</v>
      </c>
    </row>
    <row r="95" spans="1:8" ht="12.75">
      <c r="A95" s="104" t="s">
        <v>4</v>
      </c>
      <c r="B95" s="105">
        <v>4</v>
      </c>
      <c r="C95" s="105">
        <v>0</v>
      </c>
      <c r="D95" s="105">
        <v>0</v>
      </c>
      <c r="E95" s="105">
        <v>0</v>
      </c>
      <c r="F95" s="105">
        <v>0</v>
      </c>
      <c r="G95" s="105">
        <v>0</v>
      </c>
      <c r="H95" s="107">
        <f>SUM(B95:G95)</f>
        <v>4</v>
      </c>
    </row>
    <row r="96" spans="1:8" ht="12.75">
      <c r="A96" s="104" t="s">
        <v>5</v>
      </c>
      <c r="B96" s="105">
        <v>1</v>
      </c>
      <c r="C96" s="105">
        <v>0</v>
      </c>
      <c r="D96" s="105">
        <v>0</v>
      </c>
      <c r="E96" s="105">
        <v>1</v>
      </c>
      <c r="F96" s="105">
        <v>0</v>
      </c>
      <c r="G96" s="105">
        <v>0</v>
      </c>
      <c r="H96" s="107">
        <f>SUM(B96:G96)</f>
        <v>2</v>
      </c>
    </row>
    <row r="97" spans="1:8" ht="12.75">
      <c r="A97" s="104" t="s">
        <v>6</v>
      </c>
      <c r="B97" s="105">
        <v>5</v>
      </c>
      <c r="C97" s="105">
        <v>10</v>
      </c>
      <c r="D97" s="105">
        <v>0</v>
      </c>
      <c r="E97" s="105">
        <v>3</v>
      </c>
      <c r="F97" s="105">
        <v>2</v>
      </c>
      <c r="G97" s="105">
        <v>7</v>
      </c>
      <c r="H97" s="107">
        <f>SUM(B97:G97)</f>
        <v>27</v>
      </c>
    </row>
    <row r="98" spans="1:8" ht="13.5" thickBot="1">
      <c r="A98" s="104" t="s">
        <v>7</v>
      </c>
      <c r="B98" s="105">
        <v>3</v>
      </c>
      <c r="C98" s="105">
        <v>1</v>
      </c>
      <c r="D98" s="105">
        <v>0</v>
      </c>
      <c r="E98" s="105">
        <v>1</v>
      </c>
      <c r="F98" s="105">
        <v>0</v>
      </c>
      <c r="G98" s="105">
        <v>1</v>
      </c>
      <c r="H98" s="107">
        <f>SUM(B98:G98)</f>
        <v>6</v>
      </c>
    </row>
    <row r="99" spans="1:8" ht="13.5" thickBot="1">
      <c r="A99" s="46" t="s">
        <v>238</v>
      </c>
      <c r="B99" s="113">
        <f aca="true" t="shared" si="11" ref="B99:H99">SUM(B94:B98)</f>
        <v>19</v>
      </c>
      <c r="C99" s="113">
        <f t="shared" si="11"/>
        <v>45</v>
      </c>
      <c r="D99" s="113">
        <f t="shared" si="11"/>
        <v>7</v>
      </c>
      <c r="E99" s="113">
        <f t="shared" si="11"/>
        <v>29</v>
      </c>
      <c r="F99" s="113">
        <f t="shared" si="11"/>
        <v>32</v>
      </c>
      <c r="G99" s="113">
        <f t="shared" si="11"/>
        <v>41</v>
      </c>
      <c r="H99" s="113">
        <f t="shared" si="11"/>
        <v>173</v>
      </c>
    </row>
    <row r="100" spans="1:8" ht="13.5" thickBot="1">
      <c r="A100" s="326">
        <v>2012</v>
      </c>
      <c r="B100" s="326"/>
      <c r="C100" s="326"/>
      <c r="D100" s="326"/>
      <c r="E100" s="326"/>
      <c r="F100" s="326"/>
      <c r="G100" s="326"/>
      <c r="H100" s="326"/>
    </row>
    <row r="101" spans="1:8" ht="23.25" thickBot="1">
      <c r="A101" s="96" t="s">
        <v>285</v>
      </c>
      <c r="B101" s="94" t="s">
        <v>194</v>
      </c>
      <c r="C101" s="97" t="s">
        <v>203</v>
      </c>
      <c r="D101" s="94" t="s">
        <v>206</v>
      </c>
      <c r="E101" s="97" t="s">
        <v>286</v>
      </c>
      <c r="F101" s="98" t="s">
        <v>198</v>
      </c>
      <c r="G101" s="94" t="s">
        <v>197</v>
      </c>
      <c r="H101" s="249" t="s">
        <v>2</v>
      </c>
    </row>
    <row r="102" spans="1:8" ht="12.75">
      <c r="A102" s="101" t="s">
        <v>3</v>
      </c>
      <c r="B102" s="103">
        <f aca="true" t="shared" si="12" ref="B102:G106">B6+B14+B22+B30+B38+B46+B54+B62+B70+B78+B86+B94</f>
        <v>72</v>
      </c>
      <c r="C102" s="103">
        <f t="shared" si="12"/>
        <v>384</v>
      </c>
      <c r="D102" s="103">
        <f t="shared" si="12"/>
        <v>53</v>
      </c>
      <c r="E102" s="103">
        <f t="shared" si="12"/>
        <v>256</v>
      </c>
      <c r="F102" s="103">
        <f t="shared" si="12"/>
        <v>303</v>
      </c>
      <c r="G102" s="103">
        <f t="shared" si="12"/>
        <v>370</v>
      </c>
      <c r="H102" s="103">
        <f>SUM(B102:G102)</f>
        <v>1438</v>
      </c>
    </row>
    <row r="103" spans="1:8" ht="12.75">
      <c r="A103" s="104" t="s">
        <v>4</v>
      </c>
      <c r="B103" s="107">
        <f t="shared" si="12"/>
        <v>61</v>
      </c>
      <c r="C103" s="107">
        <f t="shared" si="12"/>
        <v>39</v>
      </c>
      <c r="D103" s="107">
        <f t="shared" si="12"/>
        <v>4</v>
      </c>
      <c r="E103" s="107">
        <f t="shared" si="12"/>
        <v>23</v>
      </c>
      <c r="F103" s="107">
        <f t="shared" si="12"/>
        <v>7</v>
      </c>
      <c r="G103" s="107">
        <f t="shared" si="12"/>
        <v>40</v>
      </c>
      <c r="H103" s="107">
        <f>SUM(B103:G103)</f>
        <v>174</v>
      </c>
    </row>
    <row r="104" spans="1:8" ht="12.75">
      <c r="A104" s="104" t="s">
        <v>5</v>
      </c>
      <c r="B104" s="107">
        <f t="shared" si="12"/>
        <v>16</v>
      </c>
      <c r="C104" s="107">
        <f t="shared" si="12"/>
        <v>7</v>
      </c>
      <c r="D104" s="107">
        <f t="shared" si="12"/>
        <v>0</v>
      </c>
      <c r="E104" s="107">
        <f t="shared" si="12"/>
        <v>8</v>
      </c>
      <c r="F104" s="107">
        <f t="shared" si="12"/>
        <v>3</v>
      </c>
      <c r="G104" s="107">
        <f t="shared" si="12"/>
        <v>2</v>
      </c>
      <c r="H104" s="107">
        <f>SUM(B104:G104)</f>
        <v>36</v>
      </c>
    </row>
    <row r="105" spans="1:8" ht="12.75">
      <c r="A105" s="104" t="s">
        <v>6</v>
      </c>
      <c r="B105" s="107">
        <f t="shared" si="12"/>
        <v>40</v>
      </c>
      <c r="C105" s="107">
        <f t="shared" si="12"/>
        <v>58</v>
      </c>
      <c r="D105" s="107">
        <f t="shared" si="12"/>
        <v>1</v>
      </c>
      <c r="E105" s="107">
        <f t="shared" si="12"/>
        <v>28</v>
      </c>
      <c r="F105" s="107">
        <f t="shared" si="12"/>
        <v>12</v>
      </c>
      <c r="G105" s="107">
        <f t="shared" si="12"/>
        <v>54</v>
      </c>
      <c r="H105" s="107">
        <f>SUM(B105:G105)</f>
        <v>193</v>
      </c>
    </row>
    <row r="106" spans="1:8" ht="13.5" thickBot="1">
      <c r="A106" s="104" t="s">
        <v>7</v>
      </c>
      <c r="B106" s="107">
        <f t="shared" si="12"/>
        <v>33</v>
      </c>
      <c r="C106" s="107">
        <f t="shared" si="12"/>
        <v>11</v>
      </c>
      <c r="D106" s="107">
        <f t="shared" si="12"/>
        <v>0</v>
      </c>
      <c r="E106" s="107">
        <f t="shared" si="12"/>
        <v>8</v>
      </c>
      <c r="F106" s="107">
        <f t="shared" si="12"/>
        <v>1</v>
      </c>
      <c r="G106" s="107">
        <f t="shared" si="12"/>
        <v>5</v>
      </c>
      <c r="H106" s="107">
        <f>SUM(B106:G106)</f>
        <v>58</v>
      </c>
    </row>
    <row r="107" spans="1:8" ht="13.5" thickBot="1">
      <c r="A107" s="46" t="s">
        <v>2</v>
      </c>
      <c r="B107" s="113">
        <f aca="true" t="shared" si="13" ref="B107:H107">SUM(B102:B106)</f>
        <v>222</v>
      </c>
      <c r="C107" s="113">
        <f t="shared" si="13"/>
        <v>499</v>
      </c>
      <c r="D107" s="113">
        <f t="shared" si="13"/>
        <v>58</v>
      </c>
      <c r="E107" s="113">
        <f t="shared" si="13"/>
        <v>323</v>
      </c>
      <c r="F107" s="113">
        <f t="shared" si="13"/>
        <v>326</v>
      </c>
      <c r="G107" s="113">
        <f t="shared" si="13"/>
        <v>471</v>
      </c>
      <c r="H107" s="113">
        <f t="shared" si="13"/>
        <v>1899</v>
      </c>
    </row>
    <row r="108" spans="1:15" s="1" customFormat="1" ht="12.75">
      <c r="A108" s="1" t="s">
        <v>8</v>
      </c>
      <c r="B108" s="272"/>
      <c r="C108" s="16"/>
      <c r="D108" s="8"/>
      <c r="E108" s="1" t="s">
        <v>130</v>
      </c>
      <c r="I108" s="93"/>
      <c r="O108" s="11"/>
    </row>
  </sheetData>
  <sheetProtection/>
  <mergeCells count="14">
    <mergeCell ref="A3:H3"/>
    <mergeCell ref="A4:H4"/>
    <mergeCell ref="A12:H12"/>
    <mergeCell ref="A20:H20"/>
    <mergeCell ref="A28:H28"/>
    <mergeCell ref="A36:H36"/>
    <mergeCell ref="A92:H92"/>
    <mergeCell ref="A100:H100"/>
    <mergeCell ref="A44:H44"/>
    <mergeCell ref="A52:H52"/>
    <mergeCell ref="A60:H60"/>
    <mergeCell ref="A68:H68"/>
    <mergeCell ref="A76:H76"/>
    <mergeCell ref="A84:H8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V202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31.421875" style="151" customWidth="1"/>
    <col min="2" max="2" width="13.28125" style="115" customWidth="1"/>
    <col min="3" max="3" width="13.57421875" style="115" customWidth="1"/>
    <col min="4" max="4" width="14.140625" style="115" customWidth="1"/>
    <col min="5" max="5" width="16.7109375" style="115" customWidth="1"/>
    <col min="6" max="6" width="17.7109375" style="115" bestFit="1" customWidth="1"/>
    <col min="7" max="7" width="11.57421875" style="115" customWidth="1"/>
    <col min="8" max="8" width="12.00390625" style="115" customWidth="1"/>
    <col min="9" max="9" width="14.8515625" style="115" customWidth="1"/>
    <col min="10" max="10" width="17.140625" style="115" customWidth="1"/>
    <col min="11" max="11" width="10.8515625" style="115" customWidth="1"/>
    <col min="12" max="12" width="13.28125" style="31" customWidth="1"/>
    <col min="13" max="13" width="14.57421875" style="31" customWidth="1"/>
    <col min="14" max="14" width="11.8515625" style="31" customWidth="1"/>
    <col min="15" max="15" width="12.421875" style="31" customWidth="1"/>
    <col min="16" max="239" width="9.140625" style="31" customWidth="1"/>
    <col min="240" max="16384" width="9.140625" style="95" customWidth="1"/>
  </cols>
  <sheetData>
    <row r="1" spans="1:256" s="1" customFormat="1" ht="19.5" customHeight="1">
      <c r="A1" s="304" t="s">
        <v>287</v>
      </c>
      <c r="B1" s="92"/>
      <c r="C1" s="93"/>
      <c r="D1" s="93"/>
      <c r="E1" s="93"/>
      <c r="F1" s="93"/>
      <c r="G1" s="93"/>
      <c r="H1" s="93"/>
      <c r="I1" s="93"/>
      <c r="J1" s="93"/>
      <c r="K1" s="93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1" customFormat="1" ht="6.75" customHeight="1" thickBot="1">
      <c r="A2" s="305"/>
      <c r="B2" s="92"/>
      <c r="C2" s="93"/>
      <c r="D2" s="93"/>
      <c r="E2" s="93"/>
      <c r="F2" s="93"/>
      <c r="G2" s="93"/>
      <c r="H2" s="93"/>
      <c r="I2" s="93"/>
      <c r="J2" s="93"/>
      <c r="K2" s="93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1" customFormat="1" ht="13.5" customHeight="1" thickBot="1">
      <c r="A3" s="326">
        <v>2012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58"/>
      <c r="M3" s="358"/>
      <c r="N3" s="358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1" customFormat="1" ht="13.5" thickBot="1">
      <c r="A4" s="130" t="s">
        <v>295</v>
      </c>
      <c r="B4" s="249" t="s">
        <v>131</v>
      </c>
      <c r="C4" s="249" t="s">
        <v>132</v>
      </c>
      <c r="D4" s="249" t="s">
        <v>11</v>
      </c>
      <c r="E4" s="249" t="s">
        <v>12</v>
      </c>
      <c r="F4" s="249" t="s">
        <v>13</v>
      </c>
      <c r="G4" s="249" t="s">
        <v>14</v>
      </c>
      <c r="H4" s="249" t="s">
        <v>15</v>
      </c>
      <c r="I4" s="249" t="s">
        <v>133</v>
      </c>
      <c r="J4" s="249" t="s">
        <v>134</v>
      </c>
      <c r="K4" s="249" t="s">
        <v>135</v>
      </c>
      <c r="L4" s="249" t="s">
        <v>136</v>
      </c>
      <c r="M4" s="249" t="s">
        <v>137</v>
      </c>
      <c r="N4" s="94" t="s">
        <v>2</v>
      </c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14" ht="12.75">
      <c r="A5" s="300" t="s">
        <v>288</v>
      </c>
      <c r="B5" s="123">
        <v>12</v>
      </c>
      <c r="C5" s="123">
        <v>11</v>
      </c>
      <c r="D5" s="123">
        <v>14</v>
      </c>
      <c r="E5" s="123">
        <v>26</v>
      </c>
      <c r="F5" s="123">
        <v>26</v>
      </c>
      <c r="G5" s="123">
        <v>28</v>
      </c>
      <c r="H5" s="123">
        <v>16</v>
      </c>
      <c r="I5" s="123">
        <v>17</v>
      </c>
      <c r="J5" s="123">
        <v>9</v>
      </c>
      <c r="K5" s="124">
        <v>22</v>
      </c>
      <c r="L5" s="133">
        <v>20</v>
      </c>
      <c r="M5" s="133">
        <v>21</v>
      </c>
      <c r="N5" s="165">
        <f>SUM(B5:M5)</f>
        <v>222</v>
      </c>
    </row>
    <row r="6" spans="1:14" ht="12.75">
      <c r="A6" s="297" t="s">
        <v>289</v>
      </c>
      <c r="B6" s="131">
        <v>1</v>
      </c>
      <c r="C6" s="131">
        <v>4</v>
      </c>
      <c r="D6" s="131">
        <v>2</v>
      </c>
      <c r="E6" s="131">
        <v>2</v>
      </c>
      <c r="F6" s="131">
        <v>5</v>
      </c>
      <c r="G6" s="131">
        <v>5</v>
      </c>
      <c r="H6" s="131">
        <v>0</v>
      </c>
      <c r="I6" s="131">
        <v>11</v>
      </c>
      <c r="J6" s="131">
        <v>3</v>
      </c>
      <c r="K6" s="136">
        <v>0</v>
      </c>
      <c r="L6" s="164">
        <v>6</v>
      </c>
      <c r="M6" s="164">
        <v>3</v>
      </c>
      <c r="N6" s="166">
        <f aca="true" t="shared" si="0" ref="N6:N11">SUM(B6:M6)</f>
        <v>42</v>
      </c>
    </row>
    <row r="7" spans="1:14" ht="12.75">
      <c r="A7" s="297" t="s">
        <v>290</v>
      </c>
      <c r="B7" s="131">
        <v>1</v>
      </c>
      <c r="C7" s="131">
        <v>3</v>
      </c>
      <c r="D7" s="131">
        <v>2</v>
      </c>
      <c r="E7" s="131">
        <v>4</v>
      </c>
      <c r="F7" s="131">
        <v>3</v>
      </c>
      <c r="G7" s="131">
        <v>5</v>
      </c>
      <c r="H7" s="131">
        <v>6</v>
      </c>
      <c r="I7" s="131">
        <v>4</v>
      </c>
      <c r="J7" s="131">
        <v>1</v>
      </c>
      <c r="K7" s="136">
        <v>4</v>
      </c>
      <c r="L7" s="164">
        <v>2</v>
      </c>
      <c r="M7" s="164">
        <v>3</v>
      </c>
      <c r="N7" s="166">
        <f t="shared" si="0"/>
        <v>38</v>
      </c>
    </row>
    <row r="8" spans="1:14" ht="12.75">
      <c r="A8" s="297" t="s">
        <v>291</v>
      </c>
      <c r="B8" s="131">
        <v>1</v>
      </c>
      <c r="C8" s="131">
        <v>3</v>
      </c>
      <c r="D8" s="131">
        <v>0</v>
      </c>
      <c r="E8" s="131">
        <v>2</v>
      </c>
      <c r="F8" s="131">
        <v>4</v>
      </c>
      <c r="G8" s="131">
        <v>1</v>
      </c>
      <c r="H8" s="131">
        <v>1</v>
      </c>
      <c r="I8" s="131">
        <v>3</v>
      </c>
      <c r="J8" s="131">
        <v>2</v>
      </c>
      <c r="K8" s="136">
        <v>4</v>
      </c>
      <c r="L8" s="164">
        <v>2</v>
      </c>
      <c r="M8" s="164">
        <v>0</v>
      </c>
      <c r="N8" s="166">
        <f t="shared" si="0"/>
        <v>23</v>
      </c>
    </row>
    <row r="9" spans="1:14" ht="12.75">
      <c r="A9" s="297" t="s">
        <v>292</v>
      </c>
      <c r="B9" s="131">
        <v>2</v>
      </c>
      <c r="C9" s="131">
        <v>1</v>
      </c>
      <c r="D9" s="131">
        <v>0</v>
      </c>
      <c r="E9" s="131">
        <v>0</v>
      </c>
      <c r="F9" s="131">
        <v>4</v>
      </c>
      <c r="G9" s="131">
        <v>2</v>
      </c>
      <c r="H9" s="131">
        <v>2</v>
      </c>
      <c r="I9" s="131">
        <v>0</v>
      </c>
      <c r="J9" s="131">
        <v>4</v>
      </c>
      <c r="K9" s="136">
        <v>0</v>
      </c>
      <c r="L9" s="164">
        <v>0</v>
      </c>
      <c r="M9" s="164">
        <v>1</v>
      </c>
      <c r="N9" s="166">
        <f t="shared" si="0"/>
        <v>16</v>
      </c>
    </row>
    <row r="10" spans="1:14" ht="13.5" thickBot="1">
      <c r="A10" s="306" t="s">
        <v>293</v>
      </c>
      <c r="B10" s="131">
        <v>1</v>
      </c>
      <c r="C10" s="131">
        <v>0</v>
      </c>
      <c r="D10" s="131">
        <v>1</v>
      </c>
      <c r="E10" s="131">
        <v>1</v>
      </c>
      <c r="F10" s="131">
        <v>0</v>
      </c>
      <c r="G10" s="131">
        <v>3</v>
      </c>
      <c r="H10" s="131">
        <v>0</v>
      </c>
      <c r="I10" s="131">
        <v>0</v>
      </c>
      <c r="J10" s="131">
        <v>0</v>
      </c>
      <c r="K10" s="136">
        <v>0</v>
      </c>
      <c r="L10" s="164">
        <v>0</v>
      </c>
      <c r="M10" s="164">
        <v>2</v>
      </c>
      <c r="N10" s="167">
        <f t="shared" si="0"/>
        <v>8</v>
      </c>
    </row>
    <row r="11" spans="1:14" ht="13.5" thickBot="1">
      <c r="A11" s="307" t="s">
        <v>105</v>
      </c>
      <c r="B11" s="129">
        <f>SUM(B5:B10)</f>
        <v>18</v>
      </c>
      <c r="C11" s="129">
        <f aca="true" t="shared" si="1" ref="C11:M11">SUM(C5:C10)</f>
        <v>22</v>
      </c>
      <c r="D11" s="129">
        <f t="shared" si="1"/>
        <v>19</v>
      </c>
      <c r="E11" s="129">
        <f t="shared" si="1"/>
        <v>35</v>
      </c>
      <c r="F11" s="129">
        <f t="shared" si="1"/>
        <v>42</v>
      </c>
      <c r="G11" s="129">
        <f t="shared" si="1"/>
        <v>44</v>
      </c>
      <c r="H11" s="129">
        <f t="shared" si="1"/>
        <v>25</v>
      </c>
      <c r="I11" s="129">
        <f t="shared" si="1"/>
        <v>35</v>
      </c>
      <c r="J11" s="129">
        <f t="shared" si="1"/>
        <v>19</v>
      </c>
      <c r="K11" s="129">
        <f t="shared" si="1"/>
        <v>30</v>
      </c>
      <c r="L11" s="129">
        <f t="shared" si="1"/>
        <v>30</v>
      </c>
      <c r="M11" s="129">
        <f t="shared" si="1"/>
        <v>30</v>
      </c>
      <c r="N11" s="168">
        <f t="shared" si="0"/>
        <v>349</v>
      </c>
    </row>
    <row r="12" spans="1:15" s="1" customFormat="1" ht="12.75">
      <c r="A12" s="305" t="s">
        <v>8</v>
      </c>
      <c r="B12" s="272"/>
      <c r="C12" s="16"/>
      <c r="D12" s="8"/>
      <c r="E12" s="1" t="s">
        <v>130</v>
      </c>
      <c r="I12" s="93"/>
      <c r="O12" s="11"/>
    </row>
    <row r="13" spans="1:11" ht="12.75">
      <c r="A13" s="308"/>
      <c r="B13" s="162"/>
      <c r="C13" s="162"/>
      <c r="D13" s="162"/>
      <c r="E13" s="162"/>
      <c r="F13" s="162"/>
      <c r="G13" s="162"/>
      <c r="H13" s="162"/>
      <c r="I13" s="162"/>
      <c r="J13" s="162"/>
      <c r="K13" s="162"/>
    </row>
    <row r="14" spans="1:256" s="1" customFormat="1" ht="19.5" customHeight="1">
      <c r="A14" s="304" t="s">
        <v>294</v>
      </c>
      <c r="B14" s="92"/>
      <c r="C14" s="93"/>
      <c r="D14" s="93"/>
      <c r="E14" s="93"/>
      <c r="F14" s="93"/>
      <c r="G14" s="93"/>
      <c r="H14" s="93"/>
      <c r="I14" s="93"/>
      <c r="J14" s="93"/>
      <c r="K14" s="93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" customFormat="1" ht="6.75" customHeight="1" thickBot="1">
      <c r="A15" s="305"/>
      <c r="B15" s="92"/>
      <c r="C15" s="93"/>
      <c r="D15" s="93"/>
      <c r="E15" s="93"/>
      <c r="F15" s="93"/>
      <c r="G15" s="93"/>
      <c r="H15" s="93"/>
      <c r="I15" s="93"/>
      <c r="J15" s="93"/>
      <c r="K15" s="93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" customFormat="1" ht="13.5" customHeight="1" thickBot="1">
      <c r="A16" s="326">
        <v>2012</v>
      </c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16"/>
      <c r="M16" s="16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" customFormat="1" ht="64.5" thickBot="1">
      <c r="A17" s="130" t="s">
        <v>296</v>
      </c>
      <c r="B17" s="121" t="s">
        <v>297</v>
      </c>
      <c r="C17" s="121" t="s">
        <v>298</v>
      </c>
      <c r="D17" s="121" t="s">
        <v>299</v>
      </c>
      <c r="E17" s="121" t="s">
        <v>300</v>
      </c>
      <c r="F17" s="121" t="s">
        <v>301</v>
      </c>
      <c r="G17" s="121" t="s">
        <v>302</v>
      </c>
      <c r="H17" s="121" t="s">
        <v>303</v>
      </c>
      <c r="I17" s="121" t="s">
        <v>304</v>
      </c>
      <c r="J17" s="121" t="s">
        <v>305</v>
      </c>
      <c r="K17" s="121" t="s">
        <v>105</v>
      </c>
      <c r="L17" s="7"/>
      <c r="M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11" ht="12.75">
      <c r="A18" s="309">
        <v>4</v>
      </c>
      <c r="B18" s="123">
        <f>29+34</f>
        <v>63</v>
      </c>
      <c r="C18" s="123">
        <v>30</v>
      </c>
      <c r="D18" s="123">
        <v>14</v>
      </c>
      <c r="E18" s="123">
        <v>10</v>
      </c>
      <c r="F18" s="123">
        <v>4</v>
      </c>
      <c r="G18" s="123">
        <v>5</v>
      </c>
      <c r="H18" s="123">
        <v>4</v>
      </c>
      <c r="I18" s="123">
        <v>0</v>
      </c>
      <c r="J18" s="123">
        <v>0</v>
      </c>
      <c r="K18" s="124">
        <f>SUM(B18:J18)</f>
        <v>130</v>
      </c>
    </row>
    <row r="19" spans="1:11" ht="12.75">
      <c r="A19" s="310">
        <v>3</v>
      </c>
      <c r="B19" s="125">
        <f>27+21</f>
        <v>48</v>
      </c>
      <c r="C19" s="125">
        <f>16+21</f>
        <v>37</v>
      </c>
      <c r="D19" s="125">
        <v>12</v>
      </c>
      <c r="E19" s="125">
        <v>13</v>
      </c>
      <c r="F19" s="125">
        <v>8</v>
      </c>
      <c r="G19" s="125">
        <v>6</v>
      </c>
      <c r="H19" s="125">
        <v>2</v>
      </c>
      <c r="I19" s="125">
        <v>1</v>
      </c>
      <c r="J19" s="125">
        <v>0</v>
      </c>
      <c r="K19" s="126">
        <f>SUM(B19:J19)</f>
        <v>127</v>
      </c>
    </row>
    <row r="20" spans="1:11" ht="12.75">
      <c r="A20" s="310">
        <v>2</v>
      </c>
      <c r="B20" s="125">
        <v>1</v>
      </c>
      <c r="C20" s="125">
        <v>22</v>
      </c>
      <c r="D20" s="125">
        <v>9</v>
      </c>
      <c r="E20" s="125">
        <v>8</v>
      </c>
      <c r="F20" s="125">
        <v>17</v>
      </c>
      <c r="G20" s="125">
        <v>2</v>
      </c>
      <c r="H20" s="125">
        <v>3</v>
      </c>
      <c r="I20" s="125">
        <v>4</v>
      </c>
      <c r="J20" s="125">
        <v>1</v>
      </c>
      <c r="K20" s="126">
        <f>SUM(B20:J20)</f>
        <v>67</v>
      </c>
    </row>
    <row r="21" spans="1:11" ht="12.75">
      <c r="A21" s="310">
        <v>5</v>
      </c>
      <c r="B21" s="125">
        <v>9</v>
      </c>
      <c r="C21" s="125">
        <v>0</v>
      </c>
      <c r="D21" s="125">
        <v>6</v>
      </c>
      <c r="E21" s="125">
        <v>1</v>
      </c>
      <c r="F21" s="125">
        <v>2</v>
      </c>
      <c r="G21" s="125">
        <v>3</v>
      </c>
      <c r="H21" s="125">
        <v>0</v>
      </c>
      <c r="I21" s="125">
        <v>0</v>
      </c>
      <c r="J21" s="125">
        <v>0</v>
      </c>
      <c r="K21" s="126">
        <f>SUM(B21:J21)</f>
        <v>21</v>
      </c>
    </row>
    <row r="22" spans="1:11" ht="13.5" thickBot="1">
      <c r="A22" s="311">
        <v>1</v>
      </c>
      <c r="B22" s="127">
        <v>0</v>
      </c>
      <c r="C22" s="127">
        <v>1</v>
      </c>
      <c r="D22" s="127">
        <v>1</v>
      </c>
      <c r="E22" s="127">
        <v>0</v>
      </c>
      <c r="F22" s="127">
        <v>0</v>
      </c>
      <c r="G22" s="127">
        <v>0</v>
      </c>
      <c r="H22" s="127">
        <v>2</v>
      </c>
      <c r="I22" s="127">
        <v>0</v>
      </c>
      <c r="J22" s="127">
        <v>0</v>
      </c>
      <c r="K22" s="128">
        <f>SUM(B22:J22)</f>
        <v>4</v>
      </c>
    </row>
    <row r="23" spans="1:11" ht="13.5" thickBot="1">
      <c r="A23" s="307" t="s">
        <v>105</v>
      </c>
      <c r="B23" s="169">
        <f aca="true" t="shared" si="2" ref="B23:K23">SUM(B18:B22)</f>
        <v>121</v>
      </c>
      <c r="C23" s="129">
        <f t="shared" si="2"/>
        <v>90</v>
      </c>
      <c r="D23" s="129">
        <f t="shared" si="2"/>
        <v>42</v>
      </c>
      <c r="E23" s="129">
        <f t="shared" si="2"/>
        <v>32</v>
      </c>
      <c r="F23" s="129">
        <f t="shared" si="2"/>
        <v>31</v>
      </c>
      <c r="G23" s="129">
        <f t="shared" si="2"/>
        <v>16</v>
      </c>
      <c r="H23" s="129">
        <f t="shared" si="2"/>
        <v>11</v>
      </c>
      <c r="I23" s="129">
        <f t="shared" si="2"/>
        <v>5</v>
      </c>
      <c r="J23" s="129">
        <f t="shared" si="2"/>
        <v>1</v>
      </c>
      <c r="K23" s="129">
        <f t="shared" si="2"/>
        <v>349</v>
      </c>
    </row>
    <row r="24" spans="1:15" s="1" customFormat="1" ht="12.75">
      <c r="A24" s="305" t="s">
        <v>8</v>
      </c>
      <c r="B24" s="272"/>
      <c r="C24" s="16"/>
      <c r="D24" s="8"/>
      <c r="E24" s="1" t="s">
        <v>130</v>
      </c>
      <c r="I24" s="93"/>
      <c r="O24" s="11"/>
    </row>
    <row r="25" ht="12.75">
      <c r="K25" s="116"/>
    </row>
    <row r="26" spans="1:256" s="1" customFormat="1" ht="19.5" customHeight="1">
      <c r="A26" s="304" t="s">
        <v>306</v>
      </c>
      <c r="B26" s="92"/>
      <c r="C26" s="93"/>
      <c r="D26" s="93"/>
      <c r="E26" s="93"/>
      <c r="F26" s="93"/>
      <c r="G26" s="93"/>
      <c r="H26" s="93"/>
      <c r="I26" s="93"/>
      <c r="J26" s="93"/>
      <c r="K26" s="93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" customFormat="1" ht="6.75" customHeight="1" thickBot="1">
      <c r="A27" s="305"/>
      <c r="B27" s="92"/>
      <c r="C27" s="93"/>
      <c r="D27" s="93"/>
      <c r="E27" s="93"/>
      <c r="F27" s="93"/>
      <c r="G27" s="93"/>
      <c r="H27" s="93"/>
      <c r="I27" s="93"/>
      <c r="J27" s="93"/>
      <c r="K27" s="93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1" customFormat="1" ht="13.5" customHeight="1" thickBot="1">
      <c r="A28" s="326">
        <v>2012</v>
      </c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" customFormat="1" ht="64.5" thickBot="1">
      <c r="A29" s="130" t="s">
        <v>295</v>
      </c>
      <c r="B29" s="121" t="s">
        <v>297</v>
      </c>
      <c r="C29" s="121" t="s">
        <v>298</v>
      </c>
      <c r="D29" s="121" t="s">
        <v>299</v>
      </c>
      <c r="E29" s="121" t="s">
        <v>300</v>
      </c>
      <c r="F29" s="121" t="s">
        <v>301</v>
      </c>
      <c r="G29" s="121" t="s">
        <v>302</v>
      </c>
      <c r="H29" s="121" t="s">
        <v>303</v>
      </c>
      <c r="I29" s="121" t="s">
        <v>304</v>
      </c>
      <c r="J29" s="121" t="s">
        <v>305</v>
      </c>
      <c r="K29" s="121" t="s">
        <v>105</v>
      </c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11" ht="12.75">
      <c r="A30" s="300" t="s">
        <v>288</v>
      </c>
      <c r="B30" s="123">
        <f>53+49</f>
        <v>102</v>
      </c>
      <c r="C30" s="123">
        <v>38</v>
      </c>
      <c r="D30" s="123">
        <v>34</v>
      </c>
      <c r="E30" s="123">
        <v>21</v>
      </c>
      <c r="F30" s="123">
        <v>9</v>
      </c>
      <c r="G30" s="123">
        <v>12</v>
      </c>
      <c r="H30" s="123">
        <v>3</v>
      </c>
      <c r="I30" s="123">
        <v>3</v>
      </c>
      <c r="J30" s="123">
        <v>0</v>
      </c>
      <c r="K30" s="124">
        <f aca="true" t="shared" si="3" ref="K30:K36">SUM(B30:J30)</f>
        <v>222</v>
      </c>
    </row>
    <row r="31" spans="1:11" ht="12.75">
      <c r="A31" s="297" t="s">
        <v>289</v>
      </c>
      <c r="B31" s="131">
        <v>6</v>
      </c>
      <c r="C31" s="131">
        <f>13+9</f>
        <v>22</v>
      </c>
      <c r="D31" s="131">
        <v>1</v>
      </c>
      <c r="E31" s="131">
        <v>3</v>
      </c>
      <c r="F31" s="131">
        <v>4</v>
      </c>
      <c r="G31" s="131">
        <v>2</v>
      </c>
      <c r="H31" s="131">
        <v>3</v>
      </c>
      <c r="I31" s="131">
        <v>0</v>
      </c>
      <c r="J31" s="125">
        <v>0</v>
      </c>
      <c r="K31" s="126">
        <f t="shared" si="3"/>
        <v>41</v>
      </c>
    </row>
    <row r="32" spans="1:11" ht="12.75">
      <c r="A32" s="297" t="s">
        <v>290</v>
      </c>
      <c r="B32" s="131">
        <v>2</v>
      </c>
      <c r="C32" s="131">
        <v>16</v>
      </c>
      <c r="D32" s="131">
        <v>3</v>
      </c>
      <c r="E32" s="131">
        <v>4</v>
      </c>
      <c r="F32" s="131">
        <v>7</v>
      </c>
      <c r="G32" s="131">
        <v>0</v>
      </c>
      <c r="H32" s="131">
        <v>4</v>
      </c>
      <c r="I32" s="131">
        <v>2</v>
      </c>
      <c r="J32" s="125">
        <v>1</v>
      </c>
      <c r="K32" s="126">
        <f t="shared" si="3"/>
        <v>39</v>
      </c>
    </row>
    <row r="33" spans="1:11" ht="12.75">
      <c r="A33" s="297" t="s">
        <v>291</v>
      </c>
      <c r="B33" s="131">
        <v>2</v>
      </c>
      <c r="C33" s="131">
        <v>11</v>
      </c>
      <c r="D33" s="131">
        <v>1</v>
      </c>
      <c r="E33" s="131">
        <v>3</v>
      </c>
      <c r="F33" s="131">
        <v>5</v>
      </c>
      <c r="G33" s="131">
        <v>1</v>
      </c>
      <c r="H33" s="131">
        <v>0</v>
      </c>
      <c r="I33" s="131">
        <v>0</v>
      </c>
      <c r="J33" s="125">
        <v>0</v>
      </c>
      <c r="K33" s="126">
        <f t="shared" si="3"/>
        <v>23</v>
      </c>
    </row>
    <row r="34" spans="1:11" ht="12.75">
      <c r="A34" s="297" t="s">
        <v>292</v>
      </c>
      <c r="B34" s="125">
        <v>4</v>
      </c>
      <c r="C34" s="125">
        <v>3</v>
      </c>
      <c r="D34" s="125">
        <v>2</v>
      </c>
      <c r="E34" s="125">
        <v>0</v>
      </c>
      <c r="F34" s="125">
        <v>5</v>
      </c>
      <c r="G34" s="125">
        <v>1</v>
      </c>
      <c r="H34" s="125">
        <v>1</v>
      </c>
      <c r="I34" s="125">
        <v>0</v>
      </c>
      <c r="J34" s="125">
        <v>0</v>
      </c>
      <c r="K34" s="126">
        <f t="shared" si="3"/>
        <v>16</v>
      </c>
    </row>
    <row r="35" spans="1:11" ht="13.5" thickBot="1">
      <c r="A35" s="306" t="s">
        <v>293</v>
      </c>
      <c r="B35" s="125">
        <v>5</v>
      </c>
      <c r="C35" s="125">
        <v>0</v>
      </c>
      <c r="D35" s="125">
        <v>1</v>
      </c>
      <c r="E35" s="125">
        <v>1</v>
      </c>
      <c r="F35" s="125">
        <v>1</v>
      </c>
      <c r="G35" s="125">
        <v>0</v>
      </c>
      <c r="H35" s="125">
        <v>0</v>
      </c>
      <c r="I35" s="125">
        <v>0</v>
      </c>
      <c r="J35" s="127">
        <v>0</v>
      </c>
      <c r="K35" s="128">
        <f t="shared" si="3"/>
        <v>8</v>
      </c>
    </row>
    <row r="36" spans="1:11" ht="13.5" thickBot="1">
      <c r="A36" s="307" t="s">
        <v>105</v>
      </c>
      <c r="B36" s="129">
        <f aca="true" t="shared" si="4" ref="B36:J36">SUM(B30:B35)</f>
        <v>121</v>
      </c>
      <c r="C36" s="129">
        <f t="shared" si="4"/>
        <v>90</v>
      </c>
      <c r="D36" s="129">
        <f t="shared" si="4"/>
        <v>42</v>
      </c>
      <c r="E36" s="129">
        <f t="shared" si="4"/>
        <v>32</v>
      </c>
      <c r="F36" s="129">
        <f t="shared" si="4"/>
        <v>31</v>
      </c>
      <c r="G36" s="129">
        <f t="shared" si="4"/>
        <v>16</v>
      </c>
      <c r="H36" s="129">
        <f t="shared" si="4"/>
        <v>11</v>
      </c>
      <c r="I36" s="129">
        <f t="shared" si="4"/>
        <v>5</v>
      </c>
      <c r="J36" s="129">
        <f t="shared" si="4"/>
        <v>1</v>
      </c>
      <c r="K36" s="129">
        <f t="shared" si="3"/>
        <v>349</v>
      </c>
    </row>
    <row r="37" spans="1:15" s="1" customFormat="1" ht="12.75">
      <c r="A37" s="305" t="s">
        <v>8</v>
      </c>
      <c r="B37" s="272"/>
      <c r="C37" s="16"/>
      <c r="D37" s="8"/>
      <c r="E37" s="1" t="s">
        <v>130</v>
      </c>
      <c r="I37" s="93"/>
      <c r="O37" s="11"/>
    </row>
    <row r="39" spans="1:256" s="1" customFormat="1" ht="19.5" customHeight="1">
      <c r="A39" s="304" t="s">
        <v>307</v>
      </c>
      <c r="B39" s="92"/>
      <c r="C39" s="93"/>
      <c r="D39" s="93"/>
      <c r="E39" s="93"/>
      <c r="F39" s="93"/>
      <c r="G39" s="93"/>
      <c r="H39" s="93"/>
      <c r="I39" s="93"/>
      <c r="J39" s="93"/>
      <c r="K39" s="93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1" customFormat="1" ht="6.75" customHeight="1" thickBot="1">
      <c r="A40" s="305"/>
      <c r="B40" s="92"/>
      <c r="C40" s="93"/>
      <c r="D40" s="93"/>
      <c r="E40" s="93"/>
      <c r="F40" s="93"/>
      <c r="G40" s="93"/>
      <c r="H40" s="93"/>
      <c r="I40" s="93"/>
      <c r="J40" s="93"/>
      <c r="K40" s="93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1" customFormat="1" ht="13.5" customHeight="1" thickBot="1">
      <c r="A41" s="358">
        <v>2012</v>
      </c>
      <c r="B41" s="326"/>
      <c r="C41" s="326"/>
      <c r="D41" s="326"/>
      <c r="E41" s="326"/>
      <c r="F41" s="326"/>
      <c r="G41" s="326"/>
      <c r="H41" s="16"/>
      <c r="I41" s="16"/>
      <c r="J41" s="16"/>
      <c r="K41" s="16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1" customFormat="1" ht="13.5" thickBot="1">
      <c r="A42" s="130" t="s">
        <v>295</v>
      </c>
      <c r="B42" s="121">
        <v>1</v>
      </c>
      <c r="C42" s="121">
        <v>2</v>
      </c>
      <c r="D42" s="121">
        <v>3</v>
      </c>
      <c r="E42" s="121">
        <v>4</v>
      </c>
      <c r="F42" s="121">
        <v>5</v>
      </c>
      <c r="G42" s="100" t="s">
        <v>105</v>
      </c>
      <c r="H42" s="132"/>
      <c r="I42" s="132"/>
      <c r="J42" s="132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7" ht="12.75">
      <c r="A43" s="300" t="s">
        <v>288</v>
      </c>
      <c r="B43" s="123">
        <v>1</v>
      </c>
      <c r="C43" s="123">
        <v>30</v>
      </c>
      <c r="D43" s="123">
        <v>89</v>
      </c>
      <c r="E43" s="123">
        <f>43*2</f>
        <v>86</v>
      </c>
      <c r="F43" s="123">
        <v>16</v>
      </c>
      <c r="G43" s="124">
        <f aca="true" t="shared" si="5" ref="G43:G48">SUM(B43:F43)</f>
        <v>222</v>
      </c>
    </row>
    <row r="44" spans="1:7" ht="13.5" customHeight="1">
      <c r="A44" s="297" t="s">
        <v>289</v>
      </c>
      <c r="B44" s="125">
        <v>3</v>
      </c>
      <c r="C44" s="125">
        <v>15</v>
      </c>
      <c r="D44" s="125">
        <v>15</v>
      </c>
      <c r="E44" s="125">
        <v>6</v>
      </c>
      <c r="F44" s="125">
        <v>0</v>
      </c>
      <c r="G44" s="126">
        <f t="shared" si="5"/>
        <v>39</v>
      </c>
    </row>
    <row r="45" spans="1:7" ht="12.75">
      <c r="A45" s="297" t="s">
        <v>290</v>
      </c>
      <c r="B45" s="125">
        <v>0</v>
      </c>
      <c r="C45" s="125">
        <v>7</v>
      </c>
      <c r="D45" s="125">
        <v>11</v>
      </c>
      <c r="E45" s="125">
        <v>22</v>
      </c>
      <c r="F45" s="125">
        <v>1</v>
      </c>
      <c r="G45" s="126">
        <f t="shared" si="5"/>
        <v>41</v>
      </c>
    </row>
    <row r="46" spans="1:7" ht="12.75">
      <c r="A46" s="297" t="s">
        <v>291</v>
      </c>
      <c r="B46" s="125">
        <v>0</v>
      </c>
      <c r="C46" s="125">
        <v>10</v>
      </c>
      <c r="D46" s="125">
        <v>9</v>
      </c>
      <c r="E46" s="125">
        <v>4</v>
      </c>
      <c r="F46" s="125">
        <v>0</v>
      </c>
      <c r="G46" s="126">
        <f t="shared" si="5"/>
        <v>23</v>
      </c>
    </row>
    <row r="47" spans="1:7" ht="15" customHeight="1">
      <c r="A47" s="297" t="s">
        <v>292</v>
      </c>
      <c r="B47" s="125">
        <v>0</v>
      </c>
      <c r="C47" s="125">
        <v>5</v>
      </c>
      <c r="D47" s="125">
        <v>3</v>
      </c>
      <c r="E47" s="125">
        <v>7</v>
      </c>
      <c r="F47" s="125">
        <v>1</v>
      </c>
      <c r="G47" s="126">
        <f t="shared" si="5"/>
        <v>16</v>
      </c>
    </row>
    <row r="48" spans="1:7" ht="13.5" thickBot="1">
      <c r="A48" s="306" t="s">
        <v>293</v>
      </c>
      <c r="B48" s="127">
        <v>0</v>
      </c>
      <c r="C48" s="127">
        <v>0</v>
      </c>
      <c r="D48" s="127">
        <v>0</v>
      </c>
      <c r="E48" s="127">
        <v>5</v>
      </c>
      <c r="F48" s="127">
        <v>3</v>
      </c>
      <c r="G48" s="128">
        <f t="shared" si="5"/>
        <v>8</v>
      </c>
    </row>
    <row r="49" spans="1:7" ht="13.5" thickBot="1">
      <c r="A49" s="307" t="s">
        <v>105</v>
      </c>
      <c r="B49" s="170">
        <f aca="true" t="shared" si="6" ref="B49:G49">SUM(B43:B48)</f>
        <v>4</v>
      </c>
      <c r="C49" s="170">
        <f t="shared" si="6"/>
        <v>67</v>
      </c>
      <c r="D49" s="170">
        <f t="shared" si="6"/>
        <v>127</v>
      </c>
      <c r="E49" s="170">
        <f t="shared" si="6"/>
        <v>130</v>
      </c>
      <c r="F49" s="170">
        <f t="shared" si="6"/>
        <v>21</v>
      </c>
      <c r="G49" s="170">
        <f t="shared" si="6"/>
        <v>349</v>
      </c>
    </row>
    <row r="50" spans="1:15" s="1" customFormat="1" ht="12.75">
      <c r="A50" s="305" t="s">
        <v>8</v>
      </c>
      <c r="B50" s="272"/>
      <c r="C50" s="16"/>
      <c r="D50" s="8"/>
      <c r="E50" s="1" t="s">
        <v>130</v>
      </c>
      <c r="I50" s="93"/>
      <c r="O50" s="11"/>
    </row>
    <row r="52" spans="1:256" s="1" customFormat="1" ht="19.5" customHeight="1">
      <c r="A52" s="304" t="s">
        <v>308</v>
      </c>
      <c r="B52" s="92"/>
      <c r="C52" s="93"/>
      <c r="D52" s="93"/>
      <c r="E52" s="93"/>
      <c r="F52" s="93"/>
      <c r="G52" s="93"/>
      <c r="H52" s="93"/>
      <c r="I52" s="93"/>
      <c r="J52" s="93"/>
      <c r="K52" s="93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s="1" customFormat="1" ht="6.75" customHeight="1" thickBot="1">
      <c r="A53" s="305"/>
      <c r="B53" s="92"/>
      <c r="C53" s="93"/>
      <c r="D53" s="93"/>
      <c r="E53" s="93"/>
      <c r="F53" s="93"/>
      <c r="G53" s="93"/>
      <c r="H53" s="93"/>
      <c r="I53" s="93"/>
      <c r="J53" s="93"/>
      <c r="K53" s="93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s="1" customFormat="1" ht="13.5" customHeight="1" thickBot="1">
      <c r="A54" s="326">
        <v>2012</v>
      </c>
      <c r="B54" s="326"/>
      <c r="C54" s="326"/>
      <c r="D54" s="326"/>
      <c r="E54" s="326"/>
      <c r="F54" s="326"/>
      <c r="G54" s="326"/>
      <c r="H54" s="326"/>
      <c r="I54" s="326"/>
      <c r="J54" s="326"/>
      <c r="K54" s="16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s="1" customFormat="1" ht="64.5" thickBot="1">
      <c r="A55" s="130" t="s">
        <v>309</v>
      </c>
      <c r="B55" s="121" t="s">
        <v>297</v>
      </c>
      <c r="C55" s="121" t="s">
        <v>298</v>
      </c>
      <c r="D55" s="121" t="s">
        <v>299</v>
      </c>
      <c r="E55" s="121" t="s">
        <v>300</v>
      </c>
      <c r="F55" s="121" t="s">
        <v>301</v>
      </c>
      <c r="G55" s="121" t="s">
        <v>302</v>
      </c>
      <c r="H55" s="121" t="s">
        <v>303</v>
      </c>
      <c r="I55" s="121" t="s">
        <v>304</v>
      </c>
      <c r="J55" s="121" t="s">
        <v>105</v>
      </c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s="1" customFormat="1" ht="12.75">
      <c r="A56" s="312" t="s">
        <v>310</v>
      </c>
      <c r="B56" s="123">
        <v>13</v>
      </c>
      <c r="C56" s="123">
        <v>0</v>
      </c>
      <c r="D56" s="123">
        <v>3</v>
      </c>
      <c r="E56" s="123">
        <v>0</v>
      </c>
      <c r="F56" s="123">
        <v>0</v>
      </c>
      <c r="G56" s="123">
        <v>0</v>
      </c>
      <c r="H56" s="123">
        <v>0</v>
      </c>
      <c r="I56" s="123">
        <v>0</v>
      </c>
      <c r="J56" s="124">
        <f aca="true" t="shared" si="7" ref="J56:J83">SUM(B56:I56)</f>
        <v>16</v>
      </c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s="1" customFormat="1" ht="12.75">
      <c r="A57" s="313" t="s">
        <v>311</v>
      </c>
      <c r="B57" s="125">
        <v>6</v>
      </c>
      <c r="C57" s="125">
        <v>1</v>
      </c>
      <c r="D57" s="125">
        <v>1</v>
      </c>
      <c r="E57" s="125">
        <v>0</v>
      </c>
      <c r="F57" s="125">
        <v>0</v>
      </c>
      <c r="G57" s="125">
        <v>1</v>
      </c>
      <c r="H57" s="125">
        <v>0</v>
      </c>
      <c r="I57" s="125">
        <v>0</v>
      </c>
      <c r="J57" s="126">
        <f t="shared" si="7"/>
        <v>9</v>
      </c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s="1" customFormat="1" ht="12.75">
      <c r="A58" s="313" t="s">
        <v>312</v>
      </c>
      <c r="B58" s="125">
        <v>6</v>
      </c>
      <c r="C58" s="125">
        <v>2</v>
      </c>
      <c r="D58" s="125">
        <v>1</v>
      </c>
      <c r="E58" s="125">
        <v>0</v>
      </c>
      <c r="F58" s="125">
        <v>0</v>
      </c>
      <c r="G58" s="125">
        <v>0</v>
      </c>
      <c r="H58" s="125">
        <v>0</v>
      </c>
      <c r="I58" s="125">
        <v>0</v>
      </c>
      <c r="J58" s="126">
        <f t="shared" si="7"/>
        <v>9</v>
      </c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11" ht="12.75">
      <c r="A59" s="313" t="s">
        <v>313</v>
      </c>
      <c r="B59" s="125">
        <v>6</v>
      </c>
      <c r="C59" s="125">
        <v>0</v>
      </c>
      <c r="D59" s="125">
        <v>0</v>
      </c>
      <c r="E59" s="125">
        <v>1</v>
      </c>
      <c r="F59" s="125">
        <v>1</v>
      </c>
      <c r="G59" s="125">
        <v>0</v>
      </c>
      <c r="H59" s="125">
        <v>0</v>
      </c>
      <c r="I59" s="125">
        <v>0</v>
      </c>
      <c r="J59" s="126">
        <f t="shared" si="7"/>
        <v>8</v>
      </c>
      <c r="K59" s="31"/>
    </row>
    <row r="60" spans="1:11" ht="12.75">
      <c r="A60" s="313" t="s">
        <v>314</v>
      </c>
      <c r="B60" s="125">
        <v>1</v>
      </c>
      <c r="C60" s="125">
        <v>4</v>
      </c>
      <c r="D60" s="125">
        <v>2</v>
      </c>
      <c r="E60" s="125">
        <v>0</v>
      </c>
      <c r="F60" s="125">
        <v>0</v>
      </c>
      <c r="G60" s="125">
        <v>0</v>
      </c>
      <c r="H60" s="125">
        <v>0</v>
      </c>
      <c r="I60" s="125">
        <v>0</v>
      </c>
      <c r="J60" s="126">
        <f t="shared" si="7"/>
        <v>7</v>
      </c>
      <c r="K60" s="31"/>
    </row>
    <row r="61" spans="1:11" ht="17.25" customHeight="1">
      <c r="A61" s="298" t="s">
        <v>315</v>
      </c>
      <c r="B61" s="125">
        <v>4</v>
      </c>
      <c r="C61" s="125">
        <v>1</v>
      </c>
      <c r="D61" s="125">
        <v>0</v>
      </c>
      <c r="E61" s="125">
        <v>0</v>
      </c>
      <c r="F61" s="125">
        <v>0</v>
      </c>
      <c r="G61" s="125">
        <v>1</v>
      </c>
      <c r="H61" s="125">
        <v>0</v>
      </c>
      <c r="I61" s="125">
        <v>0</v>
      </c>
      <c r="J61" s="126">
        <f t="shared" si="7"/>
        <v>6</v>
      </c>
      <c r="K61" s="31"/>
    </row>
    <row r="62" spans="1:11" ht="12.75">
      <c r="A62" s="313" t="s">
        <v>316</v>
      </c>
      <c r="B62" s="125">
        <v>2</v>
      </c>
      <c r="C62" s="125">
        <v>0</v>
      </c>
      <c r="D62" s="125">
        <v>1</v>
      </c>
      <c r="E62" s="125">
        <v>2</v>
      </c>
      <c r="F62" s="125">
        <v>0</v>
      </c>
      <c r="G62" s="125">
        <v>0</v>
      </c>
      <c r="H62" s="125">
        <v>0</v>
      </c>
      <c r="I62" s="125">
        <v>1</v>
      </c>
      <c r="J62" s="126">
        <f t="shared" si="7"/>
        <v>6</v>
      </c>
      <c r="K62" s="31"/>
    </row>
    <row r="63" spans="1:11" ht="12.75">
      <c r="A63" s="298" t="s">
        <v>317</v>
      </c>
      <c r="B63" s="125">
        <v>4</v>
      </c>
      <c r="C63" s="125">
        <v>0</v>
      </c>
      <c r="D63" s="125">
        <v>1</v>
      </c>
      <c r="E63" s="125">
        <v>1</v>
      </c>
      <c r="F63" s="125">
        <v>0</v>
      </c>
      <c r="G63" s="125">
        <v>0</v>
      </c>
      <c r="H63" s="125">
        <v>0</v>
      </c>
      <c r="I63" s="125">
        <v>0</v>
      </c>
      <c r="J63" s="126">
        <f t="shared" si="7"/>
        <v>6</v>
      </c>
      <c r="K63" s="31"/>
    </row>
    <row r="64" spans="1:11" ht="12.75">
      <c r="A64" s="298" t="s">
        <v>318</v>
      </c>
      <c r="B64" s="125">
        <v>3</v>
      </c>
      <c r="C64" s="125">
        <v>1</v>
      </c>
      <c r="D64" s="125">
        <v>1</v>
      </c>
      <c r="E64" s="125">
        <v>1</v>
      </c>
      <c r="F64" s="125">
        <v>0</v>
      </c>
      <c r="G64" s="125">
        <v>0</v>
      </c>
      <c r="H64" s="125">
        <v>0</v>
      </c>
      <c r="I64" s="125">
        <v>0</v>
      </c>
      <c r="J64" s="126">
        <f t="shared" si="7"/>
        <v>6</v>
      </c>
      <c r="K64" s="31"/>
    </row>
    <row r="65" spans="1:11" ht="12.75">
      <c r="A65" s="313" t="s">
        <v>319</v>
      </c>
      <c r="B65" s="125">
        <v>1</v>
      </c>
      <c r="C65" s="125">
        <v>1</v>
      </c>
      <c r="D65" s="125">
        <v>0</v>
      </c>
      <c r="E65" s="125">
        <v>2</v>
      </c>
      <c r="F65" s="125">
        <v>1</v>
      </c>
      <c r="G65" s="125">
        <v>0</v>
      </c>
      <c r="H65" s="125">
        <v>0</v>
      </c>
      <c r="I65" s="125">
        <v>0</v>
      </c>
      <c r="J65" s="126">
        <f t="shared" si="7"/>
        <v>5</v>
      </c>
      <c r="K65" s="31"/>
    </row>
    <row r="66" spans="1:11" ht="12.75">
      <c r="A66" s="313" t="s">
        <v>320</v>
      </c>
      <c r="B66" s="125">
        <v>2</v>
      </c>
      <c r="C66" s="125">
        <v>0</v>
      </c>
      <c r="D66" s="125">
        <v>2</v>
      </c>
      <c r="E66" s="125">
        <v>0</v>
      </c>
      <c r="F66" s="125">
        <v>0</v>
      </c>
      <c r="G66" s="125">
        <v>0</v>
      </c>
      <c r="H66" s="125">
        <v>0</v>
      </c>
      <c r="I66" s="125">
        <v>0</v>
      </c>
      <c r="J66" s="126">
        <f t="shared" si="7"/>
        <v>4</v>
      </c>
      <c r="K66" s="31"/>
    </row>
    <row r="67" spans="1:11" ht="12.75">
      <c r="A67" s="313" t="s">
        <v>321</v>
      </c>
      <c r="B67" s="125">
        <v>1</v>
      </c>
      <c r="C67" s="125">
        <v>1</v>
      </c>
      <c r="D67" s="125">
        <v>0</v>
      </c>
      <c r="E67" s="125">
        <v>0</v>
      </c>
      <c r="F67" s="125">
        <v>1</v>
      </c>
      <c r="G67" s="125">
        <v>1</v>
      </c>
      <c r="H67" s="125">
        <v>0</v>
      </c>
      <c r="I67" s="125">
        <v>0</v>
      </c>
      <c r="J67" s="126">
        <f t="shared" si="7"/>
        <v>4</v>
      </c>
      <c r="K67" s="31"/>
    </row>
    <row r="68" spans="1:11" ht="12.75">
      <c r="A68" s="313" t="s">
        <v>322</v>
      </c>
      <c r="B68" s="125">
        <v>1</v>
      </c>
      <c r="C68" s="125">
        <v>1</v>
      </c>
      <c r="D68" s="125">
        <v>0</v>
      </c>
      <c r="E68" s="125">
        <v>0</v>
      </c>
      <c r="F68" s="125">
        <v>1</v>
      </c>
      <c r="G68" s="125">
        <v>0</v>
      </c>
      <c r="H68" s="125">
        <v>1</v>
      </c>
      <c r="I68" s="125">
        <v>0</v>
      </c>
      <c r="J68" s="126">
        <f t="shared" si="7"/>
        <v>4</v>
      </c>
      <c r="K68" s="31"/>
    </row>
    <row r="69" spans="1:11" ht="12.75">
      <c r="A69" s="298" t="s">
        <v>323</v>
      </c>
      <c r="B69" s="125">
        <v>0</v>
      </c>
      <c r="C69" s="125">
        <v>1</v>
      </c>
      <c r="D69" s="125">
        <v>0</v>
      </c>
      <c r="E69" s="125">
        <v>0</v>
      </c>
      <c r="F69" s="125">
        <v>1</v>
      </c>
      <c r="G69" s="125">
        <v>1</v>
      </c>
      <c r="H69" s="125">
        <v>1</v>
      </c>
      <c r="I69" s="125">
        <v>0</v>
      </c>
      <c r="J69" s="126">
        <f t="shared" si="7"/>
        <v>4</v>
      </c>
      <c r="K69" s="31"/>
    </row>
    <row r="70" spans="1:11" ht="14.25" customHeight="1">
      <c r="A70" s="313" t="s">
        <v>324</v>
      </c>
      <c r="B70" s="125">
        <v>2</v>
      </c>
      <c r="C70" s="125">
        <v>0</v>
      </c>
      <c r="D70" s="125">
        <v>1</v>
      </c>
      <c r="E70" s="125">
        <v>1</v>
      </c>
      <c r="F70" s="125">
        <v>0</v>
      </c>
      <c r="G70" s="125">
        <v>0</v>
      </c>
      <c r="H70" s="125">
        <v>0</v>
      </c>
      <c r="I70" s="125">
        <v>0</v>
      </c>
      <c r="J70" s="126">
        <f t="shared" si="7"/>
        <v>4</v>
      </c>
      <c r="K70" s="31"/>
    </row>
    <row r="71" spans="1:11" ht="14.25" customHeight="1">
      <c r="A71" s="313" t="s">
        <v>325</v>
      </c>
      <c r="B71" s="125">
        <v>3</v>
      </c>
      <c r="C71" s="125">
        <v>0</v>
      </c>
      <c r="D71" s="125">
        <v>1</v>
      </c>
      <c r="E71" s="125">
        <v>0</v>
      </c>
      <c r="F71" s="125">
        <v>0</v>
      </c>
      <c r="G71" s="125">
        <v>0</v>
      </c>
      <c r="H71" s="125">
        <v>0</v>
      </c>
      <c r="I71" s="125">
        <v>0</v>
      </c>
      <c r="J71" s="126">
        <f t="shared" si="7"/>
        <v>4</v>
      </c>
      <c r="K71" s="31"/>
    </row>
    <row r="72" spans="1:11" ht="14.25" customHeight="1">
      <c r="A72" s="313" t="s">
        <v>326</v>
      </c>
      <c r="B72" s="125">
        <v>2</v>
      </c>
      <c r="C72" s="125">
        <v>1</v>
      </c>
      <c r="D72" s="125">
        <v>0</v>
      </c>
      <c r="E72" s="125">
        <v>0</v>
      </c>
      <c r="F72" s="125">
        <v>1</v>
      </c>
      <c r="G72" s="125">
        <v>0</v>
      </c>
      <c r="H72" s="125">
        <v>0</v>
      </c>
      <c r="I72" s="125">
        <v>0</v>
      </c>
      <c r="J72" s="126">
        <f t="shared" si="7"/>
        <v>4</v>
      </c>
      <c r="K72" s="31"/>
    </row>
    <row r="73" spans="1:11" ht="14.25" customHeight="1">
      <c r="A73" s="313" t="s">
        <v>327</v>
      </c>
      <c r="B73" s="125">
        <v>2</v>
      </c>
      <c r="C73" s="125">
        <v>2</v>
      </c>
      <c r="D73" s="125">
        <v>0</v>
      </c>
      <c r="E73" s="125">
        <v>0</v>
      </c>
      <c r="F73" s="125">
        <v>0</v>
      </c>
      <c r="G73" s="125">
        <v>0</v>
      </c>
      <c r="H73" s="125">
        <v>0</v>
      </c>
      <c r="I73" s="125">
        <v>0</v>
      </c>
      <c r="J73" s="126">
        <f t="shared" si="7"/>
        <v>4</v>
      </c>
      <c r="K73" s="31"/>
    </row>
    <row r="74" spans="1:11" ht="14.25" customHeight="1">
      <c r="A74" s="313" t="s">
        <v>328</v>
      </c>
      <c r="B74" s="125">
        <v>1</v>
      </c>
      <c r="C74" s="125">
        <v>0</v>
      </c>
      <c r="D74" s="125">
        <v>1</v>
      </c>
      <c r="E74" s="125">
        <v>1</v>
      </c>
      <c r="F74" s="125">
        <v>0</v>
      </c>
      <c r="G74" s="125">
        <v>0</v>
      </c>
      <c r="H74" s="125">
        <v>0</v>
      </c>
      <c r="I74" s="125">
        <v>0</v>
      </c>
      <c r="J74" s="126">
        <f t="shared" si="7"/>
        <v>3</v>
      </c>
      <c r="K74" s="31"/>
    </row>
    <row r="75" spans="1:11" ht="14.25" customHeight="1">
      <c r="A75" s="313" t="s">
        <v>329</v>
      </c>
      <c r="B75" s="125">
        <v>1</v>
      </c>
      <c r="C75" s="125">
        <v>2</v>
      </c>
      <c r="D75" s="125">
        <v>0</v>
      </c>
      <c r="E75" s="125">
        <v>0</v>
      </c>
      <c r="F75" s="125">
        <v>0</v>
      </c>
      <c r="G75" s="125">
        <v>0</v>
      </c>
      <c r="H75" s="125">
        <v>0</v>
      </c>
      <c r="I75" s="125">
        <v>0</v>
      </c>
      <c r="J75" s="126">
        <f t="shared" si="7"/>
        <v>3</v>
      </c>
      <c r="K75" s="31"/>
    </row>
    <row r="76" spans="1:11" ht="14.25" customHeight="1">
      <c r="A76" s="313" t="s">
        <v>330</v>
      </c>
      <c r="B76" s="125">
        <v>0</v>
      </c>
      <c r="C76" s="125">
        <v>1</v>
      </c>
      <c r="D76" s="125">
        <v>0</v>
      </c>
      <c r="E76" s="125">
        <v>0</v>
      </c>
      <c r="F76" s="125">
        <v>0</v>
      </c>
      <c r="G76" s="125">
        <v>2</v>
      </c>
      <c r="H76" s="125">
        <v>0</v>
      </c>
      <c r="I76" s="125">
        <v>0</v>
      </c>
      <c r="J76" s="126">
        <f t="shared" si="7"/>
        <v>3</v>
      </c>
      <c r="K76" s="31"/>
    </row>
    <row r="77" spans="1:11" ht="12.75">
      <c r="A77" s="313" t="s">
        <v>331</v>
      </c>
      <c r="B77" s="125">
        <v>2</v>
      </c>
      <c r="C77" s="125">
        <v>0</v>
      </c>
      <c r="D77" s="125">
        <v>1</v>
      </c>
      <c r="E77" s="125">
        <v>0</v>
      </c>
      <c r="F77" s="125">
        <v>0</v>
      </c>
      <c r="G77" s="125">
        <v>0</v>
      </c>
      <c r="H77" s="125">
        <v>0</v>
      </c>
      <c r="I77" s="125">
        <v>0</v>
      </c>
      <c r="J77" s="126">
        <f t="shared" si="7"/>
        <v>3</v>
      </c>
      <c r="K77" s="31"/>
    </row>
    <row r="78" spans="1:11" ht="12.75">
      <c r="A78" s="313" t="s">
        <v>332</v>
      </c>
      <c r="B78" s="125">
        <v>1</v>
      </c>
      <c r="C78" s="125">
        <v>1</v>
      </c>
      <c r="D78" s="125">
        <v>0</v>
      </c>
      <c r="E78" s="125">
        <v>1</v>
      </c>
      <c r="F78" s="125">
        <v>0</v>
      </c>
      <c r="G78" s="125">
        <v>0</v>
      </c>
      <c r="H78" s="125">
        <v>0</v>
      </c>
      <c r="I78" s="125">
        <v>0</v>
      </c>
      <c r="J78" s="126">
        <f t="shared" si="7"/>
        <v>3</v>
      </c>
      <c r="K78" s="31"/>
    </row>
    <row r="79" spans="1:11" ht="12.75">
      <c r="A79" s="298" t="s">
        <v>333</v>
      </c>
      <c r="B79" s="125">
        <v>1</v>
      </c>
      <c r="C79" s="125">
        <v>1</v>
      </c>
      <c r="D79" s="125">
        <v>0</v>
      </c>
      <c r="E79" s="125">
        <v>0</v>
      </c>
      <c r="F79" s="125">
        <v>1</v>
      </c>
      <c r="G79" s="125">
        <v>0</v>
      </c>
      <c r="H79" s="125">
        <v>0</v>
      </c>
      <c r="I79" s="125">
        <v>0</v>
      </c>
      <c r="J79" s="126">
        <f t="shared" si="7"/>
        <v>3</v>
      </c>
      <c r="K79" s="31"/>
    </row>
    <row r="80" spans="1:11" ht="12.75">
      <c r="A80" s="313" t="s">
        <v>334</v>
      </c>
      <c r="B80" s="125">
        <v>1</v>
      </c>
      <c r="C80" s="125">
        <v>0</v>
      </c>
      <c r="D80" s="125">
        <v>1</v>
      </c>
      <c r="E80" s="125">
        <v>1</v>
      </c>
      <c r="F80" s="125">
        <v>0</v>
      </c>
      <c r="G80" s="125">
        <v>0</v>
      </c>
      <c r="H80" s="125">
        <v>0</v>
      </c>
      <c r="I80" s="125">
        <v>0</v>
      </c>
      <c r="J80" s="126">
        <f t="shared" si="7"/>
        <v>3</v>
      </c>
      <c r="K80" s="31"/>
    </row>
    <row r="81" spans="1:11" ht="12.75">
      <c r="A81" s="313" t="s">
        <v>335</v>
      </c>
      <c r="B81" s="125">
        <v>0</v>
      </c>
      <c r="C81" s="125">
        <v>0</v>
      </c>
      <c r="D81" s="125">
        <v>0</v>
      </c>
      <c r="E81" s="125">
        <v>0</v>
      </c>
      <c r="F81" s="125">
        <v>0</v>
      </c>
      <c r="G81" s="125">
        <v>3</v>
      </c>
      <c r="H81" s="125">
        <v>0</v>
      </c>
      <c r="I81" s="125">
        <v>0</v>
      </c>
      <c r="J81" s="126">
        <f t="shared" si="7"/>
        <v>3</v>
      </c>
      <c r="K81" s="31"/>
    </row>
    <row r="82" spans="1:11" ht="13.5" thickBot="1">
      <c r="A82" s="314" t="s">
        <v>336</v>
      </c>
      <c r="B82" s="127">
        <v>1</v>
      </c>
      <c r="C82" s="127">
        <v>0</v>
      </c>
      <c r="D82" s="127">
        <v>1</v>
      </c>
      <c r="E82" s="127">
        <v>0</v>
      </c>
      <c r="F82" s="127">
        <v>0</v>
      </c>
      <c r="G82" s="127">
        <v>0</v>
      </c>
      <c r="H82" s="127">
        <v>0</v>
      </c>
      <c r="I82" s="127">
        <v>0</v>
      </c>
      <c r="J82" s="128">
        <f t="shared" si="7"/>
        <v>2</v>
      </c>
      <c r="K82" s="31"/>
    </row>
    <row r="83" spans="1:11" ht="13.5" thickBot="1">
      <c r="A83" s="307" t="s">
        <v>105</v>
      </c>
      <c r="B83" s="129">
        <f>SUM(B56:B82)</f>
        <v>67</v>
      </c>
      <c r="C83" s="129">
        <f aca="true" t="shared" si="8" ref="C83:I83">SUM(C56:C82)</f>
        <v>21</v>
      </c>
      <c r="D83" s="129">
        <f t="shared" si="8"/>
        <v>18</v>
      </c>
      <c r="E83" s="129">
        <f t="shared" si="8"/>
        <v>11</v>
      </c>
      <c r="F83" s="129">
        <f t="shared" si="8"/>
        <v>7</v>
      </c>
      <c r="G83" s="129">
        <f t="shared" si="8"/>
        <v>9</v>
      </c>
      <c r="H83" s="129">
        <f t="shared" si="8"/>
        <v>2</v>
      </c>
      <c r="I83" s="129">
        <f t="shared" si="8"/>
        <v>1</v>
      </c>
      <c r="J83" s="129">
        <f t="shared" si="7"/>
        <v>136</v>
      </c>
      <c r="K83" s="31"/>
    </row>
    <row r="84" spans="1:15" s="1" customFormat="1" ht="12.75">
      <c r="A84" s="305" t="s">
        <v>8</v>
      </c>
      <c r="B84" s="272"/>
      <c r="C84" s="16"/>
      <c r="D84" s="8"/>
      <c r="E84" s="1" t="s">
        <v>130</v>
      </c>
      <c r="I84" s="93"/>
      <c r="O84" s="11"/>
    </row>
    <row r="86" spans="1:11" ht="18.75">
      <c r="A86" s="304" t="s">
        <v>337</v>
      </c>
      <c r="B86" s="92"/>
      <c r="C86" s="93"/>
      <c r="D86" s="93"/>
      <c r="E86" s="93"/>
      <c r="F86" s="93"/>
      <c r="G86" s="93"/>
      <c r="H86" s="93"/>
      <c r="I86" s="93"/>
      <c r="J86" s="93"/>
      <c r="K86" s="93"/>
    </row>
    <row r="87" spans="1:11" ht="6.75" customHeight="1" thickBot="1">
      <c r="A87" s="305"/>
      <c r="B87" s="92"/>
      <c r="C87" s="93"/>
      <c r="D87" s="93"/>
      <c r="E87" s="93"/>
      <c r="F87" s="93"/>
      <c r="G87" s="93"/>
      <c r="H87" s="93"/>
      <c r="I87" s="93"/>
      <c r="J87" s="93"/>
      <c r="K87" s="93"/>
    </row>
    <row r="88" spans="1:11" ht="13.5" thickBot="1">
      <c r="A88" s="326">
        <v>2012</v>
      </c>
      <c r="B88" s="326"/>
      <c r="C88" s="326"/>
      <c r="D88" s="326"/>
      <c r="E88" s="326"/>
      <c r="F88" s="326"/>
      <c r="G88" s="326"/>
      <c r="H88" s="16"/>
      <c r="I88" s="16"/>
      <c r="J88" s="16"/>
      <c r="K88" s="16"/>
    </row>
    <row r="89" spans="1:11" ht="13.5" thickBot="1">
      <c r="A89" s="130" t="s">
        <v>309</v>
      </c>
      <c r="B89" s="140">
        <v>1</v>
      </c>
      <c r="C89" s="140">
        <v>2</v>
      </c>
      <c r="D89" s="140">
        <v>3</v>
      </c>
      <c r="E89" s="140">
        <v>4</v>
      </c>
      <c r="F89" s="140">
        <v>5</v>
      </c>
      <c r="G89" s="140" t="s">
        <v>105</v>
      </c>
      <c r="H89" s="31"/>
      <c r="I89" s="31"/>
      <c r="J89" s="31"/>
      <c r="K89" s="31"/>
    </row>
    <row r="90" spans="1:11" ht="12.75">
      <c r="A90" s="312" t="s">
        <v>310</v>
      </c>
      <c r="B90" s="123">
        <v>0</v>
      </c>
      <c r="C90" s="123">
        <v>0</v>
      </c>
      <c r="D90" s="123">
        <v>8</v>
      </c>
      <c r="E90" s="123">
        <v>8</v>
      </c>
      <c r="F90" s="123">
        <v>0</v>
      </c>
      <c r="G90" s="173">
        <f aca="true" t="shared" si="9" ref="G90:G117">SUM(B90:F90)</f>
        <v>16</v>
      </c>
      <c r="H90" s="31"/>
      <c r="I90" s="31"/>
      <c r="J90" s="31"/>
      <c r="K90" s="31"/>
    </row>
    <row r="91" spans="1:11" ht="12.75">
      <c r="A91" s="313" t="s">
        <v>312</v>
      </c>
      <c r="B91" s="125">
        <v>0</v>
      </c>
      <c r="C91" s="125">
        <v>0</v>
      </c>
      <c r="D91" s="125">
        <v>1</v>
      </c>
      <c r="E91" s="125">
        <v>7</v>
      </c>
      <c r="F91" s="125">
        <v>1</v>
      </c>
      <c r="G91" s="174">
        <f t="shared" si="9"/>
        <v>9</v>
      </c>
      <c r="H91" s="31"/>
      <c r="I91" s="31"/>
      <c r="J91" s="31"/>
      <c r="K91" s="31"/>
    </row>
    <row r="92" spans="1:11" ht="12.75">
      <c r="A92" s="313" t="s">
        <v>338</v>
      </c>
      <c r="B92" s="125">
        <v>0</v>
      </c>
      <c r="C92" s="125">
        <v>1</v>
      </c>
      <c r="D92" s="125">
        <v>2</v>
      </c>
      <c r="E92" s="125">
        <v>5</v>
      </c>
      <c r="F92" s="125">
        <v>1</v>
      </c>
      <c r="G92" s="174">
        <f t="shared" si="9"/>
        <v>9</v>
      </c>
      <c r="H92" s="31"/>
      <c r="I92" s="31"/>
      <c r="J92" s="31"/>
      <c r="K92" s="31"/>
    </row>
    <row r="93" spans="1:11" ht="12.75">
      <c r="A93" s="313" t="s">
        <v>317</v>
      </c>
      <c r="B93" s="125">
        <v>0</v>
      </c>
      <c r="C93" s="125">
        <v>0</v>
      </c>
      <c r="D93" s="125">
        <v>3</v>
      </c>
      <c r="E93" s="125">
        <v>1</v>
      </c>
      <c r="F93" s="125">
        <v>4</v>
      </c>
      <c r="G93" s="174">
        <f t="shared" si="9"/>
        <v>8</v>
      </c>
      <c r="H93" s="31"/>
      <c r="I93" s="31"/>
      <c r="J93" s="31"/>
      <c r="K93" s="31"/>
    </row>
    <row r="94" spans="1:11" ht="12.75">
      <c r="A94" s="313" t="s">
        <v>313</v>
      </c>
      <c r="B94" s="125">
        <v>0</v>
      </c>
      <c r="C94" s="125">
        <v>0</v>
      </c>
      <c r="D94" s="125">
        <v>1</v>
      </c>
      <c r="E94" s="125">
        <v>6</v>
      </c>
      <c r="F94" s="125">
        <v>0</v>
      </c>
      <c r="G94" s="174">
        <f t="shared" si="9"/>
        <v>7</v>
      </c>
      <c r="H94" s="31"/>
      <c r="I94" s="31"/>
      <c r="J94" s="31"/>
      <c r="K94" s="31"/>
    </row>
    <row r="95" spans="1:11" ht="12.75">
      <c r="A95" s="313" t="s">
        <v>315</v>
      </c>
      <c r="B95" s="125">
        <v>0</v>
      </c>
      <c r="C95" s="125">
        <v>1</v>
      </c>
      <c r="D95" s="125">
        <v>3</v>
      </c>
      <c r="E95" s="125">
        <v>2</v>
      </c>
      <c r="F95" s="125">
        <v>0</v>
      </c>
      <c r="G95" s="174">
        <f t="shared" si="9"/>
        <v>6</v>
      </c>
      <c r="H95" s="31"/>
      <c r="I95" s="31"/>
      <c r="J95" s="31"/>
      <c r="K95" s="31"/>
    </row>
    <row r="96" spans="1:11" ht="12.75">
      <c r="A96" s="313" t="s">
        <v>316</v>
      </c>
      <c r="B96" s="125">
        <v>0</v>
      </c>
      <c r="C96" s="125">
        <v>2</v>
      </c>
      <c r="D96" s="125">
        <v>3</v>
      </c>
      <c r="E96" s="125">
        <v>0</v>
      </c>
      <c r="F96" s="125">
        <v>1</v>
      </c>
      <c r="G96" s="174">
        <f t="shared" si="9"/>
        <v>6</v>
      </c>
      <c r="H96" s="31"/>
      <c r="I96" s="31"/>
      <c r="J96" s="31"/>
      <c r="K96" s="31"/>
    </row>
    <row r="97" spans="1:11" ht="12.75">
      <c r="A97" s="313" t="s">
        <v>319</v>
      </c>
      <c r="B97" s="125">
        <v>0</v>
      </c>
      <c r="C97" s="125">
        <v>1</v>
      </c>
      <c r="D97" s="125">
        <v>2</v>
      </c>
      <c r="E97" s="125">
        <v>3</v>
      </c>
      <c r="F97" s="125">
        <v>0</v>
      </c>
      <c r="G97" s="174">
        <f t="shared" si="9"/>
        <v>6</v>
      </c>
      <c r="H97" s="31"/>
      <c r="I97" s="31"/>
      <c r="J97" s="31"/>
      <c r="K97" s="31"/>
    </row>
    <row r="98" spans="1:11" ht="12.75">
      <c r="A98" s="313" t="s">
        <v>314</v>
      </c>
      <c r="B98" s="125">
        <v>3</v>
      </c>
      <c r="C98" s="125">
        <v>1</v>
      </c>
      <c r="D98" s="125">
        <v>0</v>
      </c>
      <c r="E98" s="125">
        <v>1</v>
      </c>
      <c r="F98" s="125">
        <v>0</v>
      </c>
      <c r="G98" s="174">
        <f t="shared" si="9"/>
        <v>5</v>
      </c>
      <c r="H98" s="31"/>
      <c r="I98" s="31"/>
      <c r="J98" s="31"/>
      <c r="K98" s="31"/>
    </row>
    <row r="99" spans="1:11" ht="12.75">
      <c r="A99" s="298" t="s">
        <v>320</v>
      </c>
      <c r="B99" s="125">
        <v>0</v>
      </c>
      <c r="C99" s="125">
        <v>0</v>
      </c>
      <c r="D99" s="125">
        <v>0</v>
      </c>
      <c r="E99" s="125">
        <v>2</v>
      </c>
      <c r="F99" s="125">
        <v>2</v>
      </c>
      <c r="G99" s="174">
        <f t="shared" si="9"/>
        <v>4</v>
      </c>
      <c r="H99" s="31"/>
      <c r="I99" s="31"/>
      <c r="J99" s="31"/>
      <c r="K99" s="31"/>
    </row>
    <row r="100" spans="1:11" ht="12.75" customHeight="1">
      <c r="A100" s="313" t="s">
        <v>326</v>
      </c>
      <c r="B100" s="125">
        <v>0</v>
      </c>
      <c r="C100" s="125">
        <v>2</v>
      </c>
      <c r="D100" s="125">
        <v>2</v>
      </c>
      <c r="E100" s="125">
        <v>0</v>
      </c>
      <c r="F100" s="125">
        <v>0</v>
      </c>
      <c r="G100" s="174">
        <f t="shared" si="9"/>
        <v>4</v>
      </c>
      <c r="H100" s="31"/>
      <c r="I100" s="31"/>
      <c r="J100" s="31"/>
      <c r="K100" s="31"/>
    </row>
    <row r="101" spans="1:239" ht="12.75">
      <c r="A101" s="313" t="s">
        <v>339</v>
      </c>
      <c r="B101" s="125">
        <v>1</v>
      </c>
      <c r="C101" s="125">
        <v>3</v>
      </c>
      <c r="D101" s="125">
        <v>0</v>
      </c>
      <c r="E101" s="125">
        <v>0</v>
      </c>
      <c r="F101" s="125">
        <v>0</v>
      </c>
      <c r="G101" s="174">
        <f t="shared" si="9"/>
        <v>4</v>
      </c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  <c r="CD101" s="95"/>
      <c r="CE101" s="95"/>
      <c r="CF101" s="95"/>
      <c r="CG101" s="95"/>
      <c r="CH101" s="95"/>
      <c r="CI101" s="95"/>
      <c r="CJ101" s="95"/>
      <c r="CK101" s="95"/>
      <c r="CL101" s="95"/>
      <c r="CM101" s="95"/>
      <c r="CN101" s="95"/>
      <c r="CO101" s="95"/>
      <c r="CP101" s="95"/>
      <c r="CQ101" s="95"/>
      <c r="CR101" s="95"/>
      <c r="CS101" s="95"/>
      <c r="CT101" s="95"/>
      <c r="CU101" s="95"/>
      <c r="CV101" s="95"/>
      <c r="CW101" s="95"/>
      <c r="CX101" s="95"/>
      <c r="CY101" s="95"/>
      <c r="CZ101" s="95"/>
      <c r="DA101" s="95"/>
      <c r="DB101" s="95"/>
      <c r="DC101" s="95"/>
      <c r="DD101" s="95"/>
      <c r="DE101" s="95"/>
      <c r="DF101" s="95"/>
      <c r="DG101" s="95"/>
      <c r="DH101" s="95"/>
      <c r="DI101" s="95"/>
      <c r="DJ101" s="95"/>
      <c r="DK101" s="95"/>
      <c r="DL101" s="95"/>
      <c r="DM101" s="95"/>
      <c r="DN101" s="95"/>
      <c r="DO101" s="95"/>
      <c r="DP101" s="95"/>
      <c r="DQ101" s="95"/>
      <c r="DR101" s="95"/>
      <c r="DS101" s="95"/>
      <c r="DT101" s="95"/>
      <c r="DU101" s="95"/>
      <c r="DV101" s="95"/>
      <c r="DW101" s="95"/>
      <c r="DX101" s="95"/>
      <c r="DY101" s="95"/>
      <c r="DZ101" s="95"/>
      <c r="EA101" s="95"/>
      <c r="EB101" s="95"/>
      <c r="EC101" s="95"/>
      <c r="ED101" s="95"/>
      <c r="EE101" s="95"/>
      <c r="EF101" s="95"/>
      <c r="EG101" s="95"/>
      <c r="EH101" s="95"/>
      <c r="EI101" s="95"/>
      <c r="EJ101" s="95"/>
      <c r="EK101" s="95"/>
      <c r="EL101" s="95"/>
      <c r="EM101" s="95"/>
      <c r="EN101" s="95"/>
      <c r="EO101" s="95"/>
      <c r="EP101" s="95"/>
      <c r="EQ101" s="95"/>
      <c r="ER101" s="95"/>
      <c r="ES101" s="95"/>
      <c r="ET101" s="95"/>
      <c r="EU101" s="95"/>
      <c r="EV101" s="95"/>
      <c r="EW101" s="95"/>
      <c r="EX101" s="95"/>
      <c r="EY101" s="95"/>
      <c r="EZ101" s="95"/>
      <c r="FA101" s="95"/>
      <c r="FB101" s="95"/>
      <c r="FC101" s="95"/>
      <c r="FD101" s="95"/>
      <c r="FE101" s="95"/>
      <c r="FF101" s="95"/>
      <c r="FG101" s="95"/>
      <c r="FH101" s="95"/>
      <c r="FI101" s="95"/>
      <c r="FJ101" s="95"/>
      <c r="FK101" s="95"/>
      <c r="FL101" s="95"/>
      <c r="FM101" s="95"/>
      <c r="FN101" s="95"/>
      <c r="FO101" s="95"/>
      <c r="FP101" s="95"/>
      <c r="FQ101" s="95"/>
      <c r="FR101" s="95"/>
      <c r="FS101" s="95"/>
      <c r="FT101" s="95"/>
      <c r="FU101" s="95"/>
      <c r="FV101" s="95"/>
      <c r="FW101" s="95"/>
      <c r="FX101" s="95"/>
      <c r="FY101" s="95"/>
      <c r="FZ101" s="95"/>
      <c r="GA101" s="95"/>
      <c r="GB101" s="95"/>
      <c r="GC101" s="95"/>
      <c r="GD101" s="95"/>
      <c r="GE101" s="95"/>
      <c r="GF101" s="95"/>
      <c r="GG101" s="95"/>
      <c r="GH101" s="95"/>
      <c r="GI101" s="95"/>
      <c r="GJ101" s="95"/>
      <c r="GK101" s="95"/>
      <c r="GL101" s="95"/>
      <c r="GM101" s="95"/>
      <c r="GN101" s="95"/>
      <c r="GO101" s="95"/>
      <c r="GP101" s="95"/>
      <c r="GQ101" s="95"/>
      <c r="GR101" s="95"/>
      <c r="GS101" s="95"/>
      <c r="GT101" s="95"/>
      <c r="GU101" s="95"/>
      <c r="GV101" s="95"/>
      <c r="GW101" s="95"/>
      <c r="GX101" s="95"/>
      <c r="GY101" s="95"/>
      <c r="GZ101" s="95"/>
      <c r="HA101" s="95"/>
      <c r="HB101" s="95"/>
      <c r="HC101" s="95"/>
      <c r="HD101" s="95"/>
      <c r="HE101" s="95"/>
      <c r="HF101" s="95"/>
      <c r="HG101" s="95"/>
      <c r="HH101" s="95"/>
      <c r="HI101" s="95"/>
      <c r="HJ101" s="95"/>
      <c r="HK101" s="95"/>
      <c r="HL101" s="95"/>
      <c r="HM101" s="95"/>
      <c r="HN101" s="95"/>
      <c r="HO101" s="95"/>
      <c r="HP101" s="95"/>
      <c r="HQ101" s="95"/>
      <c r="HR101" s="95"/>
      <c r="HS101" s="95"/>
      <c r="HT101" s="95"/>
      <c r="HU101" s="95"/>
      <c r="HV101" s="95"/>
      <c r="HW101" s="95"/>
      <c r="HX101" s="95"/>
      <c r="HY101" s="95"/>
      <c r="HZ101" s="95"/>
      <c r="IA101" s="95"/>
      <c r="IB101" s="95"/>
      <c r="IC101" s="95"/>
      <c r="ID101" s="95"/>
      <c r="IE101" s="95"/>
    </row>
    <row r="102" spans="1:256" s="172" customFormat="1" ht="12.75">
      <c r="A102" s="313" t="s">
        <v>321</v>
      </c>
      <c r="B102" s="125">
        <v>0</v>
      </c>
      <c r="C102" s="125">
        <v>0</v>
      </c>
      <c r="D102" s="125">
        <v>2</v>
      </c>
      <c r="E102" s="125">
        <v>2</v>
      </c>
      <c r="F102" s="125">
        <v>0</v>
      </c>
      <c r="G102" s="174">
        <f t="shared" si="9"/>
        <v>4</v>
      </c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  <c r="CD102" s="95"/>
      <c r="CE102" s="95"/>
      <c r="CF102" s="95"/>
      <c r="CG102" s="95"/>
      <c r="CH102" s="95"/>
      <c r="CI102" s="95"/>
      <c r="CJ102" s="95"/>
      <c r="CK102" s="95"/>
      <c r="CL102" s="95"/>
      <c r="CM102" s="95"/>
      <c r="CN102" s="95"/>
      <c r="CO102" s="95"/>
      <c r="CP102" s="95"/>
      <c r="CQ102" s="95"/>
      <c r="CR102" s="95"/>
      <c r="CS102" s="95"/>
      <c r="CT102" s="95"/>
      <c r="CU102" s="95"/>
      <c r="CV102" s="95"/>
      <c r="CW102" s="95"/>
      <c r="CX102" s="95"/>
      <c r="CY102" s="95"/>
      <c r="CZ102" s="95"/>
      <c r="DA102" s="95"/>
      <c r="DB102" s="95"/>
      <c r="DC102" s="95"/>
      <c r="DD102" s="95"/>
      <c r="DE102" s="95"/>
      <c r="DF102" s="95"/>
      <c r="DG102" s="95"/>
      <c r="DH102" s="95"/>
      <c r="DI102" s="95"/>
      <c r="DJ102" s="95"/>
      <c r="DK102" s="95"/>
      <c r="DL102" s="95"/>
      <c r="DM102" s="95"/>
      <c r="DN102" s="95"/>
      <c r="DO102" s="95"/>
      <c r="DP102" s="95"/>
      <c r="DQ102" s="95"/>
      <c r="DR102" s="95"/>
      <c r="DS102" s="95"/>
      <c r="DT102" s="95"/>
      <c r="DU102" s="95"/>
      <c r="DV102" s="95"/>
      <c r="DW102" s="95"/>
      <c r="DX102" s="95"/>
      <c r="DY102" s="95"/>
      <c r="DZ102" s="95"/>
      <c r="EA102" s="95"/>
      <c r="EB102" s="95"/>
      <c r="EC102" s="95"/>
      <c r="ED102" s="95"/>
      <c r="EE102" s="95"/>
      <c r="EF102" s="95"/>
      <c r="EG102" s="95"/>
      <c r="EH102" s="95"/>
      <c r="EI102" s="95"/>
      <c r="EJ102" s="95"/>
      <c r="EK102" s="95"/>
      <c r="EL102" s="95"/>
      <c r="EM102" s="95"/>
      <c r="EN102" s="95"/>
      <c r="EO102" s="95"/>
      <c r="EP102" s="95"/>
      <c r="EQ102" s="95"/>
      <c r="ER102" s="95"/>
      <c r="ES102" s="95"/>
      <c r="ET102" s="95"/>
      <c r="EU102" s="95"/>
      <c r="EV102" s="95"/>
      <c r="EW102" s="95"/>
      <c r="EX102" s="95"/>
      <c r="EY102" s="95"/>
      <c r="EZ102" s="95"/>
      <c r="FA102" s="95"/>
      <c r="FB102" s="95"/>
      <c r="FC102" s="95"/>
      <c r="FD102" s="95"/>
      <c r="FE102" s="95"/>
      <c r="FF102" s="95"/>
      <c r="FG102" s="95"/>
      <c r="FH102" s="95"/>
      <c r="FI102" s="95"/>
      <c r="FJ102" s="95"/>
      <c r="FK102" s="95"/>
      <c r="FL102" s="95"/>
      <c r="FM102" s="95"/>
      <c r="FN102" s="95"/>
      <c r="FO102" s="95"/>
      <c r="FP102" s="95"/>
      <c r="FQ102" s="95"/>
      <c r="FR102" s="95"/>
      <c r="FS102" s="95"/>
      <c r="FT102" s="95"/>
      <c r="FU102" s="95"/>
      <c r="FV102" s="95"/>
      <c r="FW102" s="95"/>
      <c r="FX102" s="95"/>
      <c r="FY102" s="95"/>
      <c r="FZ102" s="95"/>
      <c r="GA102" s="95"/>
      <c r="GB102" s="95"/>
      <c r="GC102" s="95"/>
      <c r="GD102" s="95"/>
      <c r="GE102" s="95"/>
      <c r="GF102" s="95"/>
      <c r="GG102" s="95"/>
      <c r="GH102" s="95"/>
      <c r="GI102" s="95"/>
      <c r="GJ102" s="95"/>
      <c r="GK102" s="95"/>
      <c r="GL102" s="95"/>
      <c r="GM102" s="95"/>
      <c r="GN102" s="95"/>
      <c r="GO102" s="95"/>
      <c r="GP102" s="95"/>
      <c r="GQ102" s="95"/>
      <c r="GR102" s="95"/>
      <c r="GS102" s="95"/>
      <c r="GT102" s="95"/>
      <c r="GU102" s="95"/>
      <c r="GV102" s="95"/>
      <c r="GW102" s="95"/>
      <c r="GX102" s="95"/>
      <c r="GY102" s="95"/>
      <c r="GZ102" s="95"/>
      <c r="HA102" s="95"/>
      <c r="HB102" s="95"/>
      <c r="HC102" s="95"/>
      <c r="HD102" s="95"/>
      <c r="HE102" s="95"/>
      <c r="HF102" s="95"/>
      <c r="HG102" s="95"/>
      <c r="HH102" s="95"/>
      <c r="HI102" s="95"/>
      <c r="HJ102" s="95"/>
      <c r="HK102" s="95"/>
      <c r="HL102" s="95"/>
      <c r="HM102" s="95"/>
      <c r="HN102" s="95"/>
      <c r="HO102" s="95"/>
      <c r="HP102" s="95"/>
      <c r="HQ102" s="95"/>
      <c r="HR102" s="95"/>
      <c r="HS102" s="95"/>
      <c r="HT102" s="95"/>
      <c r="HU102" s="95"/>
      <c r="HV102" s="95"/>
      <c r="HW102" s="95"/>
      <c r="HX102" s="95"/>
      <c r="HY102" s="95"/>
      <c r="HZ102" s="95"/>
      <c r="IA102" s="95"/>
      <c r="IB102" s="95"/>
      <c r="IC102" s="95"/>
      <c r="ID102" s="95"/>
      <c r="IE102" s="95"/>
      <c r="IF102" s="95"/>
      <c r="IG102" s="95"/>
      <c r="IH102" s="95"/>
      <c r="II102" s="95"/>
      <c r="IJ102" s="95"/>
      <c r="IK102" s="95"/>
      <c r="IL102" s="95"/>
      <c r="IM102" s="95"/>
      <c r="IN102" s="95"/>
      <c r="IO102" s="95"/>
      <c r="IP102" s="95"/>
      <c r="IQ102" s="95"/>
      <c r="IR102" s="95"/>
      <c r="IS102" s="95"/>
      <c r="IT102" s="95"/>
      <c r="IU102" s="95"/>
      <c r="IV102" s="95"/>
    </row>
    <row r="103" spans="1:11" ht="12.75">
      <c r="A103" s="313" t="s">
        <v>324</v>
      </c>
      <c r="B103" s="137">
        <v>0</v>
      </c>
      <c r="C103" s="137">
        <v>0</v>
      </c>
      <c r="D103" s="137">
        <v>2</v>
      </c>
      <c r="E103" s="137">
        <v>2</v>
      </c>
      <c r="F103" s="137">
        <v>0</v>
      </c>
      <c r="G103" s="174">
        <f t="shared" si="9"/>
        <v>4</v>
      </c>
      <c r="H103" s="31"/>
      <c r="I103" s="31"/>
      <c r="J103" s="31"/>
      <c r="K103" s="31"/>
    </row>
    <row r="104" spans="1:11" ht="12.75">
      <c r="A104" s="313" t="s">
        <v>325</v>
      </c>
      <c r="B104" s="125">
        <v>0</v>
      </c>
      <c r="C104" s="125">
        <v>0</v>
      </c>
      <c r="D104" s="125">
        <v>3</v>
      </c>
      <c r="E104" s="125">
        <v>0</v>
      </c>
      <c r="F104" s="125">
        <v>1</v>
      </c>
      <c r="G104" s="174">
        <f t="shared" si="9"/>
        <v>4</v>
      </c>
      <c r="H104" s="31"/>
      <c r="I104" s="31"/>
      <c r="J104" s="31"/>
      <c r="K104" s="31"/>
    </row>
    <row r="105" spans="1:11" ht="12.75">
      <c r="A105" s="313" t="s">
        <v>322</v>
      </c>
      <c r="B105" s="125">
        <v>0</v>
      </c>
      <c r="C105" s="125">
        <v>3</v>
      </c>
      <c r="D105" s="125">
        <v>0</v>
      </c>
      <c r="E105" s="125">
        <v>1</v>
      </c>
      <c r="F105" s="125">
        <v>0</v>
      </c>
      <c r="G105" s="174">
        <f t="shared" si="9"/>
        <v>4</v>
      </c>
      <c r="H105" s="31"/>
      <c r="I105" s="31"/>
      <c r="J105" s="31"/>
      <c r="K105" s="31"/>
    </row>
    <row r="106" spans="1:11" ht="12.75">
      <c r="A106" s="45" t="s">
        <v>329</v>
      </c>
      <c r="B106" s="137">
        <v>0</v>
      </c>
      <c r="C106" s="137">
        <v>0</v>
      </c>
      <c r="D106" s="137">
        <v>3</v>
      </c>
      <c r="E106" s="137">
        <v>0</v>
      </c>
      <c r="F106" s="137">
        <v>0</v>
      </c>
      <c r="G106" s="174">
        <f t="shared" si="9"/>
        <v>3</v>
      </c>
      <c r="H106" s="31"/>
      <c r="I106" s="31"/>
      <c r="J106" s="31"/>
      <c r="K106" s="31"/>
    </row>
    <row r="107" spans="1:11" ht="12.75">
      <c r="A107" s="298" t="s">
        <v>333</v>
      </c>
      <c r="B107" s="125">
        <v>0</v>
      </c>
      <c r="C107" s="125">
        <v>1</v>
      </c>
      <c r="D107" s="125">
        <v>0</v>
      </c>
      <c r="E107" s="125">
        <v>2</v>
      </c>
      <c r="F107" s="125">
        <v>0</v>
      </c>
      <c r="G107" s="174">
        <f t="shared" si="9"/>
        <v>3</v>
      </c>
      <c r="H107" s="31"/>
      <c r="I107" s="31"/>
      <c r="J107" s="31"/>
      <c r="K107" s="31"/>
    </row>
    <row r="108" spans="1:11" ht="12.75">
      <c r="A108" s="313" t="s">
        <v>336</v>
      </c>
      <c r="B108" s="125">
        <v>0</v>
      </c>
      <c r="C108" s="125">
        <v>0</v>
      </c>
      <c r="D108" s="125">
        <v>0</v>
      </c>
      <c r="E108" s="125">
        <v>2</v>
      </c>
      <c r="F108" s="125">
        <v>1</v>
      </c>
      <c r="G108" s="174">
        <f t="shared" si="9"/>
        <v>3</v>
      </c>
      <c r="H108" s="31"/>
      <c r="I108" s="31"/>
      <c r="J108" s="31"/>
      <c r="K108" s="31"/>
    </row>
    <row r="109" spans="1:11" ht="12.75">
      <c r="A109" s="313" t="s">
        <v>340</v>
      </c>
      <c r="B109" s="125">
        <v>0</v>
      </c>
      <c r="C109" s="125">
        <v>0</v>
      </c>
      <c r="D109" s="125">
        <v>2</v>
      </c>
      <c r="E109" s="125">
        <v>1</v>
      </c>
      <c r="F109" s="125">
        <v>0</v>
      </c>
      <c r="G109" s="174">
        <f t="shared" si="9"/>
        <v>3</v>
      </c>
      <c r="H109" s="31"/>
      <c r="I109" s="31"/>
      <c r="J109" s="31"/>
      <c r="K109" s="31"/>
    </row>
    <row r="110" spans="1:11" ht="12.75">
      <c r="A110" s="313" t="s">
        <v>331</v>
      </c>
      <c r="B110" s="125">
        <v>0</v>
      </c>
      <c r="C110" s="125">
        <v>0</v>
      </c>
      <c r="D110" s="125">
        <v>1</v>
      </c>
      <c r="E110" s="125">
        <v>1</v>
      </c>
      <c r="F110" s="125">
        <v>1</v>
      </c>
      <c r="G110" s="174">
        <f t="shared" si="9"/>
        <v>3</v>
      </c>
      <c r="H110" s="31"/>
      <c r="I110" s="31"/>
      <c r="J110" s="31"/>
      <c r="K110" s="31"/>
    </row>
    <row r="111" spans="1:11" ht="12.75">
      <c r="A111" s="313" t="s">
        <v>330</v>
      </c>
      <c r="B111" s="125">
        <v>0</v>
      </c>
      <c r="C111" s="125">
        <v>0</v>
      </c>
      <c r="D111" s="125">
        <v>1</v>
      </c>
      <c r="E111" s="125">
        <v>2</v>
      </c>
      <c r="F111" s="125">
        <v>0</v>
      </c>
      <c r="G111" s="174">
        <f t="shared" si="9"/>
        <v>3</v>
      </c>
      <c r="H111" s="31"/>
      <c r="I111" s="31"/>
      <c r="J111" s="31"/>
      <c r="K111" s="31"/>
    </row>
    <row r="112" spans="1:11" ht="12.75">
      <c r="A112" s="313" t="s">
        <v>332</v>
      </c>
      <c r="B112" s="137">
        <v>0</v>
      </c>
      <c r="C112" s="137">
        <v>1</v>
      </c>
      <c r="D112" s="137">
        <v>2</v>
      </c>
      <c r="E112" s="137">
        <v>0</v>
      </c>
      <c r="F112" s="137">
        <v>0</v>
      </c>
      <c r="G112" s="174">
        <f t="shared" si="9"/>
        <v>3</v>
      </c>
      <c r="H112" s="31"/>
      <c r="I112" s="31"/>
      <c r="J112" s="31"/>
      <c r="K112" s="31"/>
    </row>
    <row r="113" spans="1:11" ht="12.75">
      <c r="A113" s="313" t="s">
        <v>334</v>
      </c>
      <c r="B113" s="125">
        <v>0</v>
      </c>
      <c r="C113" s="125">
        <v>0</v>
      </c>
      <c r="D113" s="125">
        <v>1</v>
      </c>
      <c r="E113" s="125">
        <v>2</v>
      </c>
      <c r="F113" s="125">
        <v>0</v>
      </c>
      <c r="G113" s="174">
        <f t="shared" si="9"/>
        <v>3</v>
      </c>
      <c r="H113" s="31"/>
      <c r="I113" s="31"/>
      <c r="J113" s="31"/>
      <c r="K113" s="31"/>
    </row>
    <row r="114" spans="1:11" ht="12.75">
      <c r="A114" s="313" t="s">
        <v>335</v>
      </c>
      <c r="B114" s="125">
        <v>0</v>
      </c>
      <c r="C114" s="125">
        <v>0</v>
      </c>
      <c r="D114" s="125">
        <v>2</v>
      </c>
      <c r="E114" s="125">
        <v>1</v>
      </c>
      <c r="F114" s="125">
        <v>0</v>
      </c>
      <c r="G114" s="174">
        <f t="shared" si="9"/>
        <v>3</v>
      </c>
      <c r="H114" s="31"/>
      <c r="I114" s="31"/>
      <c r="J114" s="31"/>
      <c r="K114" s="31"/>
    </row>
    <row r="115" spans="1:11" ht="12.75">
      <c r="A115" s="313" t="s">
        <v>328</v>
      </c>
      <c r="B115" s="125">
        <v>0</v>
      </c>
      <c r="C115" s="125">
        <v>1</v>
      </c>
      <c r="D115" s="125">
        <v>0</v>
      </c>
      <c r="E115" s="125">
        <v>2</v>
      </c>
      <c r="F115" s="125">
        <v>0</v>
      </c>
      <c r="G115" s="174">
        <f t="shared" si="9"/>
        <v>3</v>
      </c>
      <c r="H115" s="31"/>
      <c r="I115" s="31"/>
      <c r="J115" s="31"/>
      <c r="K115" s="31"/>
    </row>
    <row r="116" spans="1:11" ht="13.5" thickBot="1">
      <c r="A116" s="302" t="s">
        <v>318</v>
      </c>
      <c r="B116" s="138">
        <v>0</v>
      </c>
      <c r="C116" s="138">
        <v>0</v>
      </c>
      <c r="D116" s="138">
        <v>0</v>
      </c>
      <c r="E116" s="138">
        <v>2</v>
      </c>
      <c r="F116" s="138">
        <v>0</v>
      </c>
      <c r="G116" s="176">
        <f t="shared" si="9"/>
        <v>2</v>
      </c>
      <c r="H116" s="31"/>
      <c r="I116" s="31"/>
      <c r="J116" s="31"/>
      <c r="K116" s="31"/>
    </row>
    <row r="117" spans="1:11" ht="13.5" thickBot="1">
      <c r="A117" s="307" t="s">
        <v>105</v>
      </c>
      <c r="B117" s="129">
        <f>SUM(B90:B116)</f>
        <v>4</v>
      </c>
      <c r="C117" s="129">
        <f>SUM(C90:C116)</f>
        <v>17</v>
      </c>
      <c r="D117" s="129">
        <f>SUM(D90:D116)</f>
        <v>44</v>
      </c>
      <c r="E117" s="129">
        <f>SUM(E90:E116)</f>
        <v>55</v>
      </c>
      <c r="F117" s="129">
        <f>SUM(F90:F116)</f>
        <v>12</v>
      </c>
      <c r="G117" s="175">
        <f t="shared" si="9"/>
        <v>132</v>
      </c>
      <c r="H117" s="31"/>
      <c r="I117" s="31"/>
      <c r="J117" s="31"/>
      <c r="K117" s="31"/>
    </row>
    <row r="118" spans="1:15" s="1" customFormat="1" ht="12.75">
      <c r="A118" s="305" t="s">
        <v>8</v>
      </c>
      <c r="B118" s="272"/>
      <c r="C118" s="16"/>
      <c r="D118" s="8"/>
      <c r="E118" s="1" t="s">
        <v>130</v>
      </c>
      <c r="I118" s="93"/>
      <c r="O118" s="11"/>
    </row>
    <row r="120" spans="1:11" ht="18.75">
      <c r="A120" s="304" t="s">
        <v>341</v>
      </c>
      <c r="B120" s="92"/>
      <c r="C120" s="93"/>
      <c r="D120" s="93"/>
      <c r="E120" s="93"/>
      <c r="F120" s="93"/>
      <c r="G120" s="93"/>
      <c r="H120" s="93"/>
      <c r="I120" s="93"/>
      <c r="J120" s="93"/>
      <c r="K120" s="93"/>
    </row>
    <row r="121" spans="1:11" ht="13.5" thickBot="1">
      <c r="A121" s="305"/>
      <c r="B121" s="92"/>
      <c r="C121" s="93"/>
      <c r="D121" s="93"/>
      <c r="E121" s="93"/>
      <c r="F121" s="93"/>
      <c r="G121" s="93"/>
      <c r="H121" s="93"/>
      <c r="I121" s="93"/>
      <c r="J121" s="93"/>
      <c r="K121" s="93"/>
    </row>
    <row r="122" spans="1:11" ht="13.5" thickBot="1">
      <c r="A122" s="326">
        <v>2012</v>
      </c>
      <c r="B122" s="326"/>
      <c r="C122" s="326"/>
      <c r="D122" s="326"/>
      <c r="E122" s="326"/>
      <c r="F122" s="326"/>
      <c r="G122" s="326"/>
      <c r="H122" s="16"/>
      <c r="I122" s="16"/>
      <c r="J122" s="16"/>
      <c r="K122" s="16"/>
    </row>
    <row r="123" spans="1:11" ht="13.5" thickBot="1">
      <c r="A123" s="130" t="s">
        <v>374</v>
      </c>
      <c r="B123" s="140">
        <v>1</v>
      </c>
      <c r="C123" s="140">
        <v>2</v>
      </c>
      <c r="D123" s="140">
        <v>3</v>
      </c>
      <c r="E123" s="140">
        <v>4</v>
      </c>
      <c r="F123" s="140">
        <v>5</v>
      </c>
      <c r="G123" s="140" t="s">
        <v>105</v>
      </c>
      <c r="H123" s="31"/>
      <c r="I123" s="31"/>
      <c r="J123" s="31"/>
      <c r="K123" s="31"/>
    </row>
    <row r="124" spans="1:11" ht="12.75">
      <c r="A124" s="312" t="s">
        <v>342</v>
      </c>
      <c r="B124" s="123">
        <v>1</v>
      </c>
      <c r="C124" s="123">
        <v>6</v>
      </c>
      <c r="D124" s="123">
        <v>21</v>
      </c>
      <c r="E124" s="123">
        <f>36+29</f>
        <v>65</v>
      </c>
      <c r="F124" s="123">
        <v>5</v>
      </c>
      <c r="G124" s="124">
        <f aca="true" t="shared" si="10" ref="G124:G144">SUM(B124:F124)</f>
        <v>98</v>
      </c>
      <c r="H124" s="31"/>
      <c r="I124" s="31"/>
      <c r="J124" s="31"/>
      <c r="K124" s="31"/>
    </row>
    <row r="125" spans="1:11" ht="12.75">
      <c r="A125" s="313" t="s">
        <v>343</v>
      </c>
      <c r="B125" s="125">
        <v>0</v>
      </c>
      <c r="C125" s="125">
        <v>29</v>
      </c>
      <c r="D125" s="125">
        <v>21</v>
      </c>
      <c r="E125" s="125">
        <v>2</v>
      </c>
      <c r="F125" s="125">
        <v>0</v>
      </c>
      <c r="G125" s="126">
        <f t="shared" si="10"/>
        <v>52</v>
      </c>
      <c r="H125" s="31"/>
      <c r="I125" s="31"/>
      <c r="J125" s="31"/>
      <c r="K125" s="31"/>
    </row>
    <row r="126" spans="1:11" ht="12.75">
      <c r="A126" s="313" t="s">
        <v>344</v>
      </c>
      <c r="B126" s="125">
        <v>2</v>
      </c>
      <c r="C126" s="125">
        <v>12</v>
      </c>
      <c r="D126" s="125">
        <v>21</v>
      </c>
      <c r="E126" s="125">
        <v>0</v>
      </c>
      <c r="F126" s="125">
        <v>0</v>
      </c>
      <c r="G126" s="126">
        <f t="shared" si="10"/>
        <v>35</v>
      </c>
      <c r="H126" s="31"/>
      <c r="I126" s="31"/>
      <c r="J126" s="31"/>
      <c r="K126" s="31"/>
    </row>
    <row r="127" spans="1:11" ht="12.75">
      <c r="A127" s="313" t="s">
        <v>345</v>
      </c>
      <c r="B127" s="125">
        <v>0</v>
      </c>
      <c r="C127" s="125">
        <v>0</v>
      </c>
      <c r="D127" s="125">
        <v>14</v>
      </c>
      <c r="E127" s="125">
        <v>16</v>
      </c>
      <c r="F127" s="125">
        <v>0</v>
      </c>
      <c r="G127" s="126">
        <f t="shared" si="10"/>
        <v>30</v>
      </c>
      <c r="H127" s="31"/>
      <c r="I127" s="31"/>
      <c r="J127" s="31"/>
      <c r="K127" s="31"/>
    </row>
    <row r="128" spans="1:11" ht="12.75">
      <c r="A128" s="313" t="s">
        <v>346</v>
      </c>
      <c r="B128" s="125">
        <v>0</v>
      </c>
      <c r="C128" s="125">
        <v>0</v>
      </c>
      <c r="D128" s="125">
        <v>17</v>
      </c>
      <c r="E128" s="125">
        <v>12</v>
      </c>
      <c r="F128" s="125">
        <v>0</v>
      </c>
      <c r="G128" s="126">
        <f t="shared" si="10"/>
        <v>29</v>
      </c>
      <c r="H128" s="31"/>
      <c r="I128" s="31"/>
      <c r="J128" s="31"/>
      <c r="K128" s="31"/>
    </row>
    <row r="129" spans="1:11" ht="12.75">
      <c r="A129" s="313" t="s">
        <v>347</v>
      </c>
      <c r="B129" s="125">
        <v>0</v>
      </c>
      <c r="C129" s="125">
        <v>17</v>
      </c>
      <c r="D129" s="125">
        <v>4</v>
      </c>
      <c r="E129" s="125">
        <v>0</v>
      </c>
      <c r="F129" s="125">
        <v>0</v>
      </c>
      <c r="G129" s="126">
        <f t="shared" si="10"/>
        <v>21</v>
      </c>
      <c r="H129" s="31"/>
      <c r="I129" s="31"/>
      <c r="J129" s="31"/>
      <c r="K129" s="31"/>
    </row>
    <row r="130" spans="1:11" ht="12.75">
      <c r="A130" s="313" t="s">
        <v>348</v>
      </c>
      <c r="B130" s="125">
        <v>0</v>
      </c>
      <c r="C130" s="125">
        <v>0</v>
      </c>
      <c r="D130" s="125">
        <v>19</v>
      </c>
      <c r="E130" s="125">
        <v>0</v>
      </c>
      <c r="F130" s="125">
        <v>0</v>
      </c>
      <c r="G130" s="126">
        <f t="shared" si="10"/>
        <v>19</v>
      </c>
      <c r="H130" s="31"/>
      <c r="I130" s="31"/>
      <c r="J130" s="31"/>
      <c r="K130" s="31"/>
    </row>
    <row r="131" spans="1:11" ht="12.75">
      <c r="A131" s="313" t="s">
        <v>349</v>
      </c>
      <c r="B131" s="125">
        <v>0</v>
      </c>
      <c r="C131" s="125">
        <v>0</v>
      </c>
      <c r="D131" s="125">
        <v>1</v>
      </c>
      <c r="E131" s="125">
        <v>4</v>
      </c>
      <c r="F131" s="125">
        <v>11</v>
      </c>
      <c r="G131" s="126">
        <f t="shared" si="10"/>
        <v>16</v>
      </c>
      <c r="H131" s="31"/>
      <c r="I131" s="31"/>
      <c r="J131" s="31"/>
      <c r="K131" s="31"/>
    </row>
    <row r="132" spans="1:11" ht="12.75">
      <c r="A132" s="313" t="s">
        <v>350</v>
      </c>
      <c r="B132" s="125">
        <v>0</v>
      </c>
      <c r="C132" s="125">
        <v>0</v>
      </c>
      <c r="D132" s="125">
        <v>0</v>
      </c>
      <c r="E132" s="125">
        <v>5</v>
      </c>
      <c r="F132" s="125">
        <v>4</v>
      </c>
      <c r="G132" s="126">
        <f t="shared" si="10"/>
        <v>9</v>
      </c>
      <c r="H132" s="31"/>
      <c r="I132" s="31"/>
      <c r="J132" s="31"/>
      <c r="K132" s="31"/>
    </row>
    <row r="133" spans="1:11" ht="25.5">
      <c r="A133" s="313" t="s">
        <v>351</v>
      </c>
      <c r="B133" s="125">
        <v>0</v>
      </c>
      <c r="C133" s="125">
        <v>0</v>
      </c>
      <c r="D133" s="125">
        <v>1</v>
      </c>
      <c r="E133" s="125">
        <v>6</v>
      </c>
      <c r="F133" s="125">
        <v>1</v>
      </c>
      <c r="G133" s="126">
        <f t="shared" si="10"/>
        <v>8</v>
      </c>
      <c r="H133" s="31"/>
      <c r="I133" s="31"/>
      <c r="J133" s="31"/>
      <c r="K133" s="31"/>
    </row>
    <row r="134" spans="1:11" ht="12.75">
      <c r="A134" s="313" t="s">
        <v>353</v>
      </c>
      <c r="B134" s="125">
        <v>0</v>
      </c>
      <c r="C134" s="125">
        <v>2</v>
      </c>
      <c r="D134" s="125">
        <v>1</v>
      </c>
      <c r="E134" s="125">
        <v>3</v>
      </c>
      <c r="F134" s="125">
        <v>0</v>
      </c>
      <c r="G134" s="126">
        <f t="shared" si="10"/>
        <v>6</v>
      </c>
      <c r="H134" s="31"/>
      <c r="I134" s="31"/>
      <c r="J134" s="31"/>
      <c r="K134" s="31"/>
    </row>
    <row r="135" spans="1:11" ht="25.5">
      <c r="A135" s="313" t="s">
        <v>352</v>
      </c>
      <c r="B135" s="125">
        <v>0</v>
      </c>
      <c r="C135" s="125">
        <v>0</v>
      </c>
      <c r="D135" s="125">
        <v>2</v>
      </c>
      <c r="E135" s="125">
        <v>4</v>
      </c>
      <c r="F135" s="125">
        <v>0</v>
      </c>
      <c r="G135" s="126">
        <f t="shared" si="10"/>
        <v>6</v>
      </c>
      <c r="H135" s="31"/>
      <c r="I135" s="31"/>
      <c r="J135" s="31"/>
      <c r="K135" s="31"/>
    </row>
    <row r="136" spans="1:11" ht="12.75">
      <c r="A136" s="313" t="s">
        <v>354</v>
      </c>
      <c r="B136" s="125">
        <v>0</v>
      </c>
      <c r="C136" s="125">
        <v>0</v>
      </c>
      <c r="D136" s="125">
        <v>0</v>
      </c>
      <c r="E136" s="125">
        <v>6</v>
      </c>
      <c r="F136" s="125">
        <v>0</v>
      </c>
      <c r="G136" s="126">
        <f t="shared" si="10"/>
        <v>6</v>
      </c>
      <c r="H136" s="31"/>
      <c r="I136" s="31"/>
      <c r="J136" s="31"/>
      <c r="K136" s="31"/>
    </row>
    <row r="137" spans="1:11" ht="12.75">
      <c r="A137" s="313" t="s">
        <v>361</v>
      </c>
      <c r="B137" s="125">
        <v>0</v>
      </c>
      <c r="C137" s="125">
        <v>0</v>
      </c>
      <c r="D137" s="125">
        <v>0</v>
      </c>
      <c r="E137" s="125">
        <v>5</v>
      </c>
      <c r="F137" s="125">
        <v>0</v>
      </c>
      <c r="G137" s="126">
        <f t="shared" si="10"/>
        <v>5</v>
      </c>
      <c r="H137" s="31"/>
      <c r="I137" s="31"/>
      <c r="J137" s="31"/>
      <c r="K137" s="31"/>
    </row>
    <row r="138" spans="1:11" ht="12.75">
      <c r="A138" s="313" t="s">
        <v>360</v>
      </c>
      <c r="B138" s="125">
        <v>0</v>
      </c>
      <c r="C138" s="125">
        <v>0</v>
      </c>
      <c r="D138" s="125">
        <v>3</v>
      </c>
      <c r="E138" s="125">
        <v>0</v>
      </c>
      <c r="F138" s="125">
        <v>0</v>
      </c>
      <c r="G138" s="126">
        <f t="shared" si="10"/>
        <v>3</v>
      </c>
      <c r="H138" s="31"/>
      <c r="I138" s="31"/>
      <c r="J138" s="31"/>
      <c r="K138" s="31"/>
    </row>
    <row r="139" spans="1:11" ht="12.75">
      <c r="A139" s="313" t="s">
        <v>359</v>
      </c>
      <c r="B139" s="125">
        <v>0</v>
      </c>
      <c r="C139" s="125">
        <v>0</v>
      </c>
      <c r="D139" s="125">
        <v>0</v>
      </c>
      <c r="E139" s="125">
        <v>1</v>
      </c>
      <c r="F139" s="125">
        <v>0</v>
      </c>
      <c r="G139" s="126">
        <f t="shared" si="10"/>
        <v>1</v>
      </c>
      <c r="H139" s="31"/>
      <c r="I139" s="31"/>
      <c r="J139" s="31"/>
      <c r="K139" s="31"/>
    </row>
    <row r="140" spans="1:11" ht="12.75">
      <c r="A140" s="313" t="s">
        <v>358</v>
      </c>
      <c r="B140" s="125">
        <v>0</v>
      </c>
      <c r="C140" s="125">
        <v>1</v>
      </c>
      <c r="D140" s="125">
        <v>0</v>
      </c>
      <c r="E140" s="125">
        <v>0</v>
      </c>
      <c r="F140" s="125">
        <v>0</v>
      </c>
      <c r="G140" s="126">
        <f t="shared" si="10"/>
        <v>1</v>
      </c>
      <c r="H140" s="31"/>
      <c r="I140" s="31"/>
      <c r="J140" s="31"/>
      <c r="K140" s="31"/>
    </row>
    <row r="141" spans="1:239" ht="12.75">
      <c r="A141" s="313" t="s">
        <v>357</v>
      </c>
      <c r="B141" s="125">
        <v>1</v>
      </c>
      <c r="C141" s="125">
        <v>0</v>
      </c>
      <c r="D141" s="125">
        <v>0</v>
      </c>
      <c r="E141" s="125">
        <v>0</v>
      </c>
      <c r="F141" s="125">
        <v>0</v>
      </c>
      <c r="G141" s="126">
        <f t="shared" si="10"/>
        <v>1</v>
      </c>
      <c r="H141" s="31"/>
      <c r="I141" s="31"/>
      <c r="J141" s="31"/>
      <c r="K141" s="31"/>
      <c r="IE141" s="95"/>
    </row>
    <row r="142" spans="1:11" ht="12.75">
      <c r="A142" s="313" t="s">
        <v>364</v>
      </c>
      <c r="B142" s="125">
        <v>0</v>
      </c>
      <c r="C142" s="125">
        <v>0</v>
      </c>
      <c r="D142" s="125">
        <v>1</v>
      </c>
      <c r="E142" s="125">
        <v>0</v>
      </c>
      <c r="F142" s="125">
        <v>0</v>
      </c>
      <c r="G142" s="126">
        <f t="shared" si="10"/>
        <v>1</v>
      </c>
      <c r="H142" s="31"/>
      <c r="I142" s="31"/>
      <c r="J142" s="31"/>
      <c r="K142" s="31"/>
    </row>
    <row r="143" spans="1:11" ht="12.75">
      <c r="A143" s="313" t="s">
        <v>356</v>
      </c>
      <c r="B143" s="125">
        <v>0</v>
      </c>
      <c r="C143" s="125">
        <v>0</v>
      </c>
      <c r="D143" s="125">
        <v>1</v>
      </c>
      <c r="E143" s="125">
        <v>0</v>
      </c>
      <c r="F143" s="125">
        <v>0</v>
      </c>
      <c r="G143" s="126">
        <f t="shared" si="10"/>
        <v>1</v>
      </c>
      <c r="H143" s="31"/>
      <c r="I143" s="31"/>
      <c r="J143" s="31"/>
      <c r="K143" s="31"/>
    </row>
    <row r="144" spans="1:11" ht="13.5" thickBot="1">
      <c r="A144" s="314" t="s">
        <v>355</v>
      </c>
      <c r="B144" s="127">
        <v>0</v>
      </c>
      <c r="C144" s="127">
        <v>0</v>
      </c>
      <c r="D144" s="127">
        <v>0</v>
      </c>
      <c r="E144" s="127">
        <v>1</v>
      </c>
      <c r="F144" s="127">
        <v>0</v>
      </c>
      <c r="G144" s="128">
        <f t="shared" si="10"/>
        <v>1</v>
      </c>
      <c r="H144" s="31"/>
      <c r="I144" s="31"/>
      <c r="J144" s="31"/>
      <c r="K144" s="31"/>
    </row>
    <row r="145" spans="1:256" s="141" customFormat="1" ht="13.5" thickBot="1">
      <c r="A145" s="307" t="s">
        <v>105</v>
      </c>
      <c r="B145" s="129">
        <f aca="true" t="shared" si="11" ref="B145:G145">SUM(B124:B144)</f>
        <v>4</v>
      </c>
      <c r="C145" s="129">
        <f t="shared" si="11"/>
        <v>67</v>
      </c>
      <c r="D145" s="129">
        <f t="shared" si="11"/>
        <v>127</v>
      </c>
      <c r="E145" s="129">
        <f t="shared" si="11"/>
        <v>130</v>
      </c>
      <c r="F145" s="129">
        <f t="shared" si="11"/>
        <v>21</v>
      </c>
      <c r="G145" s="129">
        <f t="shared" si="11"/>
        <v>349</v>
      </c>
      <c r="IF145" s="177"/>
      <c r="IG145" s="177"/>
      <c r="IH145" s="177"/>
      <c r="II145" s="177"/>
      <c r="IJ145" s="177"/>
      <c r="IK145" s="177"/>
      <c r="IL145" s="177"/>
      <c r="IM145" s="177"/>
      <c r="IN145" s="177"/>
      <c r="IO145" s="177"/>
      <c r="IP145" s="177"/>
      <c r="IQ145" s="177"/>
      <c r="IR145" s="177"/>
      <c r="IS145" s="177"/>
      <c r="IT145" s="177"/>
      <c r="IU145" s="177"/>
      <c r="IV145" s="177"/>
    </row>
    <row r="146" spans="1:15" s="1" customFormat="1" ht="12.75">
      <c r="A146" s="305" t="s">
        <v>8</v>
      </c>
      <c r="B146" s="272"/>
      <c r="C146" s="16"/>
      <c r="D146" s="8"/>
      <c r="E146" s="1" t="s">
        <v>130</v>
      </c>
      <c r="I146" s="93"/>
      <c r="O146" s="11"/>
    </row>
    <row r="148" spans="1:11" ht="18.75">
      <c r="A148" s="304" t="s">
        <v>362</v>
      </c>
      <c r="B148" s="92"/>
      <c r="C148" s="93"/>
      <c r="D148" s="93"/>
      <c r="E148" s="93"/>
      <c r="F148" s="93"/>
      <c r="G148" s="93"/>
      <c r="H148" s="93"/>
      <c r="I148" s="93"/>
      <c r="J148" s="93"/>
      <c r="K148" s="93"/>
    </row>
    <row r="149" spans="1:11" ht="6.75" customHeight="1" thickBot="1">
      <c r="A149" s="305"/>
      <c r="B149" s="92"/>
      <c r="C149" s="93"/>
      <c r="D149" s="93"/>
      <c r="E149" s="93"/>
      <c r="F149" s="93"/>
      <c r="G149" s="93"/>
      <c r="H149" s="93"/>
      <c r="I149" s="93"/>
      <c r="J149" s="93"/>
      <c r="K149" s="93"/>
    </row>
    <row r="150" spans="1:11" ht="13.5" thickBot="1">
      <c r="A150" s="326">
        <v>2012</v>
      </c>
      <c r="B150" s="326"/>
      <c r="C150" s="326"/>
      <c r="D150" s="326"/>
      <c r="E150" s="326"/>
      <c r="F150" s="326"/>
      <c r="G150" s="326"/>
      <c r="H150" s="326"/>
      <c r="I150" s="16"/>
      <c r="J150" s="16"/>
      <c r="K150" s="16"/>
    </row>
    <row r="151" spans="1:256" s="31" customFormat="1" ht="13.5" thickBot="1">
      <c r="A151" s="139" t="s">
        <v>374</v>
      </c>
      <c r="B151" s="140" t="s">
        <v>288</v>
      </c>
      <c r="C151" s="140" t="s">
        <v>289</v>
      </c>
      <c r="D151" s="140" t="s">
        <v>290</v>
      </c>
      <c r="E151" s="140" t="s">
        <v>291</v>
      </c>
      <c r="F151" s="140" t="s">
        <v>363</v>
      </c>
      <c r="G151" s="140" t="s">
        <v>293</v>
      </c>
      <c r="H151" s="100" t="s">
        <v>105</v>
      </c>
      <c r="IF151" s="95"/>
      <c r="IG151" s="95"/>
      <c r="IH151" s="95"/>
      <c r="II151" s="95"/>
      <c r="IJ151" s="95"/>
      <c r="IK151" s="95"/>
      <c r="IL151" s="95"/>
      <c r="IM151" s="95"/>
      <c r="IN151" s="95"/>
      <c r="IO151" s="95"/>
      <c r="IP151" s="95"/>
      <c r="IQ151" s="95"/>
      <c r="IR151" s="95"/>
      <c r="IS151" s="95"/>
      <c r="IT151" s="95"/>
      <c r="IU151" s="95"/>
      <c r="IV151" s="95"/>
    </row>
    <row r="152" spans="1:11" ht="12.75">
      <c r="A152" s="312" t="s">
        <v>342</v>
      </c>
      <c r="B152" s="123">
        <f>27+29</f>
        <v>56</v>
      </c>
      <c r="C152" s="123">
        <v>11</v>
      </c>
      <c r="D152" s="123">
        <v>19</v>
      </c>
      <c r="E152" s="123">
        <v>6</v>
      </c>
      <c r="F152" s="123">
        <v>4</v>
      </c>
      <c r="G152" s="123">
        <v>2</v>
      </c>
      <c r="H152" s="134">
        <f aca="true" t="shared" si="12" ref="H152:H173">SUM(B152:G152)</f>
        <v>98</v>
      </c>
      <c r="I152" s="31"/>
      <c r="J152" s="31"/>
      <c r="K152" s="31"/>
    </row>
    <row r="153" spans="1:11" ht="12.75">
      <c r="A153" s="313" t="s">
        <v>343</v>
      </c>
      <c r="B153" s="125">
        <v>23</v>
      </c>
      <c r="C153" s="125">
        <v>12</v>
      </c>
      <c r="D153" s="125">
        <v>6</v>
      </c>
      <c r="E153" s="125">
        <v>4</v>
      </c>
      <c r="F153" s="125">
        <v>7</v>
      </c>
      <c r="G153" s="125">
        <v>0</v>
      </c>
      <c r="H153" s="135">
        <f t="shared" si="12"/>
        <v>52</v>
      </c>
      <c r="I153" s="31"/>
      <c r="J153" s="31"/>
      <c r="K153" s="31"/>
    </row>
    <row r="154" spans="1:11" ht="12.75">
      <c r="A154" s="313" t="s">
        <v>344</v>
      </c>
      <c r="B154" s="125">
        <v>21</v>
      </c>
      <c r="C154" s="125">
        <v>3</v>
      </c>
      <c r="D154" s="125">
        <v>5</v>
      </c>
      <c r="E154" s="125">
        <v>5</v>
      </c>
      <c r="F154" s="125">
        <v>1</v>
      </c>
      <c r="G154" s="125">
        <v>0</v>
      </c>
      <c r="H154" s="135">
        <f t="shared" si="12"/>
        <v>35</v>
      </c>
      <c r="I154" s="31"/>
      <c r="J154" s="31"/>
      <c r="K154" s="31"/>
    </row>
    <row r="155" spans="1:11" ht="12.75">
      <c r="A155" s="313" t="s">
        <v>345</v>
      </c>
      <c r="B155" s="125">
        <v>25</v>
      </c>
      <c r="C155" s="125">
        <v>2</v>
      </c>
      <c r="D155" s="125">
        <v>1</v>
      </c>
      <c r="E155" s="125">
        <v>0</v>
      </c>
      <c r="F155" s="125">
        <v>1</v>
      </c>
      <c r="G155" s="125">
        <v>1</v>
      </c>
      <c r="H155" s="135">
        <f t="shared" si="12"/>
        <v>30</v>
      </c>
      <c r="I155" s="31"/>
      <c r="J155" s="31"/>
      <c r="K155" s="31"/>
    </row>
    <row r="156" spans="1:11" ht="12.75">
      <c r="A156" s="313" t="s">
        <v>346</v>
      </c>
      <c r="B156" s="125">
        <v>18</v>
      </c>
      <c r="C156" s="125">
        <v>1</v>
      </c>
      <c r="D156" s="125">
        <v>6</v>
      </c>
      <c r="E156" s="125">
        <v>2</v>
      </c>
      <c r="F156" s="125">
        <v>2</v>
      </c>
      <c r="G156" s="125">
        <v>0</v>
      </c>
      <c r="H156" s="135">
        <f t="shared" si="12"/>
        <v>29</v>
      </c>
      <c r="I156" s="31"/>
      <c r="J156" s="31"/>
      <c r="K156" s="31"/>
    </row>
    <row r="157" spans="1:11" ht="12.75">
      <c r="A157" s="313" t="s">
        <v>347</v>
      </c>
      <c r="B157" s="125">
        <v>12</v>
      </c>
      <c r="C157" s="125">
        <v>6</v>
      </c>
      <c r="D157" s="125">
        <v>1</v>
      </c>
      <c r="E157" s="125">
        <v>2</v>
      </c>
      <c r="F157" s="125">
        <v>0</v>
      </c>
      <c r="G157" s="125">
        <v>0</v>
      </c>
      <c r="H157" s="135">
        <f t="shared" si="12"/>
        <v>21</v>
      </c>
      <c r="I157" s="31"/>
      <c r="J157" s="31"/>
      <c r="K157" s="31"/>
    </row>
    <row r="158" spans="1:11" ht="12.75">
      <c r="A158" s="313" t="s">
        <v>348</v>
      </c>
      <c r="B158" s="125">
        <v>17</v>
      </c>
      <c r="C158" s="125">
        <v>0</v>
      </c>
      <c r="D158" s="125">
        <v>2</v>
      </c>
      <c r="E158" s="125">
        <v>0</v>
      </c>
      <c r="F158" s="125">
        <v>0</v>
      </c>
      <c r="G158" s="125">
        <v>0</v>
      </c>
      <c r="H158" s="135">
        <f t="shared" si="12"/>
        <v>19</v>
      </c>
      <c r="I158" s="31"/>
      <c r="J158" s="31"/>
      <c r="K158" s="31"/>
    </row>
    <row r="159" spans="1:11" ht="12.75">
      <c r="A159" s="313" t="s">
        <v>349</v>
      </c>
      <c r="B159" s="125">
        <v>13</v>
      </c>
      <c r="C159" s="125">
        <v>0</v>
      </c>
      <c r="D159" s="125">
        <v>0</v>
      </c>
      <c r="E159" s="125">
        <v>0</v>
      </c>
      <c r="F159" s="125">
        <v>1</v>
      </c>
      <c r="G159" s="125">
        <v>2</v>
      </c>
      <c r="H159" s="135">
        <f t="shared" si="12"/>
        <v>16</v>
      </c>
      <c r="I159" s="31"/>
      <c r="J159" s="31"/>
      <c r="K159" s="31"/>
    </row>
    <row r="160" spans="1:11" ht="12.75">
      <c r="A160" s="313" t="s">
        <v>350</v>
      </c>
      <c r="B160" s="125">
        <v>8</v>
      </c>
      <c r="C160" s="125">
        <v>0</v>
      </c>
      <c r="D160" s="125">
        <v>0</v>
      </c>
      <c r="E160" s="125">
        <v>0</v>
      </c>
      <c r="F160" s="125">
        <v>0</v>
      </c>
      <c r="G160" s="125">
        <v>1</v>
      </c>
      <c r="H160" s="135">
        <f t="shared" si="12"/>
        <v>9</v>
      </c>
      <c r="I160" s="31"/>
      <c r="J160" s="31"/>
      <c r="K160" s="31"/>
    </row>
    <row r="161" spans="1:11" ht="25.5">
      <c r="A161" s="313" t="s">
        <v>351</v>
      </c>
      <c r="B161" s="125">
        <v>5</v>
      </c>
      <c r="C161" s="125">
        <v>1</v>
      </c>
      <c r="D161" s="125">
        <v>1</v>
      </c>
      <c r="E161" s="125">
        <v>0</v>
      </c>
      <c r="F161" s="125">
        <v>0</v>
      </c>
      <c r="G161" s="125">
        <v>1</v>
      </c>
      <c r="H161" s="135">
        <f t="shared" si="12"/>
        <v>8</v>
      </c>
      <c r="I161" s="31"/>
      <c r="J161" s="31"/>
      <c r="K161" s="31"/>
    </row>
    <row r="162" spans="1:11" ht="12.75">
      <c r="A162" s="313" t="s">
        <v>353</v>
      </c>
      <c r="B162" s="125">
        <v>4</v>
      </c>
      <c r="C162" s="125">
        <v>0</v>
      </c>
      <c r="D162" s="125">
        <v>0</v>
      </c>
      <c r="E162" s="125">
        <v>2</v>
      </c>
      <c r="F162" s="125">
        <v>0</v>
      </c>
      <c r="G162" s="125">
        <v>0</v>
      </c>
      <c r="H162" s="135">
        <f t="shared" si="12"/>
        <v>6</v>
      </c>
      <c r="I162" s="31"/>
      <c r="J162" s="31"/>
      <c r="K162" s="31"/>
    </row>
    <row r="163" spans="1:11" ht="25.5">
      <c r="A163" s="313" t="s">
        <v>352</v>
      </c>
      <c r="B163" s="125">
        <v>5</v>
      </c>
      <c r="C163" s="125">
        <v>0</v>
      </c>
      <c r="D163" s="125">
        <v>0</v>
      </c>
      <c r="E163" s="125">
        <v>1</v>
      </c>
      <c r="F163" s="125">
        <v>0</v>
      </c>
      <c r="G163" s="125">
        <v>0</v>
      </c>
      <c r="H163" s="135">
        <f t="shared" si="12"/>
        <v>6</v>
      </c>
      <c r="I163" s="31"/>
      <c r="J163" s="31"/>
      <c r="K163" s="31"/>
    </row>
    <row r="164" spans="1:11" ht="12.75">
      <c r="A164" s="313" t="s">
        <v>354</v>
      </c>
      <c r="B164" s="125">
        <v>6</v>
      </c>
      <c r="C164" s="125">
        <v>0</v>
      </c>
      <c r="D164" s="125">
        <v>0</v>
      </c>
      <c r="E164" s="125">
        <v>0</v>
      </c>
      <c r="F164" s="125">
        <v>0</v>
      </c>
      <c r="G164" s="125">
        <v>0</v>
      </c>
      <c r="H164" s="135">
        <f t="shared" si="12"/>
        <v>6</v>
      </c>
      <c r="I164" s="31"/>
      <c r="J164" s="31"/>
      <c r="K164" s="31"/>
    </row>
    <row r="165" spans="1:11" ht="12.75">
      <c r="A165" s="313" t="s">
        <v>361</v>
      </c>
      <c r="B165" s="125">
        <v>5</v>
      </c>
      <c r="C165" s="125">
        <v>0</v>
      </c>
      <c r="D165" s="125">
        <v>0</v>
      </c>
      <c r="E165" s="125">
        <v>0</v>
      </c>
      <c r="F165" s="125">
        <v>0</v>
      </c>
      <c r="G165" s="125">
        <v>0</v>
      </c>
      <c r="H165" s="135">
        <f t="shared" si="12"/>
        <v>5</v>
      </c>
      <c r="I165" s="31"/>
      <c r="J165" s="31"/>
      <c r="K165" s="31"/>
    </row>
    <row r="166" spans="1:11" ht="12.75">
      <c r="A166" s="313" t="s">
        <v>360</v>
      </c>
      <c r="B166" s="125">
        <v>3</v>
      </c>
      <c r="C166" s="125">
        <v>0</v>
      </c>
      <c r="D166" s="125">
        <v>0</v>
      </c>
      <c r="E166" s="125">
        <v>0</v>
      </c>
      <c r="F166" s="125">
        <v>0</v>
      </c>
      <c r="G166" s="125">
        <v>0</v>
      </c>
      <c r="H166" s="135">
        <f t="shared" si="12"/>
        <v>3</v>
      </c>
      <c r="I166" s="31"/>
      <c r="J166" s="31"/>
      <c r="K166" s="31"/>
    </row>
    <row r="167" spans="1:11" ht="12.75">
      <c r="A167" s="313" t="s">
        <v>364</v>
      </c>
      <c r="B167" s="125">
        <v>1</v>
      </c>
      <c r="C167" s="125">
        <v>1</v>
      </c>
      <c r="D167" s="125">
        <v>0</v>
      </c>
      <c r="E167" s="125">
        <v>0</v>
      </c>
      <c r="F167" s="125">
        <v>0</v>
      </c>
      <c r="G167" s="125">
        <v>0</v>
      </c>
      <c r="H167" s="135">
        <f t="shared" si="12"/>
        <v>2</v>
      </c>
      <c r="I167" s="31"/>
      <c r="J167" s="31"/>
      <c r="K167" s="31"/>
    </row>
    <row r="168" spans="1:11" ht="12.75">
      <c r="A168" s="313" t="s">
        <v>358</v>
      </c>
      <c r="B168" s="125">
        <v>0</v>
      </c>
      <c r="C168" s="125">
        <v>0</v>
      </c>
      <c r="D168" s="125">
        <v>0</v>
      </c>
      <c r="E168" s="125">
        <v>1</v>
      </c>
      <c r="F168" s="125">
        <v>0</v>
      </c>
      <c r="G168" s="125">
        <v>0</v>
      </c>
      <c r="H168" s="135">
        <f t="shared" si="12"/>
        <v>1</v>
      </c>
      <c r="I168" s="31"/>
      <c r="J168" s="31"/>
      <c r="K168" s="31"/>
    </row>
    <row r="169" spans="1:11" ht="12.75">
      <c r="A169" s="313" t="s">
        <v>359</v>
      </c>
      <c r="B169" s="125">
        <v>0</v>
      </c>
      <c r="C169" s="125">
        <v>0</v>
      </c>
      <c r="D169" s="125">
        <v>0</v>
      </c>
      <c r="E169" s="125">
        <v>0</v>
      </c>
      <c r="F169" s="125">
        <v>0</v>
      </c>
      <c r="G169" s="125">
        <v>1</v>
      </c>
      <c r="H169" s="135">
        <f t="shared" si="12"/>
        <v>1</v>
      </c>
      <c r="I169" s="31"/>
      <c r="J169" s="31"/>
      <c r="K169" s="31"/>
    </row>
    <row r="170" spans="1:11" ht="12.75">
      <c r="A170" s="313" t="s">
        <v>357</v>
      </c>
      <c r="B170" s="125">
        <v>0</v>
      </c>
      <c r="C170" s="125">
        <v>1</v>
      </c>
      <c r="D170" s="125">
        <v>0</v>
      </c>
      <c r="E170" s="125">
        <v>0</v>
      </c>
      <c r="F170" s="125">
        <v>0</v>
      </c>
      <c r="G170" s="125">
        <v>0</v>
      </c>
      <c r="H170" s="135">
        <f t="shared" si="12"/>
        <v>1</v>
      </c>
      <c r="I170" s="31"/>
      <c r="J170" s="31"/>
      <c r="K170" s="31"/>
    </row>
    <row r="171" spans="1:11" ht="12.75">
      <c r="A171" s="313" t="s">
        <v>365</v>
      </c>
      <c r="B171" s="125">
        <v>0</v>
      </c>
      <c r="C171" s="125">
        <v>1</v>
      </c>
      <c r="D171" s="125">
        <v>0</v>
      </c>
      <c r="E171" s="125">
        <v>0</v>
      </c>
      <c r="F171" s="125">
        <v>0</v>
      </c>
      <c r="G171" s="125">
        <v>0</v>
      </c>
      <c r="H171" s="135">
        <f t="shared" si="12"/>
        <v>1</v>
      </c>
      <c r="I171" s="31"/>
      <c r="J171" s="31"/>
      <c r="K171" s="31"/>
    </row>
    <row r="172" spans="1:11" ht="13.5" thickBot="1">
      <c r="A172" s="314" t="s">
        <v>356</v>
      </c>
      <c r="B172" s="127">
        <v>0</v>
      </c>
      <c r="C172" s="127">
        <v>0</v>
      </c>
      <c r="D172" s="127">
        <v>0</v>
      </c>
      <c r="E172" s="127">
        <v>0</v>
      </c>
      <c r="F172" s="127">
        <v>0</v>
      </c>
      <c r="G172" s="127">
        <v>0</v>
      </c>
      <c r="H172" s="179">
        <f t="shared" si="12"/>
        <v>0</v>
      </c>
      <c r="I172" s="31"/>
      <c r="J172" s="31"/>
      <c r="K172" s="31"/>
    </row>
    <row r="173" spans="1:256" s="141" customFormat="1" ht="13.5" thickBot="1">
      <c r="A173" s="307" t="s">
        <v>105</v>
      </c>
      <c r="B173" s="129">
        <f aca="true" t="shared" si="13" ref="B173:G173">SUM(B152:B172)</f>
        <v>222</v>
      </c>
      <c r="C173" s="129">
        <f t="shared" si="13"/>
        <v>39</v>
      </c>
      <c r="D173" s="129">
        <f t="shared" si="13"/>
        <v>41</v>
      </c>
      <c r="E173" s="129">
        <f t="shared" si="13"/>
        <v>23</v>
      </c>
      <c r="F173" s="129">
        <f t="shared" si="13"/>
        <v>16</v>
      </c>
      <c r="G173" s="129">
        <f t="shared" si="13"/>
        <v>8</v>
      </c>
      <c r="H173" s="143">
        <f t="shared" si="12"/>
        <v>349</v>
      </c>
      <c r="IF173" s="177"/>
      <c r="IG173" s="177"/>
      <c r="IH173" s="177"/>
      <c r="II173" s="177"/>
      <c r="IJ173" s="177"/>
      <c r="IK173" s="177"/>
      <c r="IL173" s="177"/>
      <c r="IM173" s="177"/>
      <c r="IN173" s="177"/>
      <c r="IO173" s="177"/>
      <c r="IP173" s="177"/>
      <c r="IQ173" s="177"/>
      <c r="IR173" s="177"/>
      <c r="IS173" s="177"/>
      <c r="IT173" s="177"/>
      <c r="IU173" s="177"/>
      <c r="IV173" s="177"/>
    </row>
    <row r="174" spans="1:15" s="1" customFormat="1" ht="12.75">
      <c r="A174" s="305" t="s">
        <v>8</v>
      </c>
      <c r="B174" s="272"/>
      <c r="C174" s="16"/>
      <c r="D174" s="8"/>
      <c r="E174" s="1" t="s">
        <v>130</v>
      </c>
      <c r="I174" s="93"/>
      <c r="O174" s="11"/>
    </row>
    <row r="176" spans="1:11" ht="18.75">
      <c r="A176" s="304" t="s">
        <v>366</v>
      </c>
      <c r="B176" s="92"/>
      <c r="C176" s="93"/>
      <c r="D176" s="93"/>
      <c r="E176" s="93"/>
      <c r="F176" s="93"/>
      <c r="G176" s="93"/>
      <c r="H176" s="93"/>
      <c r="I176" s="93"/>
      <c r="J176" s="93"/>
      <c r="K176" s="93"/>
    </row>
    <row r="177" spans="1:11" ht="13.5" thickBot="1">
      <c r="A177" s="305"/>
      <c r="B177" s="92"/>
      <c r="C177" s="93"/>
      <c r="D177" s="93"/>
      <c r="E177" s="93"/>
      <c r="F177" s="93"/>
      <c r="G177" s="93"/>
      <c r="H177" s="93"/>
      <c r="I177" s="93"/>
      <c r="J177" s="93"/>
      <c r="K177" s="93"/>
    </row>
    <row r="178" spans="1:11" ht="13.5" thickBot="1">
      <c r="A178" s="326">
        <v>2012</v>
      </c>
      <c r="B178" s="326"/>
      <c r="C178" s="326"/>
      <c r="D178" s="326"/>
      <c r="E178" s="326"/>
      <c r="F178" s="326"/>
      <c r="G178" s="326"/>
      <c r="H178" s="42"/>
      <c r="I178" s="42"/>
      <c r="J178" s="42"/>
      <c r="K178" s="16"/>
    </row>
    <row r="179" spans="1:256" s="31" customFormat="1" ht="64.5" thickBot="1">
      <c r="A179" s="160" t="s">
        <v>374</v>
      </c>
      <c r="B179" s="100" t="s">
        <v>297</v>
      </c>
      <c r="C179" s="100" t="s">
        <v>298</v>
      </c>
      <c r="D179" s="100" t="s">
        <v>367</v>
      </c>
      <c r="E179" s="100" t="s">
        <v>368</v>
      </c>
      <c r="F179" s="100" t="s">
        <v>301</v>
      </c>
      <c r="G179" s="100" t="s">
        <v>302</v>
      </c>
      <c r="H179" s="100" t="s">
        <v>303</v>
      </c>
      <c r="I179" s="100" t="s">
        <v>304</v>
      </c>
      <c r="J179" s="100" t="s">
        <v>105</v>
      </c>
      <c r="IF179" s="95"/>
      <c r="IG179" s="95"/>
      <c r="IH179" s="95"/>
      <c r="II179" s="95"/>
      <c r="IJ179" s="95"/>
      <c r="IK179" s="95"/>
      <c r="IL179" s="95"/>
      <c r="IM179" s="95"/>
      <c r="IN179" s="95"/>
      <c r="IO179" s="95"/>
      <c r="IP179" s="95"/>
      <c r="IQ179" s="95"/>
      <c r="IR179" s="95"/>
      <c r="IS179" s="95"/>
      <c r="IT179" s="95"/>
      <c r="IU179" s="95"/>
      <c r="IV179" s="95"/>
    </row>
    <row r="180" spans="1:11" ht="12.75">
      <c r="A180" s="315" t="s">
        <v>342</v>
      </c>
      <c r="B180" s="131">
        <v>27</v>
      </c>
      <c r="C180" s="131">
        <v>27</v>
      </c>
      <c r="D180" s="131">
        <v>16</v>
      </c>
      <c r="E180" s="131">
        <v>11</v>
      </c>
      <c r="F180" s="131">
        <v>9</v>
      </c>
      <c r="G180" s="131">
        <v>3</v>
      </c>
      <c r="H180" s="164">
        <v>4</v>
      </c>
      <c r="I180" s="164">
        <v>1</v>
      </c>
      <c r="J180" s="178">
        <f aca="true" t="shared" si="14" ref="J180:J200">SUM(B180:I180)</f>
        <v>98</v>
      </c>
      <c r="K180" s="31"/>
    </row>
    <row r="181" spans="1:11" ht="12.75">
      <c r="A181" s="313" t="s">
        <v>343</v>
      </c>
      <c r="B181" s="125">
        <v>1</v>
      </c>
      <c r="C181" s="125">
        <v>21</v>
      </c>
      <c r="D181" s="125">
        <v>7</v>
      </c>
      <c r="E181" s="125">
        <v>6</v>
      </c>
      <c r="F181" s="125">
        <v>12</v>
      </c>
      <c r="G181" s="125">
        <v>2</v>
      </c>
      <c r="H181" s="89">
        <v>0</v>
      </c>
      <c r="I181" s="89">
        <v>3</v>
      </c>
      <c r="J181" s="135">
        <f t="shared" si="14"/>
        <v>52</v>
      </c>
      <c r="K181" s="31"/>
    </row>
    <row r="182" spans="1:11" ht="12.75">
      <c r="A182" s="313" t="s">
        <v>345</v>
      </c>
      <c r="B182" s="125">
        <v>22</v>
      </c>
      <c r="C182" s="125">
        <v>1</v>
      </c>
      <c r="D182" s="125">
        <v>2</v>
      </c>
      <c r="E182" s="125">
        <v>4</v>
      </c>
      <c r="F182" s="125">
        <v>0</v>
      </c>
      <c r="G182" s="125">
        <v>1</v>
      </c>
      <c r="H182" s="89">
        <v>0</v>
      </c>
      <c r="I182" s="89">
        <v>0</v>
      </c>
      <c r="J182" s="135">
        <f t="shared" si="14"/>
        <v>30</v>
      </c>
      <c r="K182" s="31"/>
    </row>
    <row r="183" spans="1:11" ht="12.75">
      <c r="A183" s="313" t="s">
        <v>344</v>
      </c>
      <c r="B183" s="125">
        <v>11</v>
      </c>
      <c r="C183" s="125">
        <v>12</v>
      </c>
      <c r="D183" s="125">
        <v>2</v>
      </c>
      <c r="E183" s="125">
        <v>1</v>
      </c>
      <c r="F183" s="125">
        <v>4</v>
      </c>
      <c r="G183" s="125">
        <v>3</v>
      </c>
      <c r="H183" s="89">
        <v>1</v>
      </c>
      <c r="I183" s="89">
        <v>1</v>
      </c>
      <c r="J183" s="135">
        <f t="shared" si="14"/>
        <v>35</v>
      </c>
      <c r="K183" s="31"/>
    </row>
    <row r="184" spans="1:11" ht="12.75">
      <c r="A184" s="313" t="s">
        <v>346</v>
      </c>
      <c r="B184" s="125">
        <v>15</v>
      </c>
      <c r="C184" s="125">
        <v>8</v>
      </c>
      <c r="D184" s="125">
        <v>0</v>
      </c>
      <c r="E184" s="125">
        <v>1</v>
      </c>
      <c r="F184" s="125">
        <v>2</v>
      </c>
      <c r="G184" s="125">
        <v>1</v>
      </c>
      <c r="H184" s="89">
        <v>2</v>
      </c>
      <c r="I184" s="89">
        <v>0</v>
      </c>
      <c r="J184" s="135">
        <f t="shared" si="14"/>
        <v>29</v>
      </c>
      <c r="K184" s="31"/>
    </row>
    <row r="185" spans="1:11" ht="12.75">
      <c r="A185" s="313" t="s">
        <v>349</v>
      </c>
      <c r="B185" s="125">
        <v>9</v>
      </c>
      <c r="C185" s="125">
        <v>0</v>
      </c>
      <c r="D185" s="125">
        <v>1</v>
      </c>
      <c r="E185" s="125">
        <v>1</v>
      </c>
      <c r="F185" s="125">
        <v>1</v>
      </c>
      <c r="G185" s="125">
        <v>3</v>
      </c>
      <c r="H185" s="89">
        <v>1</v>
      </c>
      <c r="I185" s="89">
        <v>0</v>
      </c>
      <c r="J185" s="135">
        <f t="shared" si="14"/>
        <v>16</v>
      </c>
      <c r="K185" s="31"/>
    </row>
    <row r="186" spans="1:11" ht="12.75">
      <c r="A186" s="313" t="s">
        <v>347</v>
      </c>
      <c r="B186" s="125">
        <v>1</v>
      </c>
      <c r="C186" s="125">
        <v>8</v>
      </c>
      <c r="D186" s="125">
        <v>3</v>
      </c>
      <c r="E186" s="125">
        <v>2</v>
      </c>
      <c r="F186" s="125">
        <v>3</v>
      </c>
      <c r="G186" s="125">
        <v>1</v>
      </c>
      <c r="H186" s="89">
        <v>2</v>
      </c>
      <c r="I186" s="89">
        <v>0</v>
      </c>
      <c r="J186" s="135">
        <f t="shared" si="14"/>
        <v>20</v>
      </c>
      <c r="K186" s="31"/>
    </row>
    <row r="187" spans="1:11" ht="12.75">
      <c r="A187" s="313" t="s">
        <v>350</v>
      </c>
      <c r="B187" s="125">
        <v>5</v>
      </c>
      <c r="C187" s="125">
        <v>0</v>
      </c>
      <c r="D187" s="125">
        <v>3</v>
      </c>
      <c r="E187" s="125">
        <v>1</v>
      </c>
      <c r="F187" s="125">
        <v>0</v>
      </c>
      <c r="G187" s="125">
        <v>0</v>
      </c>
      <c r="H187" s="89">
        <v>0</v>
      </c>
      <c r="I187" s="89">
        <v>1</v>
      </c>
      <c r="J187" s="135">
        <f t="shared" si="14"/>
        <v>10</v>
      </c>
      <c r="K187" s="31"/>
    </row>
    <row r="188" spans="1:11" ht="12.75">
      <c r="A188" s="313" t="s">
        <v>348</v>
      </c>
      <c r="B188" s="125">
        <v>11</v>
      </c>
      <c r="C188" s="125">
        <v>5</v>
      </c>
      <c r="D188" s="125">
        <v>1</v>
      </c>
      <c r="E188" s="125">
        <v>2</v>
      </c>
      <c r="F188" s="125">
        <v>0</v>
      </c>
      <c r="G188" s="125">
        <v>0</v>
      </c>
      <c r="H188" s="89">
        <v>0</v>
      </c>
      <c r="I188" s="89"/>
      <c r="J188" s="135">
        <f t="shared" si="14"/>
        <v>19</v>
      </c>
      <c r="K188" s="31"/>
    </row>
    <row r="189" spans="1:11" ht="12.75">
      <c r="A189" s="313" t="s">
        <v>361</v>
      </c>
      <c r="B189" s="125">
        <v>4</v>
      </c>
      <c r="C189" s="125">
        <v>0</v>
      </c>
      <c r="D189" s="125">
        <v>0</v>
      </c>
      <c r="E189" s="125">
        <v>1</v>
      </c>
      <c r="F189" s="125">
        <v>0</v>
      </c>
      <c r="G189" s="125">
        <v>0</v>
      </c>
      <c r="H189" s="89">
        <v>0</v>
      </c>
      <c r="I189" s="89"/>
      <c r="J189" s="135">
        <f t="shared" si="14"/>
        <v>5</v>
      </c>
      <c r="K189" s="31"/>
    </row>
    <row r="190" spans="1:11" ht="12.75">
      <c r="A190" s="313" t="s">
        <v>353</v>
      </c>
      <c r="B190" s="125">
        <v>2</v>
      </c>
      <c r="C190" s="125">
        <v>2</v>
      </c>
      <c r="D190" s="125">
        <v>1</v>
      </c>
      <c r="E190" s="125">
        <v>1</v>
      </c>
      <c r="F190" s="125">
        <v>0</v>
      </c>
      <c r="G190" s="125">
        <v>0</v>
      </c>
      <c r="H190" s="125">
        <v>0</v>
      </c>
      <c r="I190" s="125">
        <v>0</v>
      </c>
      <c r="J190" s="135">
        <f t="shared" si="14"/>
        <v>6</v>
      </c>
      <c r="K190" s="31"/>
    </row>
    <row r="191" spans="1:11" ht="25.5">
      <c r="A191" s="313" t="s">
        <v>351</v>
      </c>
      <c r="B191" s="125">
        <v>5</v>
      </c>
      <c r="C191" s="125">
        <v>2</v>
      </c>
      <c r="D191" s="125">
        <v>1</v>
      </c>
      <c r="E191" s="125">
        <v>0</v>
      </c>
      <c r="F191" s="125">
        <v>0</v>
      </c>
      <c r="G191" s="125">
        <v>0</v>
      </c>
      <c r="H191" s="125">
        <v>0</v>
      </c>
      <c r="I191" s="125">
        <v>0</v>
      </c>
      <c r="J191" s="135">
        <f t="shared" si="14"/>
        <v>8</v>
      </c>
      <c r="K191" s="31"/>
    </row>
    <row r="192" spans="1:11" ht="12.75">
      <c r="A192" s="313" t="s">
        <v>354</v>
      </c>
      <c r="B192" s="125">
        <v>3</v>
      </c>
      <c r="C192" s="125">
        <v>0</v>
      </c>
      <c r="D192" s="125">
        <v>1</v>
      </c>
      <c r="E192" s="125">
        <v>0</v>
      </c>
      <c r="F192" s="125">
        <v>0</v>
      </c>
      <c r="G192" s="125">
        <v>2</v>
      </c>
      <c r="H192" s="125">
        <v>0</v>
      </c>
      <c r="I192" s="125">
        <v>0</v>
      </c>
      <c r="J192" s="135">
        <f t="shared" si="14"/>
        <v>6</v>
      </c>
      <c r="K192" s="31"/>
    </row>
    <row r="193" spans="1:11" ht="12.75">
      <c r="A193" s="313" t="s">
        <v>360</v>
      </c>
      <c r="B193" s="125">
        <v>1</v>
      </c>
      <c r="C193" s="125">
        <v>1</v>
      </c>
      <c r="D193" s="125">
        <v>1</v>
      </c>
      <c r="E193" s="125">
        <v>0</v>
      </c>
      <c r="F193" s="125">
        <v>0</v>
      </c>
      <c r="G193" s="125">
        <v>0</v>
      </c>
      <c r="H193" s="125">
        <v>0</v>
      </c>
      <c r="I193" s="125">
        <v>0</v>
      </c>
      <c r="J193" s="135">
        <f t="shared" si="14"/>
        <v>3</v>
      </c>
      <c r="K193" s="31"/>
    </row>
    <row r="194" spans="1:11" ht="25.5">
      <c r="A194" s="313" t="s">
        <v>352</v>
      </c>
      <c r="B194" s="125">
        <v>2</v>
      </c>
      <c r="C194" s="125">
        <v>2</v>
      </c>
      <c r="D194" s="125">
        <v>2</v>
      </c>
      <c r="E194" s="125">
        <v>0</v>
      </c>
      <c r="F194" s="125">
        <v>0</v>
      </c>
      <c r="G194" s="125">
        <v>0</v>
      </c>
      <c r="H194" s="125">
        <v>0</v>
      </c>
      <c r="I194" s="125">
        <v>0</v>
      </c>
      <c r="J194" s="135">
        <f t="shared" si="14"/>
        <v>6</v>
      </c>
      <c r="K194" s="31"/>
    </row>
    <row r="195" spans="1:11" ht="12.75">
      <c r="A195" s="313" t="s">
        <v>359</v>
      </c>
      <c r="B195" s="125">
        <v>1</v>
      </c>
      <c r="C195" s="125">
        <v>0</v>
      </c>
      <c r="D195" s="125">
        <v>0</v>
      </c>
      <c r="E195" s="125">
        <v>0</v>
      </c>
      <c r="F195" s="125">
        <v>0</v>
      </c>
      <c r="G195" s="125">
        <v>0</v>
      </c>
      <c r="H195" s="125">
        <v>0</v>
      </c>
      <c r="I195" s="125">
        <v>0</v>
      </c>
      <c r="J195" s="135">
        <f t="shared" si="14"/>
        <v>1</v>
      </c>
      <c r="K195" s="31"/>
    </row>
    <row r="196" spans="1:11" ht="12.75">
      <c r="A196" s="313" t="s">
        <v>358</v>
      </c>
      <c r="B196" s="125">
        <v>0</v>
      </c>
      <c r="C196" s="125">
        <v>0</v>
      </c>
      <c r="D196" s="125">
        <v>0</v>
      </c>
      <c r="E196" s="125">
        <v>1</v>
      </c>
      <c r="F196" s="125">
        <v>0</v>
      </c>
      <c r="G196" s="125">
        <v>0</v>
      </c>
      <c r="H196" s="125">
        <v>0</v>
      </c>
      <c r="I196" s="125">
        <v>0</v>
      </c>
      <c r="J196" s="135">
        <f t="shared" si="14"/>
        <v>1</v>
      </c>
      <c r="K196" s="31"/>
    </row>
    <row r="197" spans="1:11" ht="12.75">
      <c r="A197" s="313" t="s">
        <v>364</v>
      </c>
      <c r="B197" s="125">
        <v>1</v>
      </c>
      <c r="C197" s="125">
        <v>0</v>
      </c>
      <c r="D197" s="125">
        <v>0</v>
      </c>
      <c r="E197" s="125">
        <v>0</v>
      </c>
      <c r="F197" s="125">
        <v>0</v>
      </c>
      <c r="G197" s="125">
        <v>0</v>
      </c>
      <c r="H197" s="125">
        <v>0</v>
      </c>
      <c r="I197" s="125">
        <v>0</v>
      </c>
      <c r="J197" s="135">
        <f t="shared" si="14"/>
        <v>1</v>
      </c>
      <c r="K197" s="31"/>
    </row>
    <row r="198" spans="1:11" ht="12.75">
      <c r="A198" s="313" t="s">
        <v>357</v>
      </c>
      <c r="B198" s="125">
        <v>0</v>
      </c>
      <c r="C198" s="125">
        <v>0</v>
      </c>
      <c r="D198" s="125">
        <v>0</v>
      </c>
      <c r="E198" s="125">
        <v>0</v>
      </c>
      <c r="F198" s="125">
        <v>0</v>
      </c>
      <c r="G198" s="125">
        <v>0</v>
      </c>
      <c r="H198" s="125">
        <v>1</v>
      </c>
      <c r="I198" s="125">
        <v>0</v>
      </c>
      <c r="J198" s="135">
        <f t="shared" si="14"/>
        <v>1</v>
      </c>
      <c r="K198" s="31"/>
    </row>
    <row r="199" spans="1:11" ht="12.75">
      <c r="A199" s="313" t="s">
        <v>355</v>
      </c>
      <c r="B199" s="138">
        <v>0</v>
      </c>
      <c r="C199" s="138">
        <v>0</v>
      </c>
      <c r="D199" s="138">
        <v>1</v>
      </c>
      <c r="E199" s="138">
        <v>0</v>
      </c>
      <c r="F199" s="138">
        <v>0</v>
      </c>
      <c r="G199" s="138">
        <v>0</v>
      </c>
      <c r="H199" s="138">
        <v>0</v>
      </c>
      <c r="I199" s="138">
        <v>0</v>
      </c>
      <c r="J199" s="142">
        <f t="shared" si="14"/>
        <v>1</v>
      </c>
      <c r="K199" s="31"/>
    </row>
    <row r="200" spans="1:256" s="141" customFormat="1" ht="13.5" thickBot="1">
      <c r="A200" s="314" t="s">
        <v>356</v>
      </c>
      <c r="B200" s="127">
        <v>0</v>
      </c>
      <c r="C200" s="127">
        <v>1</v>
      </c>
      <c r="D200" s="127">
        <v>0</v>
      </c>
      <c r="E200" s="127">
        <v>0</v>
      </c>
      <c r="F200" s="127">
        <v>0</v>
      </c>
      <c r="G200" s="127">
        <v>0</v>
      </c>
      <c r="H200" s="127">
        <v>0</v>
      </c>
      <c r="I200" s="127">
        <v>0</v>
      </c>
      <c r="J200" s="179">
        <f t="shared" si="14"/>
        <v>1</v>
      </c>
      <c r="IF200" s="177"/>
      <c r="IG200" s="177"/>
      <c r="IH200" s="177"/>
      <c r="II200" s="177"/>
      <c r="IJ200" s="177"/>
      <c r="IK200" s="177"/>
      <c r="IL200" s="177"/>
      <c r="IM200" s="177"/>
      <c r="IN200" s="177"/>
      <c r="IO200" s="177"/>
      <c r="IP200" s="177"/>
      <c r="IQ200" s="177"/>
      <c r="IR200" s="177"/>
      <c r="IS200" s="177"/>
      <c r="IT200" s="177"/>
      <c r="IU200" s="177"/>
      <c r="IV200" s="177"/>
    </row>
    <row r="201" spans="1:10" ht="13.5" thickBot="1">
      <c r="A201" s="307" t="s">
        <v>105</v>
      </c>
      <c r="B201" s="129">
        <f>SUM(B180:B200)</f>
        <v>121</v>
      </c>
      <c r="C201" s="129">
        <f aca="true" t="shared" si="15" ref="C201:J201">SUM(C180:C200)</f>
        <v>90</v>
      </c>
      <c r="D201" s="129">
        <f t="shared" si="15"/>
        <v>42</v>
      </c>
      <c r="E201" s="129">
        <f t="shared" si="15"/>
        <v>32</v>
      </c>
      <c r="F201" s="129">
        <f t="shared" si="15"/>
        <v>31</v>
      </c>
      <c r="G201" s="129">
        <f t="shared" si="15"/>
        <v>16</v>
      </c>
      <c r="H201" s="129">
        <f t="shared" si="15"/>
        <v>11</v>
      </c>
      <c r="I201" s="129">
        <f t="shared" si="15"/>
        <v>6</v>
      </c>
      <c r="J201" s="129">
        <f t="shared" si="15"/>
        <v>349</v>
      </c>
    </row>
    <row r="202" spans="1:15" s="1" customFormat="1" ht="12.75">
      <c r="A202" s="305" t="s">
        <v>8</v>
      </c>
      <c r="B202" s="272"/>
      <c r="C202" s="16"/>
      <c r="D202" s="8"/>
      <c r="E202" s="1" t="s">
        <v>130</v>
      </c>
      <c r="I202" s="93"/>
      <c r="O202" s="11"/>
    </row>
  </sheetData>
  <sheetProtection/>
  <mergeCells count="9">
    <mergeCell ref="A178:G178"/>
    <mergeCell ref="A150:H150"/>
    <mergeCell ref="A3:N3"/>
    <mergeCell ref="A122:G122"/>
    <mergeCell ref="A28:K28"/>
    <mergeCell ref="A41:G41"/>
    <mergeCell ref="A88:G88"/>
    <mergeCell ref="A54:J54"/>
    <mergeCell ref="A16:K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U1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21.8515625" style="185" customWidth="1"/>
    <col min="3" max="3" width="12.421875" style="1" customWidth="1"/>
    <col min="4" max="4" width="12.8515625" style="1" customWidth="1"/>
    <col min="5" max="5" width="12.421875" style="1" customWidth="1"/>
    <col min="6" max="6" width="12.57421875" style="1" customWidth="1"/>
    <col min="7" max="7" width="13.00390625" style="1" customWidth="1"/>
    <col min="8" max="8" width="13.28125" style="1" customWidth="1"/>
    <col min="9" max="9" width="12.28125" style="1" customWidth="1"/>
    <col min="10" max="10" width="13.00390625" style="1" customWidth="1"/>
    <col min="11" max="11" width="12.7109375" style="1" customWidth="1"/>
    <col min="12" max="12" width="12.8515625" style="1" customWidth="1"/>
    <col min="13" max="13" width="13.00390625" style="1" bestFit="1" customWidth="1"/>
    <col min="14" max="14" width="12.8515625" style="1" customWidth="1"/>
    <col min="15" max="15" width="14.140625" style="8" bestFit="1" customWidth="1"/>
    <col min="16" max="16" width="15.57421875" style="186" customWidth="1"/>
    <col min="17" max="17" width="8.28125" style="1" customWidth="1"/>
    <col min="18" max="18" width="9.140625" style="31" customWidth="1"/>
    <col min="19" max="16384" width="9.140625" style="1" customWidth="1"/>
  </cols>
  <sheetData>
    <row r="1" spans="1:17" ht="19.5" customHeight="1">
      <c r="A1" s="184" t="s">
        <v>370</v>
      </c>
      <c r="Q1" s="2"/>
    </row>
    <row r="2" ht="6.75" customHeight="1" thickBot="1"/>
    <row r="3" spans="3:16" ht="13.5" customHeight="1" thickBot="1">
      <c r="C3" s="326">
        <v>2012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</row>
    <row r="4" spans="2:18" ht="13.5" thickBot="1">
      <c r="B4" s="187"/>
      <c r="C4" s="249" t="s">
        <v>131</v>
      </c>
      <c r="D4" s="249" t="s">
        <v>132</v>
      </c>
      <c r="E4" s="249" t="s">
        <v>11</v>
      </c>
      <c r="F4" s="249" t="s">
        <v>12</v>
      </c>
      <c r="G4" s="249" t="s">
        <v>13</v>
      </c>
      <c r="H4" s="249" t="s">
        <v>14</v>
      </c>
      <c r="I4" s="249" t="s">
        <v>15</v>
      </c>
      <c r="J4" s="249" t="s">
        <v>133</v>
      </c>
      <c r="K4" s="249" t="s">
        <v>134</v>
      </c>
      <c r="L4" s="249" t="s">
        <v>135</v>
      </c>
      <c r="M4" s="249" t="s">
        <v>136</v>
      </c>
      <c r="N4" s="249" t="s">
        <v>137</v>
      </c>
      <c r="O4" s="94" t="s">
        <v>2</v>
      </c>
      <c r="P4" s="94" t="s">
        <v>21</v>
      </c>
      <c r="R4" s="1"/>
    </row>
    <row r="5" spans="1:18" ht="42.75" customHeight="1" thickBot="1">
      <c r="A5" s="359" t="s">
        <v>22</v>
      </c>
      <c r="B5" s="30" t="s">
        <v>23</v>
      </c>
      <c r="C5" s="188">
        <f aca="true" t="shared" si="0" ref="C5:P5">C6+C17+C21+C35+C48+C88+C91</f>
        <v>35412359827.270004</v>
      </c>
      <c r="D5" s="188">
        <f t="shared" si="0"/>
        <v>28263781938.450005</v>
      </c>
      <c r="E5" s="188">
        <f t="shared" si="0"/>
        <v>35735782312.05</v>
      </c>
      <c r="F5" s="188">
        <f t="shared" si="0"/>
        <v>35291961062</v>
      </c>
      <c r="G5" s="188">
        <f t="shared" si="0"/>
        <v>41146293543</v>
      </c>
      <c r="H5" s="188">
        <f t="shared" si="0"/>
        <v>42930595122</v>
      </c>
      <c r="I5" s="188">
        <f t="shared" si="0"/>
        <v>40771004752</v>
      </c>
      <c r="J5" s="188">
        <f t="shared" si="0"/>
        <v>44043698784</v>
      </c>
      <c r="K5" s="188">
        <f t="shared" si="0"/>
        <v>28391897679</v>
      </c>
      <c r="L5" s="188">
        <f t="shared" si="0"/>
        <v>28859116244</v>
      </c>
      <c r="M5" s="188">
        <f t="shared" si="0"/>
        <v>35266882396</v>
      </c>
      <c r="N5" s="188">
        <f t="shared" si="0"/>
        <v>38230959234</v>
      </c>
      <c r="O5" s="188">
        <f t="shared" si="0"/>
        <v>434344332893.77014</v>
      </c>
      <c r="P5" s="189">
        <f t="shared" si="0"/>
        <v>1</v>
      </c>
      <c r="R5" s="1"/>
    </row>
    <row r="6" spans="1:18" ht="13.5" thickBot="1">
      <c r="A6" s="360"/>
      <c r="B6" s="294" t="s">
        <v>194</v>
      </c>
      <c r="C6" s="292">
        <f>SUM(C7:C16)</f>
        <v>216111242.10999998</v>
      </c>
      <c r="D6" s="292">
        <f aca="true" t="shared" si="1" ref="D6:O6">SUM(D7:D16)</f>
        <v>470628908.40000004</v>
      </c>
      <c r="E6" s="292">
        <f t="shared" si="1"/>
        <v>656764532.7399999</v>
      </c>
      <c r="F6" s="292">
        <f t="shared" si="1"/>
        <v>342152391</v>
      </c>
      <c r="G6" s="292">
        <f t="shared" si="1"/>
        <v>436903663</v>
      </c>
      <c r="H6" s="292">
        <f t="shared" si="1"/>
        <v>329250914</v>
      </c>
      <c r="I6" s="292">
        <f t="shared" si="1"/>
        <v>181317010</v>
      </c>
      <c r="J6" s="292">
        <f t="shared" si="1"/>
        <v>242863461</v>
      </c>
      <c r="K6" s="292">
        <f t="shared" si="1"/>
        <v>185727498</v>
      </c>
      <c r="L6" s="292">
        <f t="shared" si="1"/>
        <v>279336423</v>
      </c>
      <c r="M6" s="292">
        <f t="shared" si="1"/>
        <v>346714281</v>
      </c>
      <c r="N6" s="292">
        <f t="shared" si="1"/>
        <v>518536817</v>
      </c>
      <c r="O6" s="292">
        <f t="shared" si="1"/>
        <v>4206307141.25</v>
      </c>
      <c r="P6" s="295">
        <f>O6/O5</f>
        <v>0.009684268500122824</v>
      </c>
      <c r="R6" s="1"/>
    </row>
    <row r="7" spans="1:16" s="6" customFormat="1" ht="15.75" customHeight="1">
      <c r="A7" s="360"/>
      <c r="B7" s="297" t="s">
        <v>51</v>
      </c>
      <c r="C7" s="64">
        <v>157814294.01</v>
      </c>
      <c r="D7" s="64">
        <v>172434504.83000004</v>
      </c>
      <c r="E7" s="64">
        <v>265574203.48999998</v>
      </c>
      <c r="F7" s="64">
        <v>195715620</v>
      </c>
      <c r="G7" s="64">
        <v>259449337</v>
      </c>
      <c r="H7" s="64">
        <v>263664118</v>
      </c>
      <c r="I7" s="64">
        <v>94385867</v>
      </c>
      <c r="J7" s="64">
        <v>68461893</v>
      </c>
      <c r="K7" s="64">
        <v>169394454</v>
      </c>
      <c r="L7" s="64">
        <v>133814664</v>
      </c>
      <c r="M7" s="64">
        <v>245825303</v>
      </c>
      <c r="N7" s="64">
        <v>307814891</v>
      </c>
      <c r="O7" s="290">
        <f aca="true" t="shared" si="2" ref="O7:O16">SUM(C7:N7)</f>
        <v>2334349149.33</v>
      </c>
      <c r="P7" s="276">
        <f aca="true" t="shared" si="3" ref="P7:P16">O7/O$6</f>
        <v>0.5549640268628351</v>
      </c>
    </row>
    <row r="8" spans="1:16" s="6" customFormat="1" ht="15.75" customHeight="1">
      <c r="A8" s="360"/>
      <c r="B8" s="298" t="s">
        <v>54</v>
      </c>
      <c r="C8" s="23">
        <v>20273352.98</v>
      </c>
      <c r="D8" s="23">
        <v>294477454.76</v>
      </c>
      <c r="E8" s="23">
        <v>216127089.7</v>
      </c>
      <c r="F8" s="23">
        <v>91540748</v>
      </c>
      <c r="G8" s="23">
        <v>127666883</v>
      </c>
      <c r="H8" s="23">
        <v>0</v>
      </c>
      <c r="I8" s="23">
        <v>0</v>
      </c>
      <c r="J8" s="23">
        <v>124304661</v>
      </c>
      <c r="K8" s="23">
        <v>7100000</v>
      </c>
      <c r="L8" s="23">
        <v>116000000</v>
      </c>
      <c r="M8" s="23">
        <v>24520000</v>
      </c>
      <c r="N8" s="23">
        <v>131456455</v>
      </c>
      <c r="O8" s="191">
        <f t="shared" si="2"/>
        <v>1153466644.44</v>
      </c>
      <c r="P8" s="276">
        <f t="shared" si="3"/>
        <v>0.27422311441033315</v>
      </c>
    </row>
    <row r="9" spans="1:16" s="6" customFormat="1" ht="15.75" customHeight="1">
      <c r="A9" s="360"/>
      <c r="B9" s="298" t="s">
        <v>64</v>
      </c>
      <c r="C9" s="23">
        <v>37010081.61</v>
      </c>
      <c r="D9" s="23">
        <v>2852298.56</v>
      </c>
      <c r="E9" s="23">
        <v>24505646.15</v>
      </c>
      <c r="F9" s="23">
        <v>7714667</v>
      </c>
      <c r="G9" s="23">
        <v>41515864</v>
      </c>
      <c r="H9" s="23">
        <v>37000000</v>
      </c>
      <c r="I9" s="23">
        <v>10793000</v>
      </c>
      <c r="J9" s="23">
        <v>32222385</v>
      </c>
      <c r="K9" s="23">
        <v>8705406</v>
      </c>
      <c r="L9" s="23">
        <v>4609629</v>
      </c>
      <c r="M9" s="23">
        <v>40273159</v>
      </c>
      <c r="N9" s="23">
        <v>60004000</v>
      </c>
      <c r="O9" s="191">
        <f t="shared" si="2"/>
        <v>307206136.32</v>
      </c>
      <c r="P9" s="276">
        <f t="shared" si="3"/>
        <v>0.07303464202775899</v>
      </c>
    </row>
    <row r="10" spans="1:16" s="6" customFormat="1" ht="15.75" customHeight="1">
      <c r="A10" s="360"/>
      <c r="B10" s="298" t="s">
        <v>71</v>
      </c>
      <c r="C10" s="23">
        <v>596794.81</v>
      </c>
      <c r="D10" s="23">
        <v>0</v>
      </c>
      <c r="E10" s="23">
        <v>120249028</v>
      </c>
      <c r="F10" s="23">
        <v>15655000</v>
      </c>
      <c r="G10" s="23">
        <v>5620125</v>
      </c>
      <c r="H10" s="23">
        <v>7200000</v>
      </c>
      <c r="I10" s="23">
        <v>17194814</v>
      </c>
      <c r="J10" s="23">
        <v>8276026</v>
      </c>
      <c r="K10" s="23">
        <v>269988</v>
      </c>
      <c r="L10" s="23">
        <v>0</v>
      </c>
      <c r="M10" s="23">
        <v>12550000</v>
      </c>
      <c r="N10" s="23">
        <v>5226000</v>
      </c>
      <c r="O10" s="191">
        <f t="shared" si="2"/>
        <v>192837775.81</v>
      </c>
      <c r="P10" s="276">
        <f t="shared" si="3"/>
        <v>0.04584491082900186</v>
      </c>
    </row>
    <row r="11" spans="1:16" s="6" customFormat="1" ht="15.75" customHeight="1">
      <c r="A11" s="360"/>
      <c r="B11" s="298" t="s">
        <v>74</v>
      </c>
      <c r="C11" s="23">
        <v>275111.49</v>
      </c>
      <c r="D11" s="23">
        <v>515754.86</v>
      </c>
      <c r="E11" s="23">
        <v>0</v>
      </c>
      <c r="F11" s="23">
        <v>75936</v>
      </c>
      <c r="G11" s="23">
        <v>0</v>
      </c>
      <c r="H11" s="23">
        <v>14100000</v>
      </c>
      <c r="I11" s="23">
        <v>45586439</v>
      </c>
      <c r="J11" s="23">
        <v>9500000</v>
      </c>
      <c r="K11" s="23">
        <v>257650</v>
      </c>
      <c r="L11" s="23">
        <v>19750000</v>
      </c>
      <c r="M11" s="23">
        <v>2676564</v>
      </c>
      <c r="N11" s="23">
        <v>237427</v>
      </c>
      <c r="O11" s="191">
        <f t="shared" si="2"/>
        <v>92974882.35</v>
      </c>
      <c r="P11" s="276">
        <f t="shared" si="3"/>
        <v>0.022103683641696785</v>
      </c>
    </row>
    <row r="12" spans="1:16" s="6" customFormat="1" ht="15.75" customHeight="1">
      <c r="A12" s="360"/>
      <c r="B12" s="299" t="s">
        <v>75</v>
      </c>
      <c r="C12" s="23">
        <v>0</v>
      </c>
      <c r="D12" s="23">
        <v>111508.46</v>
      </c>
      <c r="E12" s="23">
        <v>0</v>
      </c>
      <c r="F12" s="23">
        <v>31431196</v>
      </c>
      <c r="G12" s="23">
        <v>50254</v>
      </c>
      <c r="H12" s="23">
        <v>7286796</v>
      </c>
      <c r="I12" s="23">
        <v>11356890</v>
      </c>
      <c r="J12" s="23">
        <v>98496</v>
      </c>
      <c r="K12" s="23">
        <v>0</v>
      </c>
      <c r="L12" s="23">
        <v>1398504</v>
      </c>
      <c r="M12" s="23">
        <v>18600000</v>
      </c>
      <c r="N12" s="23">
        <v>13336210</v>
      </c>
      <c r="O12" s="191">
        <f t="shared" si="2"/>
        <v>83669854.46000001</v>
      </c>
      <c r="P12" s="276">
        <f t="shared" si="3"/>
        <v>0.019891522813318765</v>
      </c>
    </row>
    <row r="13" spans="1:16" s="6" customFormat="1" ht="15.75" customHeight="1">
      <c r="A13" s="360"/>
      <c r="B13" s="171" t="s">
        <v>79</v>
      </c>
      <c r="C13" s="23">
        <v>0</v>
      </c>
      <c r="D13" s="23">
        <v>0</v>
      </c>
      <c r="E13" s="23">
        <v>29455147.55</v>
      </c>
      <c r="F13" s="23">
        <v>19224</v>
      </c>
      <c r="G13" s="23">
        <v>2601200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191">
        <f t="shared" si="2"/>
        <v>32075571.55</v>
      </c>
      <c r="P13" s="276">
        <f t="shared" si="3"/>
        <v>0.007625589495223598</v>
      </c>
    </row>
    <row r="14" spans="1:16" s="6" customFormat="1" ht="15.75" customHeight="1">
      <c r="A14" s="360"/>
      <c r="B14" s="298" t="s">
        <v>91</v>
      </c>
      <c r="C14" s="23">
        <v>141607.21</v>
      </c>
      <c r="D14" s="23">
        <v>237386.93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3763626</v>
      </c>
      <c r="M14" s="23">
        <v>2269255</v>
      </c>
      <c r="N14" s="23">
        <v>461834</v>
      </c>
      <c r="O14" s="191">
        <f t="shared" si="2"/>
        <v>6873709.140000001</v>
      </c>
      <c r="P14" s="276">
        <f t="shared" si="3"/>
        <v>0.0016341434206246102</v>
      </c>
    </row>
    <row r="15" spans="1:16" s="6" customFormat="1" ht="15.75" customHeight="1">
      <c r="A15" s="360"/>
      <c r="B15" s="298" t="s">
        <v>95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2000000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191">
        <f t="shared" si="2"/>
        <v>2000000</v>
      </c>
      <c r="P15" s="276">
        <f t="shared" si="3"/>
        <v>0.00047547645305940603</v>
      </c>
    </row>
    <row r="16" spans="1:18" ht="15.75" customHeight="1" thickBot="1">
      <c r="A16" s="360"/>
      <c r="B16" s="298" t="s">
        <v>98</v>
      </c>
      <c r="C16" s="23">
        <v>0</v>
      </c>
      <c r="D16" s="23">
        <v>0</v>
      </c>
      <c r="E16" s="23">
        <v>853417.85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191">
        <f t="shared" si="2"/>
        <v>853417.85</v>
      </c>
      <c r="P16" s="276">
        <f t="shared" si="3"/>
        <v>0.0002028900461477921</v>
      </c>
      <c r="R16" s="1"/>
    </row>
    <row r="17" spans="1:18" ht="15.75" customHeight="1" thickBot="1">
      <c r="A17" s="360"/>
      <c r="B17" s="262" t="s">
        <v>197</v>
      </c>
      <c r="C17" s="263">
        <f>SUM(C18:C20)</f>
        <v>28627861.56</v>
      </c>
      <c r="D17" s="263">
        <f aca="true" t="shared" si="4" ref="D17:O17">SUM(D18:D20)</f>
        <v>64252786.53999999</v>
      </c>
      <c r="E17" s="263">
        <f t="shared" si="4"/>
        <v>202470.09</v>
      </c>
      <c r="F17" s="263">
        <f t="shared" si="4"/>
        <v>10606321</v>
      </c>
      <c r="G17" s="263">
        <f t="shared" si="4"/>
        <v>1678371</v>
      </c>
      <c r="H17" s="263">
        <f t="shared" si="4"/>
        <v>38474140</v>
      </c>
      <c r="I17" s="263">
        <f t="shared" si="4"/>
        <v>15293131</v>
      </c>
      <c r="J17" s="263">
        <f t="shared" si="4"/>
        <v>26886252</v>
      </c>
      <c r="K17" s="263">
        <f t="shared" si="4"/>
        <v>39849583</v>
      </c>
      <c r="L17" s="263">
        <f t="shared" si="4"/>
        <v>2934890</v>
      </c>
      <c r="M17" s="263">
        <f t="shared" si="4"/>
        <v>77773324</v>
      </c>
      <c r="N17" s="263">
        <f t="shared" si="4"/>
        <v>17696308</v>
      </c>
      <c r="O17" s="263">
        <f t="shared" si="4"/>
        <v>324275438.19</v>
      </c>
      <c r="P17" s="293">
        <f>O17/O5</f>
        <v>0.0007465860922589952</v>
      </c>
      <c r="R17" s="1"/>
    </row>
    <row r="18" spans="1:16" s="6" customFormat="1" ht="15.75" customHeight="1">
      <c r="A18" s="360"/>
      <c r="B18" s="163" t="s">
        <v>65</v>
      </c>
      <c r="C18" s="64">
        <v>28627861.56</v>
      </c>
      <c r="D18" s="64">
        <v>64252786.53999999</v>
      </c>
      <c r="E18" s="64">
        <v>202470.09</v>
      </c>
      <c r="F18" s="64">
        <v>10606321</v>
      </c>
      <c r="G18" s="64">
        <v>1678371</v>
      </c>
      <c r="H18" s="64">
        <v>38474140</v>
      </c>
      <c r="I18" s="64">
        <v>15293131</v>
      </c>
      <c r="J18" s="64">
        <v>5136252</v>
      </c>
      <c r="K18" s="64">
        <v>39849583</v>
      </c>
      <c r="L18" s="64">
        <v>2934890</v>
      </c>
      <c r="M18" s="64">
        <v>77773324</v>
      </c>
      <c r="N18" s="64">
        <v>1537428</v>
      </c>
      <c r="O18" s="290">
        <f>SUM(C18:N18)</f>
        <v>286366558.19</v>
      </c>
      <c r="P18" s="276">
        <f>O18/O$17</f>
        <v>0.883096665564327</v>
      </c>
    </row>
    <row r="19" spans="1:16" s="6" customFormat="1" ht="15.75" customHeight="1">
      <c r="A19" s="360"/>
      <c r="B19" s="298" t="s">
        <v>80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21750000</v>
      </c>
      <c r="K19" s="23">
        <v>0</v>
      </c>
      <c r="L19" s="23">
        <v>0</v>
      </c>
      <c r="M19" s="23">
        <v>0</v>
      </c>
      <c r="N19" s="23">
        <v>0</v>
      </c>
      <c r="O19" s="191">
        <f>SUM(C19:N19)</f>
        <v>21750000</v>
      </c>
      <c r="P19" s="276">
        <f>O19/O$17</f>
        <v>0.06707261000525179</v>
      </c>
    </row>
    <row r="20" spans="1:16" s="6" customFormat="1" ht="15.75" customHeight="1" thickBot="1">
      <c r="A20" s="360"/>
      <c r="B20" s="298" t="s">
        <v>83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16158880</v>
      </c>
      <c r="O20" s="191">
        <f>SUM(C20:N20)</f>
        <v>16158880</v>
      </c>
      <c r="P20" s="276">
        <f>O20/O$17</f>
        <v>0.04983072443042128</v>
      </c>
    </row>
    <row r="21" spans="1:18" ht="15.75" customHeight="1" thickBot="1">
      <c r="A21" s="360"/>
      <c r="B21" s="294" t="s">
        <v>198</v>
      </c>
      <c r="C21" s="263">
        <f>SUM(C22:C34)</f>
        <v>5076309379.93</v>
      </c>
      <c r="D21" s="263">
        <f aca="true" t="shared" si="5" ref="D21:O21">SUM(D22:D34)</f>
        <v>2759712596.520001</v>
      </c>
      <c r="E21" s="263">
        <f t="shared" si="5"/>
        <v>2718664695.4300003</v>
      </c>
      <c r="F21" s="263">
        <f t="shared" si="5"/>
        <v>2904246851</v>
      </c>
      <c r="G21" s="263">
        <f t="shared" si="5"/>
        <v>4700876370</v>
      </c>
      <c r="H21" s="263">
        <f t="shared" si="5"/>
        <v>4223119277</v>
      </c>
      <c r="I21" s="263">
        <f t="shared" si="5"/>
        <v>3750340667</v>
      </c>
      <c r="J21" s="263">
        <f t="shared" si="5"/>
        <v>3609633366</v>
      </c>
      <c r="K21" s="263">
        <f t="shared" si="5"/>
        <v>2768758034</v>
      </c>
      <c r="L21" s="263">
        <f t="shared" si="5"/>
        <v>4700851390</v>
      </c>
      <c r="M21" s="263">
        <f t="shared" si="5"/>
        <v>3994838513</v>
      </c>
      <c r="N21" s="263">
        <f t="shared" si="5"/>
        <v>3876629523</v>
      </c>
      <c r="O21" s="263">
        <f t="shared" si="5"/>
        <v>45083980662.88002</v>
      </c>
      <c r="P21" s="293">
        <f>O21/O5</f>
        <v>0.10379778725904648</v>
      </c>
      <c r="R21" s="1"/>
    </row>
    <row r="22" spans="1:16" s="5" customFormat="1" ht="15.75" customHeight="1">
      <c r="A22" s="360"/>
      <c r="B22" s="300" t="s">
        <v>27</v>
      </c>
      <c r="C22" s="22">
        <v>2431945324.0499997</v>
      </c>
      <c r="D22" s="22">
        <v>1679331277.7900002</v>
      </c>
      <c r="E22" s="22">
        <v>2012563311.7100005</v>
      </c>
      <c r="F22" s="22">
        <v>2063169731</v>
      </c>
      <c r="G22" s="22">
        <v>3315997387</v>
      </c>
      <c r="H22" s="22">
        <v>1840127721</v>
      </c>
      <c r="I22" s="22">
        <v>1882238119</v>
      </c>
      <c r="J22" s="22">
        <v>2448700427</v>
      </c>
      <c r="K22" s="22">
        <v>1629797963</v>
      </c>
      <c r="L22" s="22">
        <v>3771404543</v>
      </c>
      <c r="M22" s="22">
        <v>2399741309</v>
      </c>
      <c r="N22" s="22">
        <v>2457747865</v>
      </c>
      <c r="O22" s="190">
        <f aca="true" t="shared" si="6" ref="O22:O34">SUM(C22:N22)</f>
        <v>27932764978.550003</v>
      </c>
      <c r="P22" s="152">
        <f aca="true" t="shared" si="7" ref="P22:P34">O22/O$21</f>
        <v>0.6195718427665039</v>
      </c>
    </row>
    <row r="23" spans="1:16" s="6" customFormat="1" ht="15.75" customHeight="1">
      <c r="A23" s="360"/>
      <c r="B23" s="298" t="s">
        <v>43</v>
      </c>
      <c r="C23" s="23">
        <v>692971040.31</v>
      </c>
      <c r="D23" s="23">
        <v>686680606.58</v>
      </c>
      <c r="E23" s="23">
        <v>4153499.2800000003</v>
      </c>
      <c r="F23" s="23">
        <v>19428640</v>
      </c>
      <c r="G23" s="23">
        <v>3923956</v>
      </c>
      <c r="H23" s="23">
        <v>1146069518</v>
      </c>
      <c r="I23" s="23">
        <v>802021734</v>
      </c>
      <c r="J23" s="23">
        <v>1662226</v>
      </c>
      <c r="K23" s="23">
        <v>2569458</v>
      </c>
      <c r="L23" s="23">
        <v>109039763</v>
      </c>
      <c r="M23" s="23">
        <v>13252482</v>
      </c>
      <c r="N23" s="23">
        <v>1663505</v>
      </c>
      <c r="O23" s="191">
        <f t="shared" si="6"/>
        <v>3483436428.17</v>
      </c>
      <c r="P23" s="153">
        <f t="shared" si="7"/>
        <v>0.0772655026675161</v>
      </c>
    </row>
    <row r="24" spans="1:16" s="6" customFormat="1" ht="15.75" customHeight="1">
      <c r="A24" s="360"/>
      <c r="B24" s="299" t="s">
        <v>44</v>
      </c>
      <c r="C24" s="23">
        <v>708865199.3</v>
      </c>
      <c r="D24" s="23">
        <v>127487269.53</v>
      </c>
      <c r="E24" s="23">
        <v>80378966.79</v>
      </c>
      <c r="F24" s="23">
        <v>151400000</v>
      </c>
      <c r="G24" s="23">
        <v>406900000</v>
      </c>
      <c r="H24" s="23">
        <v>116039061</v>
      </c>
      <c r="I24" s="23">
        <v>25327014</v>
      </c>
      <c r="J24" s="23">
        <v>275622655</v>
      </c>
      <c r="K24" s="23">
        <v>226779382</v>
      </c>
      <c r="L24" s="23">
        <v>194218523</v>
      </c>
      <c r="M24" s="23">
        <v>967910703</v>
      </c>
      <c r="N24" s="23">
        <v>196980612</v>
      </c>
      <c r="O24" s="191">
        <f t="shared" si="6"/>
        <v>3477909385.62</v>
      </c>
      <c r="P24" s="153">
        <f t="shared" si="7"/>
        <v>0.07714290828989603</v>
      </c>
    </row>
    <row r="25" spans="1:16" s="6" customFormat="1" ht="15.75" customHeight="1">
      <c r="A25" s="360"/>
      <c r="B25" s="298" t="s">
        <v>45</v>
      </c>
      <c r="C25" s="23">
        <v>283168948.12</v>
      </c>
      <c r="D25" s="23">
        <v>73915673.63000001</v>
      </c>
      <c r="E25" s="23">
        <v>319308539.8600001</v>
      </c>
      <c r="F25" s="23">
        <v>280761670</v>
      </c>
      <c r="G25" s="23">
        <v>492771125</v>
      </c>
      <c r="H25" s="23">
        <v>248336580</v>
      </c>
      <c r="I25" s="23">
        <v>640570423</v>
      </c>
      <c r="J25" s="23">
        <v>227223898</v>
      </c>
      <c r="K25" s="23">
        <v>173887207</v>
      </c>
      <c r="L25" s="23">
        <v>101266939</v>
      </c>
      <c r="M25" s="23">
        <v>279519451</v>
      </c>
      <c r="N25" s="23">
        <v>71606891</v>
      </c>
      <c r="O25" s="191">
        <f t="shared" si="6"/>
        <v>3192337345.61</v>
      </c>
      <c r="P25" s="153">
        <f t="shared" si="7"/>
        <v>0.07080868411955507</v>
      </c>
    </row>
    <row r="26" spans="1:16" s="6" customFormat="1" ht="15.75" customHeight="1">
      <c r="A26" s="360"/>
      <c r="B26" s="298" t="s">
        <v>46</v>
      </c>
      <c r="C26" s="23">
        <v>534111013</v>
      </c>
      <c r="D26" s="23">
        <v>19964507.250000004</v>
      </c>
      <c r="E26" s="23">
        <v>21412845.98</v>
      </c>
      <c r="F26" s="23">
        <v>89306889</v>
      </c>
      <c r="G26" s="23">
        <v>189529385</v>
      </c>
      <c r="H26" s="23">
        <v>129877183</v>
      </c>
      <c r="I26" s="23">
        <v>98778332</v>
      </c>
      <c r="J26" s="23">
        <v>130196831</v>
      </c>
      <c r="K26" s="23">
        <v>174867729</v>
      </c>
      <c r="L26" s="23">
        <v>330724536</v>
      </c>
      <c r="M26" s="23">
        <v>221385399</v>
      </c>
      <c r="N26" s="23">
        <v>734642448</v>
      </c>
      <c r="O26" s="191">
        <f t="shared" si="6"/>
        <v>2674797098.23</v>
      </c>
      <c r="P26" s="153">
        <f t="shared" si="7"/>
        <v>0.05932921314626282</v>
      </c>
    </row>
    <row r="27" spans="1:16" s="6" customFormat="1" ht="15.75" customHeight="1">
      <c r="A27" s="360"/>
      <c r="B27" s="298" t="s">
        <v>47</v>
      </c>
      <c r="C27" s="23">
        <v>196401895.75</v>
      </c>
      <c r="D27" s="23">
        <v>127595983.79000002</v>
      </c>
      <c r="E27" s="23">
        <v>19260298.869999997</v>
      </c>
      <c r="F27" s="23">
        <v>188585337</v>
      </c>
      <c r="G27" s="23">
        <v>147673647</v>
      </c>
      <c r="H27" s="23">
        <v>667909416</v>
      </c>
      <c r="I27" s="23">
        <v>129320389</v>
      </c>
      <c r="J27" s="23">
        <v>438024692</v>
      </c>
      <c r="K27" s="23">
        <v>526662212</v>
      </c>
      <c r="L27" s="23">
        <v>91303204</v>
      </c>
      <c r="M27" s="23">
        <v>10657623</v>
      </c>
      <c r="N27" s="23">
        <v>99335746</v>
      </c>
      <c r="O27" s="191">
        <f t="shared" si="6"/>
        <v>2642730444.41</v>
      </c>
      <c r="P27" s="153">
        <f t="shared" si="7"/>
        <v>0.058617948228025414</v>
      </c>
    </row>
    <row r="28" spans="1:16" s="6" customFormat="1" ht="15.75" customHeight="1">
      <c r="A28" s="360"/>
      <c r="B28" s="298" t="s">
        <v>53</v>
      </c>
      <c r="C28" s="23">
        <v>180409844.32999998</v>
      </c>
      <c r="D28" s="23">
        <v>39568884.48</v>
      </c>
      <c r="E28" s="23">
        <v>228691291.66999996</v>
      </c>
      <c r="F28" s="23">
        <v>28915397</v>
      </c>
      <c r="G28" s="23">
        <v>144031300</v>
      </c>
      <c r="H28" s="23">
        <v>74239277</v>
      </c>
      <c r="I28" s="23">
        <v>171771973</v>
      </c>
      <c r="J28" s="23">
        <v>43608083</v>
      </c>
      <c r="K28" s="23">
        <v>23005073</v>
      </c>
      <c r="L28" s="23">
        <v>97226886</v>
      </c>
      <c r="M28" s="23">
        <v>26991630</v>
      </c>
      <c r="N28" s="23">
        <v>311333079</v>
      </c>
      <c r="O28" s="191">
        <f t="shared" si="6"/>
        <v>1369792718.48</v>
      </c>
      <c r="P28" s="153">
        <f t="shared" si="7"/>
        <v>0.03038313605718985</v>
      </c>
    </row>
    <row r="29" spans="1:16" s="6" customFormat="1" ht="15.75" customHeight="1">
      <c r="A29" s="360"/>
      <c r="B29" s="298" t="s">
        <v>66</v>
      </c>
      <c r="C29" s="23">
        <v>43586884.46</v>
      </c>
      <c r="D29" s="23">
        <v>4492164.069999999</v>
      </c>
      <c r="E29" s="23">
        <v>18151250.660000004</v>
      </c>
      <c r="F29" s="23">
        <v>82679187</v>
      </c>
      <c r="G29" s="23">
        <v>49570</v>
      </c>
      <c r="H29" s="23">
        <v>520521</v>
      </c>
      <c r="I29" s="23">
        <v>312683</v>
      </c>
      <c r="J29" s="23">
        <v>31623980</v>
      </c>
      <c r="K29" s="23">
        <v>11110000</v>
      </c>
      <c r="L29" s="23">
        <v>2613773</v>
      </c>
      <c r="M29" s="23">
        <v>73700000</v>
      </c>
      <c r="N29" s="23">
        <v>207598</v>
      </c>
      <c r="O29" s="191">
        <f t="shared" si="6"/>
        <v>269047611.19</v>
      </c>
      <c r="P29" s="153">
        <f t="shared" si="7"/>
        <v>0.005967698664450916</v>
      </c>
    </row>
    <row r="30" spans="1:16" s="6" customFormat="1" ht="15.75" customHeight="1">
      <c r="A30" s="360"/>
      <c r="B30" s="298" t="s">
        <v>82</v>
      </c>
      <c r="C30" s="23">
        <v>346382.43</v>
      </c>
      <c r="D30" s="23">
        <v>0</v>
      </c>
      <c r="E30" s="23">
        <v>14744690.61</v>
      </c>
      <c r="F30" s="23">
        <v>0</v>
      </c>
      <c r="G30" s="23">
        <v>0</v>
      </c>
      <c r="H30" s="23">
        <v>0</v>
      </c>
      <c r="I30" s="23">
        <v>0</v>
      </c>
      <c r="J30" s="23">
        <v>1358201</v>
      </c>
      <c r="K30" s="23">
        <v>0</v>
      </c>
      <c r="L30" s="23">
        <v>0</v>
      </c>
      <c r="M30" s="23">
        <v>1679916</v>
      </c>
      <c r="N30" s="23">
        <v>0</v>
      </c>
      <c r="O30" s="191">
        <f t="shared" si="6"/>
        <v>18129190.04</v>
      </c>
      <c r="P30" s="153">
        <f t="shared" si="7"/>
        <v>0.000402120437757323</v>
      </c>
    </row>
    <row r="31" spans="1:18" ht="15.75" customHeight="1">
      <c r="A31" s="360"/>
      <c r="B31" s="298" t="s">
        <v>84</v>
      </c>
      <c r="C31" s="23">
        <v>702848.18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11612373</v>
      </c>
      <c r="K31" s="23">
        <v>0</v>
      </c>
      <c r="L31" s="23">
        <v>0</v>
      </c>
      <c r="M31" s="23">
        <v>0</v>
      </c>
      <c r="N31" s="23">
        <v>3111779</v>
      </c>
      <c r="O31" s="191">
        <f t="shared" si="6"/>
        <v>15427000.18</v>
      </c>
      <c r="P31" s="153">
        <f t="shared" si="7"/>
        <v>0.00034218363048633477</v>
      </c>
      <c r="R31" s="1"/>
    </row>
    <row r="32" spans="1:16" ht="12.75">
      <c r="A32" s="360"/>
      <c r="B32" s="298" t="s">
        <v>92</v>
      </c>
      <c r="C32" s="23">
        <v>3800000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3053223</v>
      </c>
      <c r="M32" s="23">
        <v>0</v>
      </c>
      <c r="N32" s="23">
        <v>0</v>
      </c>
      <c r="O32" s="191">
        <f t="shared" si="6"/>
        <v>6853223</v>
      </c>
      <c r="P32" s="153">
        <f t="shared" si="7"/>
        <v>0.00015201015747135687</v>
      </c>
    </row>
    <row r="33" spans="1:16" s="6" customFormat="1" ht="15.75" customHeight="1">
      <c r="A33" s="360"/>
      <c r="B33" s="298" t="s">
        <v>100</v>
      </c>
      <c r="C33" s="23">
        <v>0</v>
      </c>
      <c r="D33" s="23">
        <v>676229.4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191">
        <f t="shared" si="6"/>
        <v>676229.4</v>
      </c>
      <c r="P33" s="153">
        <f t="shared" si="7"/>
        <v>1.499932770037706E-05</v>
      </c>
    </row>
    <row r="34" spans="1:16" s="6" customFormat="1" ht="15.75" customHeight="1" thickBot="1">
      <c r="A34" s="360"/>
      <c r="B34" s="301" t="s">
        <v>103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79010</v>
      </c>
      <c r="L34" s="194">
        <v>0</v>
      </c>
      <c r="M34" s="194">
        <v>0</v>
      </c>
      <c r="N34" s="194">
        <v>0</v>
      </c>
      <c r="O34" s="195">
        <f t="shared" si="6"/>
        <v>79010</v>
      </c>
      <c r="P34" s="154">
        <f t="shared" si="7"/>
        <v>1.7525071841105865E-06</v>
      </c>
    </row>
    <row r="35" spans="1:18" ht="15.75" customHeight="1" thickBot="1">
      <c r="A35" s="360"/>
      <c r="B35" s="294" t="s">
        <v>226</v>
      </c>
      <c r="C35" s="263">
        <f>SUM(C36:C47)</f>
        <v>8722612895.779997</v>
      </c>
      <c r="D35" s="263">
        <f aca="true" t="shared" si="8" ref="D35:O35">SUM(D36:D47)</f>
        <v>9049691508.389997</v>
      </c>
      <c r="E35" s="263">
        <f t="shared" si="8"/>
        <v>7218715996.34</v>
      </c>
      <c r="F35" s="263">
        <f t="shared" si="8"/>
        <v>9373566477</v>
      </c>
      <c r="G35" s="263">
        <f t="shared" si="8"/>
        <v>11089051435</v>
      </c>
      <c r="H35" s="263">
        <f t="shared" si="8"/>
        <v>14567232889</v>
      </c>
      <c r="I35" s="263">
        <f t="shared" si="8"/>
        <v>10051040142</v>
      </c>
      <c r="J35" s="263">
        <f t="shared" si="8"/>
        <v>11649680371</v>
      </c>
      <c r="K35" s="263">
        <f t="shared" si="8"/>
        <v>9271505041</v>
      </c>
      <c r="L35" s="263">
        <f t="shared" si="8"/>
        <v>6950073724</v>
      </c>
      <c r="M35" s="263">
        <f t="shared" si="8"/>
        <v>10715519076</v>
      </c>
      <c r="N35" s="263">
        <f t="shared" si="8"/>
        <v>7608004217</v>
      </c>
      <c r="O35" s="263">
        <f t="shared" si="8"/>
        <v>116266693772.51003</v>
      </c>
      <c r="P35" s="293">
        <f>O35/O5</f>
        <v>0.267683229565576</v>
      </c>
      <c r="R35" s="1"/>
    </row>
    <row r="36" spans="1:18" ht="15.75" customHeight="1">
      <c r="A36" s="360"/>
      <c r="B36" s="297" t="s">
        <v>25</v>
      </c>
      <c r="C36" s="64">
        <v>5435153231.039998</v>
      </c>
      <c r="D36" s="64">
        <v>6578468805.369997</v>
      </c>
      <c r="E36" s="64">
        <v>4435835919.940001</v>
      </c>
      <c r="F36" s="64">
        <v>6577201397</v>
      </c>
      <c r="G36" s="64">
        <v>7709948082</v>
      </c>
      <c r="H36" s="64">
        <v>9104965491</v>
      </c>
      <c r="I36" s="64">
        <v>4847572896</v>
      </c>
      <c r="J36" s="64">
        <v>6446257363</v>
      </c>
      <c r="K36" s="64">
        <v>6420347237</v>
      </c>
      <c r="L36" s="64">
        <v>4539684738</v>
      </c>
      <c r="M36" s="64">
        <v>4334199007</v>
      </c>
      <c r="N36" s="64">
        <v>4427193611</v>
      </c>
      <c r="O36" s="290">
        <f aca="true" t="shared" si="9" ref="O36:O47">SUM(C36:N36)</f>
        <v>70856827778.35</v>
      </c>
      <c r="P36" s="276">
        <f aca="true" t="shared" si="10" ref="P36:P47">O36/O$35</f>
        <v>0.609433583077455</v>
      </c>
      <c r="R36" s="1"/>
    </row>
    <row r="37" spans="1:16" s="6" customFormat="1" ht="15.75" customHeight="1">
      <c r="A37" s="360"/>
      <c r="B37" s="298" t="s">
        <v>31</v>
      </c>
      <c r="C37" s="23">
        <v>1293071459.8099997</v>
      </c>
      <c r="D37" s="23">
        <v>272551616.1</v>
      </c>
      <c r="E37" s="23">
        <v>942871915.94</v>
      </c>
      <c r="F37" s="23">
        <v>1541135157</v>
      </c>
      <c r="G37" s="23">
        <v>1346063215</v>
      </c>
      <c r="H37" s="23">
        <v>2678250418</v>
      </c>
      <c r="I37" s="23">
        <v>2121200542</v>
      </c>
      <c r="J37" s="23">
        <v>2588133156</v>
      </c>
      <c r="K37" s="23">
        <v>1118329510</v>
      </c>
      <c r="L37" s="23">
        <v>817458495</v>
      </c>
      <c r="M37" s="23">
        <v>531835100</v>
      </c>
      <c r="N37" s="23">
        <v>808659141</v>
      </c>
      <c r="O37" s="191">
        <f t="shared" si="9"/>
        <v>16059559725.85</v>
      </c>
      <c r="P37" s="276">
        <f t="shared" si="10"/>
        <v>0.1381269149811079</v>
      </c>
    </row>
    <row r="38" spans="1:16" s="6" customFormat="1" ht="15.75" customHeight="1">
      <c r="A38" s="360"/>
      <c r="B38" s="298" t="s">
        <v>32</v>
      </c>
      <c r="C38" s="23">
        <v>1034162435.45</v>
      </c>
      <c r="D38" s="23">
        <v>1222371594.8599997</v>
      </c>
      <c r="E38" s="23">
        <v>1011929359.7999997</v>
      </c>
      <c r="F38" s="23">
        <v>614658969</v>
      </c>
      <c r="G38" s="23">
        <v>1311013498</v>
      </c>
      <c r="H38" s="23">
        <v>1780575639</v>
      </c>
      <c r="I38" s="23">
        <v>1088365768</v>
      </c>
      <c r="J38" s="23">
        <v>1733729140</v>
      </c>
      <c r="K38" s="23">
        <v>890048376</v>
      </c>
      <c r="L38" s="23">
        <v>541382774</v>
      </c>
      <c r="M38" s="23">
        <v>1158742227</v>
      </c>
      <c r="N38" s="23">
        <v>1343850120</v>
      </c>
      <c r="O38" s="191">
        <f t="shared" si="9"/>
        <v>13730829901.109999</v>
      </c>
      <c r="P38" s="276">
        <f t="shared" si="10"/>
        <v>0.11809770670847529</v>
      </c>
    </row>
    <row r="39" spans="1:16" s="6" customFormat="1" ht="15.75" customHeight="1">
      <c r="A39" s="360"/>
      <c r="B39" s="298" t="s">
        <v>39</v>
      </c>
      <c r="C39" s="23">
        <v>260053403.33999997</v>
      </c>
      <c r="D39" s="23">
        <v>142959012.24999997</v>
      </c>
      <c r="E39" s="23">
        <v>477887196.01000005</v>
      </c>
      <c r="F39" s="23">
        <v>339593270</v>
      </c>
      <c r="G39" s="23">
        <v>238352986</v>
      </c>
      <c r="H39" s="23">
        <v>268089192</v>
      </c>
      <c r="I39" s="23">
        <v>521578233</v>
      </c>
      <c r="J39" s="23">
        <v>222077314</v>
      </c>
      <c r="K39" s="23">
        <v>236490384</v>
      </c>
      <c r="L39" s="23">
        <v>251405968</v>
      </c>
      <c r="M39" s="23">
        <v>1617306783</v>
      </c>
      <c r="N39" s="23">
        <v>267100521</v>
      </c>
      <c r="O39" s="191">
        <f t="shared" si="9"/>
        <v>4842894262.6</v>
      </c>
      <c r="P39" s="276">
        <f t="shared" si="10"/>
        <v>0.04165332396976656</v>
      </c>
    </row>
    <row r="40" spans="1:16" s="6" customFormat="1" ht="15.75" customHeight="1">
      <c r="A40" s="360"/>
      <c r="B40" s="298" t="s">
        <v>42</v>
      </c>
      <c r="C40" s="23">
        <v>421221383.24</v>
      </c>
      <c r="D40" s="23">
        <v>268717848.61</v>
      </c>
      <c r="E40" s="23">
        <v>200503830.51000005</v>
      </c>
      <c r="F40" s="23">
        <v>62867811</v>
      </c>
      <c r="G40" s="23">
        <v>168253974</v>
      </c>
      <c r="H40" s="23">
        <v>292651725</v>
      </c>
      <c r="I40" s="23">
        <v>682807074</v>
      </c>
      <c r="J40" s="23">
        <v>155069833</v>
      </c>
      <c r="K40" s="23">
        <v>344220410</v>
      </c>
      <c r="L40" s="23">
        <v>215005857</v>
      </c>
      <c r="M40" s="23">
        <v>332411685</v>
      </c>
      <c r="N40" s="23">
        <v>499062633</v>
      </c>
      <c r="O40" s="191">
        <f t="shared" si="9"/>
        <v>3642794064.36</v>
      </c>
      <c r="P40" s="276">
        <f t="shared" si="10"/>
        <v>0.03133136366195784</v>
      </c>
    </row>
    <row r="41" spans="1:16" s="6" customFormat="1" ht="15.75" customHeight="1">
      <c r="A41" s="360"/>
      <c r="B41" s="298" t="s">
        <v>48</v>
      </c>
      <c r="C41" s="23">
        <v>161788313.9</v>
      </c>
      <c r="D41" s="23">
        <v>289721152.72999996</v>
      </c>
      <c r="E41" s="23">
        <v>132137073.36</v>
      </c>
      <c r="F41" s="23">
        <v>188098205</v>
      </c>
      <c r="G41" s="23">
        <v>145063248</v>
      </c>
      <c r="H41" s="23">
        <v>257722044</v>
      </c>
      <c r="I41" s="23">
        <v>378482285</v>
      </c>
      <c r="J41" s="23">
        <v>431833856</v>
      </c>
      <c r="K41" s="23">
        <v>158797337</v>
      </c>
      <c r="L41" s="23">
        <v>246755892</v>
      </c>
      <c r="M41" s="23">
        <v>75718793</v>
      </c>
      <c r="N41" s="23">
        <v>150828777</v>
      </c>
      <c r="O41" s="191">
        <f t="shared" si="9"/>
        <v>2616946976.99</v>
      </c>
      <c r="P41" s="276">
        <f t="shared" si="10"/>
        <v>0.022508139623462382</v>
      </c>
    </row>
    <row r="42" spans="1:16" s="6" customFormat="1" ht="15.75" customHeight="1">
      <c r="A42" s="360"/>
      <c r="B42" s="298" t="s">
        <v>50</v>
      </c>
      <c r="C42" s="23">
        <v>0</v>
      </c>
      <c r="D42" s="23">
        <v>0</v>
      </c>
      <c r="E42" s="23">
        <v>439410.3</v>
      </c>
      <c r="F42" s="23">
        <v>0</v>
      </c>
      <c r="G42" s="23">
        <v>249138</v>
      </c>
      <c r="H42" s="23">
        <v>0</v>
      </c>
      <c r="I42" s="23">
        <v>401843</v>
      </c>
      <c r="J42" s="23">
        <v>948539</v>
      </c>
      <c r="K42" s="23">
        <v>278079</v>
      </c>
      <c r="L42" s="23">
        <v>0</v>
      </c>
      <c r="M42" s="23">
        <v>2395751481</v>
      </c>
      <c r="N42" s="23">
        <v>1676980</v>
      </c>
      <c r="O42" s="191">
        <f t="shared" si="9"/>
        <v>2399745470.3</v>
      </c>
      <c r="P42" s="276">
        <f t="shared" si="10"/>
        <v>0.020640007834018186</v>
      </c>
    </row>
    <row r="43" spans="1:16" s="6" customFormat="1" ht="15.75" customHeight="1">
      <c r="A43" s="360"/>
      <c r="B43" s="298" t="s">
        <v>52</v>
      </c>
      <c r="C43" s="23">
        <v>83136067.6</v>
      </c>
      <c r="D43" s="23">
        <v>191196000</v>
      </c>
      <c r="E43" s="23">
        <v>4391513.75</v>
      </c>
      <c r="F43" s="23">
        <v>47783602</v>
      </c>
      <c r="G43" s="23">
        <v>166443800</v>
      </c>
      <c r="H43" s="23">
        <v>346867</v>
      </c>
      <c r="I43" s="23">
        <v>246360552</v>
      </c>
      <c r="J43" s="23">
        <v>70966968</v>
      </c>
      <c r="K43" s="23">
        <v>88706070</v>
      </c>
      <c r="L43" s="23">
        <v>319080000</v>
      </c>
      <c r="M43" s="23">
        <v>259554000</v>
      </c>
      <c r="N43" s="23">
        <v>78297434</v>
      </c>
      <c r="O43" s="191">
        <f t="shared" si="9"/>
        <v>1556262874.35</v>
      </c>
      <c r="P43" s="276">
        <f t="shared" si="10"/>
        <v>0.01338528536293479</v>
      </c>
    </row>
    <row r="44" spans="1:16" s="6" customFormat="1" ht="15.75" customHeight="1">
      <c r="A44" s="360"/>
      <c r="B44" s="298" t="s">
        <v>63</v>
      </c>
      <c r="C44" s="23">
        <v>28350000</v>
      </c>
      <c r="D44" s="23">
        <v>82201640.19</v>
      </c>
      <c r="E44" s="23">
        <v>917115.18</v>
      </c>
      <c r="F44" s="23">
        <v>0</v>
      </c>
      <c r="G44" s="23">
        <v>0</v>
      </c>
      <c r="H44" s="23">
        <v>142700000</v>
      </c>
      <c r="I44" s="23">
        <v>120780000</v>
      </c>
      <c r="J44" s="23">
        <v>0</v>
      </c>
      <c r="K44" s="23">
        <v>8837638</v>
      </c>
      <c r="L44" s="23">
        <v>19300000</v>
      </c>
      <c r="M44" s="23">
        <v>0</v>
      </c>
      <c r="N44" s="23">
        <v>0</v>
      </c>
      <c r="O44" s="191">
        <f t="shared" si="9"/>
        <v>403086393.37</v>
      </c>
      <c r="P44" s="276">
        <f t="shared" si="10"/>
        <v>0.0034669119787536723</v>
      </c>
    </row>
    <row r="45" spans="1:16" s="6" customFormat="1" ht="15.75" customHeight="1">
      <c r="A45" s="360"/>
      <c r="B45" s="298" t="s">
        <v>73</v>
      </c>
      <c r="C45" s="23">
        <v>1352303.13</v>
      </c>
      <c r="D45" s="23">
        <v>1149438.33</v>
      </c>
      <c r="E45" s="23">
        <v>11187135.23</v>
      </c>
      <c r="F45" s="23">
        <v>2228066</v>
      </c>
      <c r="G45" s="23">
        <v>0</v>
      </c>
      <c r="H45" s="23">
        <v>41931513</v>
      </c>
      <c r="I45" s="23">
        <v>27596254</v>
      </c>
      <c r="J45" s="23">
        <v>664202</v>
      </c>
      <c r="K45" s="23">
        <v>5450000</v>
      </c>
      <c r="L45" s="23">
        <v>0</v>
      </c>
      <c r="M45" s="23">
        <v>10000000</v>
      </c>
      <c r="N45" s="23">
        <v>31335000</v>
      </c>
      <c r="O45" s="191">
        <f t="shared" si="9"/>
        <v>132893911.69</v>
      </c>
      <c r="P45" s="276">
        <f t="shared" si="10"/>
        <v>0.0011430092950782892</v>
      </c>
    </row>
    <row r="46" spans="1:16" s="6" customFormat="1" ht="15.75" customHeight="1">
      <c r="A46" s="360"/>
      <c r="B46" s="298" t="s">
        <v>85</v>
      </c>
      <c r="C46" s="23">
        <v>0</v>
      </c>
      <c r="D46" s="23">
        <v>315999.95</v>
      </c>
      <c r="E46" s="23">
        <v>0</v>
      </c>
      <c r="F46" s="23">
        <v>0</v>
      </c>
      <c r="G46" s="23">
        <v>3663494</v>
      </c>
      <c r="H46" s="23">
        <v>0</v>
      </c>
      <c r="I46" s="23">
        <v>10666628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191">
        <f t="shared" si="9"/>
        <v>14646121.95</v>
      </c>
      <c r="P46" s="276">
        <f t="shared" si="10"/>
        <v>0.0001259700562110842</v>
      </c>
    </row>
    <row r="47" spans="1:16" s="6" customFormat="1" ht="15.75" customHeight="1" thickBot="1">
      <c r="A47" s="360"/>
      <c r="B47" s="298" t="s">
        <v>88</v>
      </c>
      <c r="C47" s="23">
        <v>4324298.27</v>
      </c>
      <c r="D47" s="23">
        <v>38400</v>
      </c>
      <c r="E47" s="23">
        <v>615526.32</v>
      </c>
      <c r="F47" s="23">
        <v>0</v>
      </c>
      <c r="G47" s="23">
        <v>0</v>
      </c>
      <c r="H47" s="23">
        <v>0</v>
      </c>
      <c r="I47" s="23">
        <v>5228067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191">
        <f t="shared" si="9"/>
        <v>10206291.59</v>
      </c>
      <c r="P47" s="276">
        <f t="shared" si="10"/>
        <v>8.778345077886067E-05</v>
      </c>
    </row>
    <row r="48" spans="1:18" ht="15.75" customHeight="1" thickBot="1">
      <c r="A48" s="360"/>
      <c r="B48" s="294" t="s">
        <v>203</v>
      </c>
      <c r="C48" s="263">
        <f>SUM(C49:C87)</f>
        <v>21324820609.220005</v>
      </c>
      <c r="D48" s="263">
        <f aca="true" t="shared" si="11" ref="D48:O48">SUM(D49:D87)</f>
        <v>15907305820.850008</v>
      </c>
      <c r="E48" s="263">
        <f t="shared" si="11"/>
        <v>25034303065.410004</v>
      </c>
      <c r="F48" s="263">
        <f t="shared" si="11"/>
        <v>22657873067</v>
      </c>
      <c r="G48" s="263">
        <f t="shared" si="11"/>
        <v>24909593480</v>
      </c>
      <c r="H48" s="263">
        <f t="shared" si="11"/>
        <v>23749889884</v>
      </c>
      <c r="I48" s="263">
        <f t="shared" si="11"/>
        <v>26770743073</v>
      </c>
      <c r="J48" s="263">
        <f t="shared" si="11"/>
        <v>28497045946</v>
      </c>
      <c r="K48" s="263">
        <f t="shared" si="11"/>
        <v>16092318876</v>
      </c>
      <c r="L48" s="263">
        <f t="shared" si="11"/>
        <v>16920038814</v>
      </c>
      <c r="M48" s="263">
        <f t="shared" si="11"/>
        <v>20040325756</v>
      </c>
      <c r="N48" s="263">
        <f t="shared" si="11"/>
        <v>26108354572</v>
      </c>
      <c r="O48" s="263">
        <f t="shared" si="11"/>
        <v>268012612963.48007</v>
      </c>
      <c r="P48" s="293">
        <f>O48/O5</f>
        <v>0.6170510184347894</v>
      </c>
      <c r="R48" s="1"/>
    </row>
    <row r="49" spans="1:18" ht="15.75" customHeight="1">
      <c r="A49" s="360"/>
      <c r="B49" s="300" t="s">
        <v>24</v>
      </c>
      <c r="C49" s="22">
        <v>5999730309.049998</v>
      </c>
      <c r="D49" s="22">
        <v>6134256625.760001</v>
      </c>
      <c r="E49" s="22">
        <v>11229494658.940002</v>
      </c>
      <c r="F49" s="22">
        <v>9131461057</v>
      </c>
      <c r="G49" s="22">
        <v>7124957806</v>
      </c>
      <c r="H49" s="22">
        <v>8710580091</v>
      </c>
      <c r="I49" s="22">
        <v>11142556935</v>
      </c>
      <c r="J49" s="22">
        <v>12225051286</v>
      </c>
      <c r="K49" s="22">
        <v>5052204448</v>
      </c>
      <c r="L49" s="22">
        <v>4599984595</v>
      </c>
      <c r="M49" s="22">
        <v>5960234114</v>
      </c>
      <c r="N49" s="22">
        <v>5209451020</v>
      </c>
      <c r="O49" s="190">
        <f aca="true" t="shared" si="12" ref="O49:O87">SUM(C49:N49)</f>
        <v>92519962945.75</v>
      </c>
      <c r="P49" s="152">
        <f aca="true" t="shared" si="13" ref="P49:P87">O49/O$48</f>
        <v>0.3452074957321391</v>
      </c>
      <c r="R49" s="1"/>
    </row>
    <row r="50" spans="1:16" s="5" customFormat="1" ht="15.75" customHeight="1">
      <c r="A50" s="360"/>
      <c r="B50" s="298" t="s">
        <v>26</v>
      </c>
      <c r="C50" s="23">
        <v>4161496356.8599987</v>
      </c>
      <c r="D50" s="23">
        <v>3191450785.0899997</v>
      </c>
      <c r="E50" s="23">
        <v>3651308472.6700015</v>
      </c>
      <c r="F50" s="23">
        <v>5737560512</v>
      </c>
      <c r="G50" s="23">
        <v>4243087046</v>
      </c>
      <c r="H50" s="23">
        <v>4251561228</v>
      </c>
      <c r="I50" s="23">
        <v>6535129903</v>
      </c>
      <c r="J50" s="23">
        <v>4971545551</v>
      </c>
      <c r="K50" s="23">
        <v>4686614781</v>
      </c>
      <c r="L50" s="23">
        <v>3000871344</v>
      </c>
      <c r="M50" s="23">
        <v>6267446402</v>
      </c>
      <c r="N50" s="23">
        <v>4664761204</v>
      </c>
      <c r="O50" s="191">
        <f t="shared" si="12"/>
        <v>55362833585.62</v>
      </c>
      <c r="P50" s="153">
        <f t="shared" si="13"/>
        <v>0.20656801548800188</v>
      </c>
    </row>
    <row r="51" spans="1:16" s="6" customFormat="1" ht="15.75" customHeight="1">
      <c r="A51" s="360"/>
      <c r="B51" s="298" t="s">
        <v>28</v>
      </c>
      <c r="C51" s="23">
        <v>1969455669.74</v>
      </c>
      <c r="D51" s="23">
        <v>1446973918.8999999</v>
      </c>
      <c r="E51" s="23">
        <v>2117257620.45</v>
      </c>
      <c r="F51" s="23">
        <v>1037617541</v>
      </c>
      <c r="G51" s="23">
        <v>2790244000</v>
      </c>
      <c r="H51" s="23">
        <v>4014595448</v>
      </c>
      <c r="I51" s="23">
        <v>1181820507</v>
      </c>
      <c r="J51" s="23">
        <v>2412034877</v>
      </c>
      <c r="K51" s="23">
        <v>1217118982</v>
      </c>
      <c r="L51" s="23">
        <v>806433710</v>
      </c>
      <c r="M51" s="23">
        <v>1901460779</v>
      </c>
      <c r="N51" s="23">
        <v>1939341982</v>
      </c>
      <c r="O51" s="191">
        <f t="shared" si="12"/>
        <v>22834355035.09</v>
      </c>
      <c r="P51" s="153">
        <f t="shared" si="13"/>
        <v>0.08519880755836463</v>
      </c>
    </row>
    <row r="52" spans="1:16" s="6" customFormat="1" ht="15.75" customHeight="1">
      <c r="A52" s="360"/>
      <c r="B52" s="298" t="s">
        <v>29</v>
      </c>
      <c r="C52" s="23">
        <v>1496644597.48</v>
      </c>
      <c r="D52" s="23">
        <v>1780930831.9600005</v>
      </c>
      <c r="E52" s="23">
        <v>1837985792.4100003</v>
      </c>
      <c r="F52" s="23">
        <v>1501430990</v>
      </c>
      <c r="G52" s="23">
        <v>863651820</v>
      </c>
      <c r="H52" s="23">
        <v>1851310414</v>
      </c>
      <c r="I52" s="23">
        <v>2358947545</v>
      </c>
      <c r="J52" s="23">
        <v>2429089502</v>
      </c>
      <c r="K52" s="23">
        <v>1499735532</v>
      </c>
      <c r="L52" s="23">
        <v>2111201032</v>
      </c>
      <c r="M52" s="23">
        <v>2283658905</v>
      </c>
      <c r="N52" s="23">
        <v>2639996362</v>
      </c>
      <c r="O52" s="191">
        <f t="shared" si="12"/>
        <v>22654583323.85</v>
      </c>
      <c r="P52" s="153">
        <f t="shared" si="13"/>
        <v>0.08452804915915266</v>
      </c>
    </row>
    <row r="53" spans="1:16" s="6" customFormat="1" ht="15.75" customHeight="1">
      <c r="A53" s="360"/>
      <c r="B53" s="298" t="s">
        <v>30</v>
      </c>
      <c r="C53" s="23">
        <v>2860654589.3899994</v>
      </c>
      <c r="D53" s="23">
        <v>177053582.11999997</v>
      </c>
      <c r="E53" s="23">
        <v>161001537.41999996</v>
      </c>
      <c r="F53" s="23">
        <v>176047064</v>
      </c>
      <c r="G53" s="23">
        <v>4703400157</v>
      </c>
      <c r="H53" s="23">
        <v>1698295031</v>
      </c>
      <c r="I53" s="23">
        <v>336381985</v>
      </c>
      <c r="J53" s="23">
        <v>141393076</v>
      </c>
      <c r="K53" s="23">
        <v>85266602</v>
      </c>
      <c r="L53" s="23">
        <v>64246001</v>
      </c>
      <c r="M53" s="23">
        <v>1090735831</v>
      </c>
      <c r="N53" s="23">
        <v>6810819659</v>
      </c>
      <c r="O53" s="191">
        <f t="shared" si="12"/>
        <v>18305295114.93</v>
      </c>
      <c r="P53" s="153">
        <f t="shared" si="13"/>
        <v>0.06830012555201764</v>
      </c>
    </row>
    <row r="54" spans="1:16" s="6" customFormat="1" ht="15.75" customHeight="1">
      <c r="A54" s="360"/>
      <c r="B54" s="298" t="s">
        <v>33</v>
      </c>
      <c r="C54" s="23">
        <v>364728495.44</v>
      </c>
      <c r="D54" s="23">
        <v>360789774.0599998</v>
      </c>
      <c r="E54" s="23">
        <v>719371530.45</v>
      </c>
      <c r="F54" s="23">
        <v>766283433</v>
      </c>
      <c r="G54" s="23">
        <v>1184542612</v>
      </c>
      <c r="H54" s="23">
        <v>535635580</v>
      </c>
      <c r="I54" s="23">
        <v>631785430</v>
      </c>
      <c r="J54" s="23">
        <v>474662305</v>
      </c>
      <c r="K54" s="23">
        <v>752028655</v>
      </c>
      <c r="L54" s="23">
        <v>644261057</v>
      </c>
      <c r="M54" s="23">
        <v>1038539862</v>
      </c>
      <c r="N54" s="23">
        <v>347166031</v>
      </c>
      <c r="O54" s="191">
        <f t="shared" si="12"/>
        <v>7819794764.95</v>
      </c>
      <c r="P54" s="153">
        <f t="shared" si="13"/>
        <v>0.029176965511005785</v>
      </c>
    </row>
    <row r="55" spans="1:16" s="6" customFormat="1" ht="15.75" customHeight="1">
      <c r="A55" s="360"/>
      <c r="B55" s="298" t="s">
        <v>34</v>
      </c>
      <c r="C55" s="23">
        <v>582416354.06</v>
      </c>
      <c r="D55" s="23">
        <v>32124435.939999998</v>
      </c>
      <c r="E55" s="23">
        <v>1451630939.6900003</v>
      </c>
      <c r="F55" s="23">
        <v>67661499</v>
      </c>
      <c r="G55" s="23">
        <v>1332118616</v>
      </c>
      <c r="H55" s="23">
        <v>163057412</v>
      </c>
      <c r="I55" s="23">
        <v>228257538</v>
      </c>
      <c r="J55" s="23">
        <v>818706899</v>
      </c>
      <c r="K55" s="23">
        <v>967040413</v>
      </c>
      <c r="L55" s="23">
        <v>315527906</v>
      </c>
      <c r="M55" s="23">
        <v>133431297</v>
      </c>
      <c r="N55" s="23">
        <v>609166964</v>
      </c>
      <c r="O55" s="191">
        <f t="shared" si="12"/>
        <v>6701140273.690001</v>
      </c>
      <c r="P55" s="153">
        <f t="shared" si="13"/>
        <v>0.025003078025298425</v>
      </c>
    </row>
    <row r="56" spans="1:16" s="6" customFormat="1" ht="15.75" customHeight="1">
      <c r="A56" s="360"/>
      <c r="B56" s="298" t="s">
        <v>35</v>
      </c>
      <c r="C56" s="23">
        <v>994640896.8400002</v>
      </c>
      <c r="D56" s="23">
        <v>220036497.53</v>
      </c>
      <c r="E56" s="23">
        <v>985012548.08</v>
      </c>
      <c r="F56" s="23">
        <v>1090414397</v>
      </c>
      <c r="G56" s="23">
        <v>139004208</v>
      </c>
      <c r="H56" s="23">
        <v>391343030</v>
      </c>
      <c r="I56" s="23">
        <v>1572656823</v>
      </c>
      <c r="J56" s="23">
        <v>224328665</v>
      </c>
      <c r="K56" s="23">
        <v>186662628</v>
      </c>
      <c r="L56" s="23">
        <v>464378941</v>
      </c>
      <c r="M56" s="23">
        <v>110585674</v>
      </c>
      <c r="N56" s="23">
        <v>117375756</v>
      </c>
      <c r="O56" s="191">
        <f t="shared" si="12"/>
        <v>6496440064.450001</v>
      </c>
      <c r="P56" s="153">
        <f t="shared" si="13"/>
        <v>0.024239307219974825</v>
      </c>
    </row>
    <row r="57" spans="1:16" s="6" customFormat="1" ht="15.75" customHeight="1">
      <c r="A57" s="360"/>
      <c r="B57" s="298" t="s">
        <v>36</v>
      </c>
      <c r="C57" s="23">
        <v>237916092.63000003</v>
      </c>
      <c r="D57" s="23">
        <v>546026748.6700001</v>
      </c>
      <c r="E57" s="23">
        <v>908401192.6700001</v>
      </c>
      <c r="F57" s="23">
        <v>200871474</v>
      </c>
      <c r="G57" s="23">
        <v>773162991</v>
      </c>
      <c r="H57" s="23">
        <v>425072706</v>
      </c>
      <c r="I57" s="23">
        <v>1006517983</v>
      </c>
      <c r="J57" s="23">
        <v>486189845</v>
      </c>
      <c r="K57" s="23">
        <v>158555431</v>
      </c>
      <c r="L57" s="23">
        <v>609201843</v>
      </c>
      <c r="M57" s="23">
        <v>431705445</v>
      </c>
      <c r="N57" s="23">
        <v>472064335</v>
      </c>
      <c r="O57" s="191">
        <f t="shared" si="12"/>
        <v>6255686086.97</v>
      </c>
      <c r="P57" s="153">
        <f t="shared" si="13"/>
        <v>0.023341013759760675</v>
      </c>
    </row>
    <row r="58" spans="1:16" s="6" customFormat="1" ht="15.75" customHeight="1">
      <c r="A58" s="360"/>
      <c r="B58" s="298" t="s">
        <v>37</v>
      </c>
      <c r="C58" s="23">
        <v>1853206335.42</v>
      </c>
      <c r="D58" s="23">
        <v>732133543.21</v>
      </c>
      <c r="E58" s="23">
        <v>48966073.58</v>
      </c>
      <c r="F58" s="23">
        <v>346667421</v>
      </c>
      <c r="G58" s="23">
        <v>136683826</v>
      </c>
      <c r="H58" s="23">
        <v>126531555</v>
      </c>
      <c r="I58" s="23">
        <v>139703090</v>
      </c>
      <c r="J58" s="23">
        <v>19804958</v>
      </c>
      <c r="K58" s="23">
        <v>144237328</v>
      </c>
      <c r="L58" s="23">
        <v>734342562</v>
      </c>
      <c r="M58" s="23">
        <v>60915367</v>
      </c>
      <c r="N58" s="23">
        <v>1125681947</v>
      </c>
      <c r="O58" s="191">
        <f t="shared" si="12"/>
        <v>5468874006.21</v>
      </c>
      <c r="P58" s="153">
        <f t="shared" si="13"/>
        <v>0.020405285951804065</v>
      </c>
    </row>
    <row r="59" spans="1:16" s="6" customFormat="1" ht="15.75" customHeight="1">
      <c r="A59" s="360"/>
      <c r="B59" s="298" t="s">
        <v>38</v>
      </c>
      <c r="C59" s="23">
        <v>196930601.28</v>
      </c>
      <c r="D59" s="23">
        <v>78400134.19999999</v>
      </c>
      <c r="E59" s="23">
        <v>177905607.15000004</v>
      </c>
      <c r="F59" s="23">
        <v>251306051</v>
      </c>
      <c r="G59" s="23">
        <v>236588108</v>
      </c>
      <c r="H59" s="23">
        <v>99396658</v>
      </c>
      <c r="I59" s="23">
        <v>59032924</v>
      </c>
      <c r="J59" s="23">
        <v>3325346812</v>
      </c>
      <c r="K59" s="23">
        <v>116931491</v>
      </c>
      <c r="L59" s="23">
        <v>86607219</v>
      </c>
      <c r="M59" s="23">
        <v>179074118</v>
      </c>
      <c r="N59" s="23">
        <v>505778160</v>
      </c>
      <c r="O59" s="191">
        <f t="shared" si="12"/>
        <v>5313297883.63</v>
      </c>
      <c r="P59" s="153">
        <f t="shared" si="13"/>
        <v>0.019824805351060102</v>
      </c>
    </row>
    <row r="60" spans="1:16" s="6" customFormat="1" ht="15.75" customHeight="1">
      <c r="A60" s="360"/>
      <c r="B60" s="298" t="s">
        <v>40</v>
      </c>
      <c r="C60" s="23">
        <v>113173020.11000001</v>
      </c>
      <c r="D60" s="23">
        <v>83783063.28</v>
      </c>
      <c r="E60" s="23">
        <v>92018212.07000001</v>
      </c>
      <c r="F60" s="23">
        <v>1814616057</v>
      </c>
      <c r="G60" s="23">
        <v>32126377</v>
      </c>
      <c r="H60" s="23">
        <v>239636674</v>
      </c>
      <c r="I60" s="23">
        <v>807031503</v>
      </c>
      <c r="J60" s="23">
        <v>399359090</v>
      </c>
      <c r="K60" s="23">
        <v>96240528</v>
      </c>
      <c r="L60" s="23">
        <v>60449046</v>
      </c>
      <c r="M60" s="23">
        <v>112018242</v>
      </c>
      <c r="N60" s="23">
        <v>496667986</v>
      </c>
      <c r="O60" s="191">
        <f t="shared" si="12"/>
        <v>4347119798.46</v>
      </c>
      <c r="P60" s="153">
        <f t="shared" si="13"/>
        <v>0.016219832904104208</v>
      </c>
    </row>
    <row r="61" spans="1:16" s="6" customFormat="1" ht="15.75" customHeight="1">
      <c r="A61" s="360"/>
      <c r="B61" s="298" t="s">
        <v>41</v>
      </c>
      <c r="C61" s="23">
        <v>54292077.78999999</v>
      </c>
      <c r="D61" s="23">
        <v>260372689.49999997</v>
      </c>
      <c r="E61" s="23">
        <v>170731545.55</v>
      </c>
      <c r="F61" s="23">
        <v>330312053</v>
      </c>
      <c r="G61" s="23">
        <v>791228919</v>
      </c>
      <c r="H61" s="23">
        <v>36142352</v>
      </c>
      <c r="I61" s="23">
        <v>60054693</v>
      </c>
      <c r="J61" s="23">
        <v>159666882</v>
      </c>
      <c r="K61" s="23">
        <v>103437019</v>
      </c>
      <c r="L61" s="23">
        <v>1686529947</v>
      </c>
      <c r="M61" s="23">
        <v>57689849</v>
      </c>
      <c r="N61" s="23">
        <v>512616220</v>
      </c>
      <c r="O61" s="191">
        <f t="shared" si="12"/>
        <v>4223074246.84</v>
      </c>
      <c r="P61" s="153">
        <f t="shared" si="13"/>
        <v>0.015756998150737944</v>
      </c>
    </row>
    <row r="62" spans="1:16" s="6" customFormat="1" ht="15.75" customHeight="1">
      <c r="A62" s="360"/>
      <c r="B62" s="298" t="s">
        <v>49</v>
      </c>
      <c r="C62" s="23">
        <v>2585780.93</v>
      </c>
      <c r="D62" s="23">
        <v>122141409.60999998</v>
      </c>
      <c r="E62" s="23">
        <v>1228093813.62</v>
      </c>
      <c r="F62" s="23">
        <v>4442877</v>
      </c>
      <c r="G62" s="23">
        <v>9347793</v>
      </c>
      <c r="H62" s="23">
        <v>2664396</v>
      </c>
      <c r="I62" s="23">
        <v>5050530</v>
      </c>
      <c r="J62" s="23">
        <v>19123795</v>
      </c>
      <c r="K62" s="23">
        <v>1181854</v>
      </c>
      <c r="L62" s="23">
        <v>1010587833</v>
      </c>
      <c r="M62" s="23">
        <v>6198040</v>
      </c>
      <c r="N62" s="23">
        <v>3165430</v>
      </c>
      <c r="O62" s="191">
        <f t="shared" si="12"/>
        <v>2414583552.16</v>
      </c>
      <c r="P62" s="153">
        <f t="shared" si="13"/>
        <v>0.009009216116590064</v>
      </c>
    </row>
    <row r="63" spans="1:16" s="6" customFormat="1" ht="15.75" customHeight="1">
      <c r="A63" s="360"/>
      <c r="B63" s="298" t="s">
        <v>55</v>
      </c>
      <c r="C63" s="23">
        <v>3776963.86</v>
      </c>
      <c r="D63" s="23">
        <v>315500000</v>
      </c>
      <c r="E63" s="23">
        <v>0</v>
      </c>
      <c r="F63" s="23">
        <v>238926</v>
      </c>
      <c r="G63" s="23">
        <v>0</v>
      </c>
      <c r="H63" s="23">
        <v>361500000</v>
      </c>
      <c r="I63" s="23">
        <v>11495383</v>
      </c>
      <c r="J63" s="23">
        <v>8256356</v>
      </c>
      <c r="K63" s="23">
        <v>0</v>
      </c>
      <c r="L63" s="23">
        <v>282912000</v>
      </c>
      <c r="M63" s="23">
        <v>0</v>
      </c>
      <c r="N63" s="23">
        <v>74841</v>
      </c>
      <c r="O63" s="191">
        <f t="shared" si="12"/>
        <v>983754469.86</v>
      </c>
      <c r="P63" s="153">
        <f t="shared" si="13"/>
        <v>0.0036705528854869543</v>
      </c>
    </row>
    <row r="64" spans="1:16" s="6" customFormat="1" ht="15.75" customHeight="1">
      <c r="A64" s="360"/>
      <c r="B64" s="298" t="s">
        <v>56</v>
      </c>
      <c r="C64" s="23">
        <v>4102861.2199999997</v>
      </c>
      <c r="D64" s="23">
        <v>6355313.529999999</v>
      </c>
      <c r="E64" s="23">
        <v>19456894.91</v>
      </c>
      <c r="F64" s="23">
        <v>31306130</v>
      </c>
      <c r="G64" s="23">
        <v>41573892</v>
      </c>
      <c r="H64" s="23">
        <v>87484142</v>
      </c>
      <c r="I64" s="23">
        <v>460385699</v>
      </c>
      <c r="J64" s="23">
        <v>46836191</v>
      </c>
      <c r="K64" s="23">
        <v>41486173</v>
      </c>
      <c r="L64" s="23">
        <v>165992298</v>
      </c>
      <c r="M64" s="23">
        <v>1219672</v>
      </c>
      <c r="N64" s="23">
        <v>36619638</v>
      </c>
      <c r="O64" s="191">
        <f t="shared" si="12"/>
        <v>942818904.66</v>
      </c>
      <c r="P64" s="153">
        <f t="shared" si="13"/>
        <v>0.0035178154275465772</v>
      </c>
    </row>
    <row r="65" spans="1:16" s="6" customFormat="1" ht="15.75" customHeight="1">
      <c r="A65" s="360"/>
      <c r="B65" s="298" t="s">
        <v>57</v>
      </c>
      <c r="C65" s="23">
        <v>106458359.54</v>
      </c>
      <c r="D65" s="23">
        <v>70709364.18</v>
      </c>
      <c r="E65" s="23">
        <v>33422311.17</v>
      </c>
      <c r="F65" s="23">
        <v>7795322</v>
      </c>
      <c r="G65" s="23">
        <v>79787421</v>
      </c>
      <c r="H65" s="23">
        <v>151245260</v>
      </c>
      <c r="I65" s="23">
        <v>101450000</v>
      </c>
      <c r="J65" s="23">
        <v>70834022</v>
      </c>
      <c r="K65" s="23">
        <v>6078914</v>
      </c>
      <c r="L65" s="23">
        <v>71443449</v>
      </c>
      <c r="M65" s="23">
        <v>121386230</v>
      </c>
      <c r="N65" s="23">
        <v>99847960</v>
      </c>
      <c r="O65" s="191">
        <f t="shared" si="12"/>
        <v>920458612.8900001</v>
      </c>
      <c r="P65" s="153">
        <f t="shared" si="13"/>
        <v>0.003434385429522392</v>
      </c>
    </row>
    <row r="66" spans="1:16" s="6" customFormat="1" ht="15.75" customHeight="1">
      <c r="A66" s="360"/>
      <c r="B66" s="298" t="s">
        <v>58</v>
      </c>
      <c r="C66" s="23">
        <v>42645000</v>
      </c>
      <c r="D66" s="23">
        <v>100959139.68</v>
      </c>
      <c r="E66" s="23">
        <v>11587255.27</v>
      </c>
      <c r="F66" s="23">
        <v>54678112</v>
      </c>
      <c r="G66" s="23">
        <v>96073733</v>
      </c>
      <c r="H66" s="23">
        <v>258413514</v>
      </c>
      <c r="I66" s="23">
        <v>0</v>
      </c>
      <c r="J66" s="23">
        <v>0</v>
      </c>
      <c r="K66" s="23">
        <v>135126000</v>
      </c>
      <c r="L66" s="23">
        <v>33003001</v>
      </c>
      <c r="M66" s="23">
        <v>20596618</v>
      </c>
      <c r="N66" s="23">
        <v>161511566</v>
      </c>
      <c r="O66" s="191">
        <f t="shared" si="12"/>
        <v>914593938.95</v>
      </c>
      <c r="P66" s="153">
        <f t="shared" si="13"/>
        <v>0.0034125033476488827</v>
      </c>
    </row>
    <row r="67" spans="1:16" s="6" customFormat="1" ht="15.75" customHeight="1">
      <c r="A67" s="360"/>
      <c r="B67" s="298" t="s">
        <v>59</v>
      </c>
      <c r="C67" s="23">
        <v>11081.33</v>
      </c>
      <c r="D67" s="23">
        <v>10515043.010000002</v>
      </c>
      <c r="E67" s="23">
        <v>84117420.3</v>
      </c>
      <c r="F67" s="23">
        <v>5621987</v>
      </c>
      <c r="G67" s="23">
        <v>8303165</v>
      </c>
      <c r="H67" s="23">
        <v>0</v>
      </c>
      <c r="I67" s="23">
        <v>8470202</v>
      </c>
      <c r="J67" s="23">
        <v>161356148</v>
      </c>
      <c r="K67" s="23">
        <v>522500000</v>
      </c>
      <c r="L67" s="23">
        <v>0</v>
      </c>
      <c r="M67" s="23">
        <v>5338556</v>
      </c>
      <c r="N67" s="23">
        <v>2503536</v>
      </c>
      <c r="O67" s="191">
        <f t="shared" si="12"/>
        <v>808737138.64</v>
      </c>
      <c r="P67" s="153">
        <f t="shared" si="13"/>
        <v>0.003017533875356083</v>
      </c>
    </row>
    <row r="68" spans="1:16" s="6" customFormat="1" ht="15.75" customHeight="1">
      <c r="A68" s="360"/>
      <c r="B68" s="299" t="s">
        <v>60</v>
      </c>
      <c r="C68" s="23">
        <v>13411869.819999998</v>
      </c>
      <c r="D68" s="23">
        <v>14748407.76</v>
      </c>
      <c r="E68" s="23">
        <v>13185612.64</v>
      </c>
      <c r="F68" s="23">
        <v>74666239</v>
      </c>
      <c r="G68" s="23">
        <v>198431696</v>
      </c>
      <c r="H68" s="23">
        <v>138505929</v>
      </c>
      <c r="I68" s="23">
        <v>26062774</v>
      </c>
      <c r="J68" s="23">
        <v>81401192</v>
      </c>
      <c r="K68" s="23">
        <v>76375365</v>
      </c>
      <c r="L68" s="23">
        <v>7839707</v>
      </c>
      <c r="M68" s="23">
        <v>24553465</v>
      </c>
      <c r="N68" s="23">
        <v>16923932</v>
      </c>
      <c r="O68" s="191">
        <f t="shared" si="12"/>
        <v>686106189.22</v>
      </c>
      <c r="P68" s="153">
        <f t="shared" si="13"/>
        <v>0.0025599772400020974</v>
      </c>
    </row>
    <row r="69" spans="1:16" s="6" customFormat="1" ht="15.75" customHeight="1">
      <c r="A69" s="360"/>
      <c r="B69" s="298" t="s">
        <v>61</v>
      </c>
      <c r="C69" s="23">
        <v>0</v>
      </c>
      <c r="D69" s="23">
        <v>87200000</v>
      </c>
      <c r="E69" s="23">
        <v>0</v>
      </c>
      <c r="F69" s="23">
        <v>0</v>
      </c>
      <c r="G69" s="23">
        <v>59735154</v>
      </c>
      <c r="H69" s="23">
        <v>82300000</v>
      </c>
      <c r="I69" s="23">
        <v>0</v>
      </c>
      <c r="J69" s="23">
        <v>0</v>
      </c>
      <c r="K69" s="23">
        <v>102328354</v>
      </c>
      <c r="L69" s="23">
        <v>81469521</v>
      </c>
      <c r="M69" s="23">
        <v>0</v>
      </c>
      <c r="N69" s="23">
        <v>92900000</v>
      </c>
      <c r="O69" s="191">
        <f t="shared" si="12"/>
        <v>505933029</v>
      </c>
      <c r="P69" s="153">
        <f t="shared" si="13"/>
        <v>0.0018877209673297706</v>
      </c>
    </row>
    <row r="70" spans="1:16" s="6" customFormat="1" ht="15.75" customHeight="1">
      <c r="A70" s="360"/>
      <c r="B70" s="298" t="s">
        <v>67</v>
      </c>
      <c r="C70" s="23">
        <v>18058680.31</v>
      </c>
      <c r="D70" s="23">
        <v>26403312.32</v>
      </c>
      <c r="E70" s="23">
        <v>5502090.63</v>
      </c>
      <c r="F70" s="23">
        <v>22000000</v>
      </c>
      <c r="G70" s="23">
        <v>43249221</v>
      </c>
      <c r="H70" s="23">
        <v>23664008</v>
      </c>
      <c r="I70" s="23">
        <v>2570220</v>
      </c>
      <c r="J70" s="23">
        <v>640025</v>
      </c>
      <c r="K70" s="23">
        <v>33553394</v>
      </c>
      <c r="L70" s="23">
        <v>5712857</v>
      </c>
      <c r="M70" s="23">
        <v>50072402</v>
      </c>
      <c r="N70" s="23">
        <v>25278268</v>
      </c>
      <c r="O70" s="191">
        <f t="shared" si="12"/>
        <v>256704478.26</v>
      </c>
      <c r="P70" s="153">
        <f t="shared" si="13"/>
        <v>0.000957807453244669</v>
      </c>
    </row>
    <row r="71" spans="1:16" s="6" customFormat="1" ht="15.75" customHeight="1">
      <c r="A71" s="360"/>
      <c r="B71" s="298" t="s">
        <v>68</v>
      </c>
      <c r="C71" s="23">
        <v>179368714.35</v>
      </c>
      <c r="D71" s="23">
        <v>665018.79</v>
      </c>
      <c r="E71" s="23">
        <v>0</v>
      </c>
      <c r="F71" s="23">
        <v>0</v>
      </c>
      <c r="G71" s="23">
        <v>141318</v>
      </c>
      <c r="H71" s="23">
        <v>2362072</v>
      </c>
      <c r="I71" s="23">
        <v>11950000</v>
      </c>
      <c r="J71" s="23">
        <v>16074511</v>
      </c>
      <c r="K71" s="23">
        <v>28584487</v>
      </c>
      <c r="L71" s="23">
        <v>29750</v>
      </c>
      <c r="M71" s="23">
        <v>0</v>
      </c>
      <c r="N71" s="23">
        <v>0</v>
      </c>
      <c r="O71" s="191">
        <f t="shared" si="12"/>
        <v>239175871.14</v>
      </c>
      <c r="P71" s="153">
        <f t="shared" si="13"/>
        <v>0.0008924052808387438</v>
      </c>
    </row>
    <row r="72" spans="1:16" s="6" customFormat="1" ht="15.75" customHeight="1">
      <c r="A72" s="360"/>
      <c r="B72" s="298" t="s">
        <v>69</v>
      </c>
      <c r="C72" s="23">
        <v>26554529.14</v>
      </c>
      <c r="D72" s="23">
        <v>87147383.29</v>
      </c>
      <c r="E72" s="23">
        <v>69131266.19000001</v>
      </c>
      <c r="F72" s="23">
        <v>0</v>
      </c>
      <c r="G72" s="23">
        <v>1257196</v>
      </c>
      <c r="H72" s="23">
        <v>16963734</v>
      </c>
      <c r="I72" s="23">
        <v>6977551</v>
      </c>
      <c r="J72" s="23">
        <v>0</v>
      </c>
      <c r="K72" s="23">
        <v>4942135</v>
      </c>
      <c r="L72" s="23">
        <v>433100</v>
      </c>
      <c r="M72" s="23">
        <v>13109219</v>
      </c>
      <c r="N72" s="23">
        <v>3568559</v>
      </c>
      <c r="O72" s="191">
        <f t="shared" si="12"/>
        <v>230084672.62</v>
      </c>
      <c r="P72" s="153">
        <f t="shared" si="13"/>
        <v>0.0008584844947254471</v>
      </c>
    </row>
    <row r="73" spans="1:16" s="6" customFormat="1" ht="15.75" customHeight="1">
      <c r="A73" s="360"/>
      <c r="B73" s="298" t="s">
        <v>70</v>
      </c>
      <c r="C73" s="23">
        <v>1816788.79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5119587</v>
      </c>
      <c r="J73" s="23">
        <v>72561</v>
      </c>
      <c r="K73" s="23">
        <v>252707</v>
      </c>
      <c r="L73" s="23">
        <v>0</v>
      </c>
      <c r="M73" s="23">
        <v>0</v>
      </c>
      <c r="N73" s="23">
        <v>213198137</v>
      </c>
      <c r="O73" s="191">
        <f t="shared" si="12"/>
        <v>220459780.79</v>
      </c>
      <c r="P73" s="153">
        <f t="shared" si="13"/>
        <v>0.0008225724093814953</v>
      </c>
    </row>
    <row r="74" spans="1:16" s="6" customFormat="1" ht="15.75" customHeight="1">
      <c r="A74" s="360"/>
      <c r="B74" s="298" t="s">
        <v>369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74650000</v>
      </c>
      <c r="I74" s="23">
        <v>51270991</v>
      </c>
      <c r="J74" s="23">
        <v>0</v>
      </c>
      <c r="K74" s="23">
        <v>0</v>
      </c>
      <c r="L74" s="23">
        <v>0</v>
      </c>
      <c r="M74" s="23">
        <v>60212992</v>
      </c>
      <c r="N74" s="23">
        <v>0</v>
      </c>
      <c r="O74" s="191">
        <f t="shared" si="12"/>
        <v>186133983</v>
      </c>
      <c r="P74" s="153">
        <f t="shared" si="13"/>
        <v>0.0006944971019903567</v>
      </c>
    </row>
    <row r="75" spans="1:16" s="6" customFormat="1" ht="15.75" customHeight="1">
      <c r="A75" s="360"/>
      <c r="B75" s="298" t="s">
        <v>72</v>
      </c>
      <c r="C75" s="23">
        <v>3490960.33</v>
      </c>
      <c r="D75" s="23">
        <v>16182708.11</v>
      </c>
      <c r="E75" s="23">
        <v>12519942.870000001</v>
      </c>
      <c r="F75" s="23">
        <v>3961981</v>
      </c>
      <c r="G75" s="23">
        <v>8042832</v>
      </c>
      <c r="H75" s="23">
        <v>4497967</v>
      </c>
      <c r="I75" s="23">
        <v>304477</v>
      </c>
      <c r="J75" s="23">
        <v>17327</v>
      </c>
      <c r="K75" s="23">
        <v>44014</v>
      </c>
      <c r="L75" s="23">
        <v>11360361</v>
      </c>
      <c r="M75" s="23">
        <v>103465619</v>
      </c>
      <c r="N75" s="23">
        <v>60224</v>
      </c>
      <c r="O75" s="191">
        <f t="shared" si="12"/>
        <v>163948413.31</v>
      </c>
      <c r="P75" s="153">
        <f t="shared" si="13"/>
        <v>0.0006117190213444915</v>
      </c>
    </row>
    <row r="76" spans="1:16" s="6" customFormat="1" ht="15.75" customHeight="1">
      <c r="A76" s="360"/>
      <c r="B76" s="298" t="s">
        <v>76</v>
      </c>
      <c r="C76" s="23">
        <v>3147427.83</v>
      </c>
      <c r="D76" s="23">
        <v>705445.44</v>
      </c>
      <c r="E76" s="23">
        <v>0</v>
      </c>
      <c r="F76" s="23">
        <v>374169</v>
      </c>
      <c r="G76" s="23">
        <v>2217787</v>
      </c>
      <c r="H76" s="23">
        <v>0</v>
      </c>
      <c r="I76" s="23">
        <v>0</v>
      </c>
      <c r="J76" s="23">
        <v>0</v>
      </c>
      <c r="K76" s="23">
        <v>63614419</v>
      </c>
      <c r="L76" s="23">
        <v>4250000</v>
      </c>
      <c r="M76" s="23">
        <v>0</v>
      </c>
      <c r="N76" s="23">
        <v>0</v>
      </c>
      <c r="O76" s="191">
        <f t="shared" si="12"/>
        <v>74309248.27</v>
      </c>
      <c r="P76" s="153">
        <f t="shared" si="13"/>
        <v>0.00027726026565818944</v>
      </c>
    </row>
    <row r="77" spans="1:16" s="6" customFormat="1" ht="15.75" customHeight="1">
      <c r="A77" s="360"/>
      <c r="B77" s="298" t="s">
        <v>77</v>
      </c>
      <c r="C77" s="23">
        <v>0</v>
      </c>
      <c r="D77" s="23">
        <v>3306600</v>
      </c>
      <c r="E77" s="23">
        <v>1373037.82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3514453</v>
      </c>
      <c r="L77" s="23">
        <v>43897201</v>
      </c>
      <c r="M77" s="23">
        <v>4999980</v>
      </c>
      <c r="N77" s="23">
        <v>0</v>
      </c>
      <c r="O77" s="191">
        <f t="shared" si="12"/>
        <v>57091271.82</v>
      </c>
      <c r="P77" s="153">
        <f t="shared" si="13"/>
        <v>0.0002130171083693713</v>
      </c>
    </row>
    <row r="78" spans="1:16" s="6" customFormat="1" ht="15.75" customHeight="1">
      <c r="A78" s="360"/>
      <c r="B78" s="298" t="s">
        <v>78</v>
      </c>
      <c r="C78" s="23">
        <v>33559220.11</v>
      </c>
      <c r="D78" s="23">
        <v>313532.74</v>
      </c>
      <c r="E78" s="23">
        <v>0</v>
      </c>
      <c r="F78" s="23">
        <v>0</v>
      </c>
      <c r="G78" s="23">
        <v>6636740</v>
      </c>
      <c r="H78" s="23">
        <v>472177</v>
      </c>
      <c r="I78" s="23">
        <v>0</v>
      </c>
      <c r="J78" s="23">
        <v>702087</v>
      </c>
      <c r="K78" s="23">
        <v>0</v>
      </c>
      <c r="L78" s="23">
        <v>7438291</v>
      </c>
      <c r="M78" s="23">
        <v>0</v>
      </c>
      <c r="N78" s="23">
        <v>0</v>
      </c>
      <c r="O78" s="191">
        <f t="shared" si="12"/>
        <v>49122047.85</v>
      </c>
      <c r="P78" s="153">
        <f t="shared" si="13"/>
        <v>0.00018328259743765666</v>
      </c>
    </row>
    <row r="79" spans="1:16" s="6" customFormat="1" ht="15.75" customHeight="1">
      <c r="A79" s="360"/>
      <c r="B79" s="298" t="s">
        <v>81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18850000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191">
        <f t="shared" si="12"/>
        <v>18850000</v>
      </c>
      <c r="P79" s="153">
        <f t="shared" si="13"/>
        <v>7.033251081570754E-05</v>
      </c>
    </row>
    <row r="80" spans="1:16" ht="12.75">
      <c r="A80" s="360"/>
      <c r="B80" s="298" t="s">
        <v>86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929576</v>
      </c>
      <c r="I80" s="23">
        <v>827362</v>
      </c>
      <c r="J80" s="23">
        <v>3356477</v>
      </c>
      <c r="K80" s="23">
        <v>1682083</v>
      </c>
      <c r="L80" s="23">
        <v>2509719</v>
      </c>
      <c r="M80" s="23">
        <v>1677078</v>
      </c>
      <c r="N80" s="23">
        <v>1691236</v>
      </c>
      <c r="O80" s="191">
        <f t="shared" si="12"/>
        <v>12673531</v>
      </c>
      <c r="P80" s="153">
        <f t="shared" si="13"/>
        <v>4.7287069290753565E-05</v>
      </c>
    </row>
    <row r="81" spans="1:16" s="6" customFormat="1" ht="15.75" customHeight="1">
      <c r="A81" s="360"/>
      <c r="B81" s="298" t="s">
        <v>89</v>
      </c>
      <c r="C81" s="23">
        <v>0</v>
      </c>
      <c r="D81" s="23">
        <v>0</v>
      </c>
      <c r="E81" s="23">
        <v>0</v>
      </c>
      <c r="F81" s="23">
        <v>537775</v>
      </c>
      <c r="G81" s="23">
        <v>3832498</v>
      </c>
      <c r="H81" s="23">
        <v>915317</v>
      </c>
      <c r="I81" s="23">
        <v>50805</v>
      </c>
      <c r="J81" s="23">
        <v>222794</v>
      </c>
      <c r="K81" s="23">
        <v>3490263</v>
      </c>
      <c r="L81" s="23">
        <v>124523</v>
      </c>
      <c r="M81" s="23">
        <v>0</v>
      </c>
      <c r="N81" s="23">
        <v>0</v>
      </c>
      <c r="O81" s="191">
        <f t="shared" si="12"/>
        <v>9173975</v>
      </c>
      <c r="P81" s="153">
        <f t="shared" si="13"/>
        <v>3.422963904034645E-05</v>
      </c>
    </row>
    <row r="82" spans="1:16" s="6" customFormat="1" ht="15.75" customHeight="1">
      <c r="A82" s="360"/>
      <c r="B82" s="298" t="s">
        <v>90</v>
      </c>
      <c r="C82" s="23">
        <v>30278.4</v>
      </c>
      <c r="D82" s="23">
        <v>0</v>
      </c>
      <c r="E82" s="23">
        <v>0</v>
      </c>
      <c r="F82" s="23">
        <v>0</v>
      </c>
      <c r="G82" s="23">
        <v>166548</v>
      </c>
      <c r="H82" s="23">
        <v>0</v>
      </c>
      <c r="I82" s="23">
        <v>30633</v>
      </c>
      <c r="J82" s="23">
        <v>0</v>
      </c>
      <c r="K82" s="192">
        <v>1490423</v>
      </c>
      <c r="L82" s="193">
        <v>7000000</v>
      </c>
      <c r="M82" s="193">
        <v>0</v>
      </c>
      <c r="N82" s="192">
        <v>37715</v>
      </c>
      <c r="O82" s="191">
        <f t="shared" si="12"/>
        <v>8755597.4</v>
      </c>
      <c r="P82" s="153">
        <f t="shared" si="13"/>
        <v>3.266860206013161E-05</v>
      </c>
    </row>
    <row r="83" spans="1:16" ht="12.75">
      <c r="A83" s="360"/>
      <c r="B83" s="298" t="s">
        <v>93</v>
      </c>
      <c r="C83" s="23">
        <v>0</v>
      </c>
      <c r="D83" s="23">
        <v>0</v>
      </c>
      <c r="E83" s="23">
        <v>4218511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191">
        <f t="shared" si="12"/>
        <v>4218511</v>
      </c>
      <c r="P83" s="153">
        <f t="shared" si="13"/>
        <v>1.5739971911601126E-05</v>
      </c>
    </row>
    <row r="84" spans="1:18" ht="15.75" customHeight="1">
      <c r="A84" s="360"/>
      <c r="B84" s="298" t="s">
        <v>96</v>
      </c>
      <c r="C84" s="23">
        <v>516697.17</v>
      </c>
      <c r="D84" s="23">
        <v>0</v>
      </c>
      <c r="E84" s="23">
        <v>609177.86</v>
      </c>
      <c r="F84" s="23">
        <v>0</v>
      </c>
      <c r="G84" s="23">
        <v>0</v>
      </c>
      <c r="H84" s="23">
        <v>163613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85904</v>
      </c>
      <c r="O84" s="191">
        <f t="shared" si="12"/>
        <v>1375392.03</v>
      </c>
      <c r="P84" s="153">
        <f t="shared" si="13"/>
        <v>5.1318182931465756E-06</v>
      </c>
      <c r="R84" s="1"/>
    </row>
    <row r="85" spans="1:18" ht="15.75" customHeight="1">
      <c r="A85" s="360"/>
      <c r="B85" s="298" t="s">
        <v>97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892758</v>
      </c>
      <c r="K85" s="23">
        <v>0</v>
      </c>
      <c r="L85" s="23">
        <v>0</v>
      </c>
      <c r="M85" s="23">
        <v>0</v>
      </c>
      <c r="N85" s="23">
        <v>0</v>
      </c>
      <c r="O85" s="191">
        <f t="shared" si="12"/>
        <v>892758</v>
      </c>
      <c r="P85" s="153">
        <f t="shared" si="13"/>
        <v>3.3310297979209247E-06</v>
      </c>
      <c r="R85" s="1"/>
    </row>
    <row r="86" spans="1:16" ht="12.75">
      <c r="A86" s="360"/>
      <c r="B86" s="298" t="s">
        <v>101</v>
      </c>
      <c r="C86" s="23">
        <v>0</v>
      </c>
      <c r="D86" s="23">
        <v>120512.17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193">
        <v>0</v>
      </c>
      <c r="L86" s="193">
        <v>0</v>
      </c>
      <c r="M86" s="193">
        <v>0</v>
      </c>
      <c r="N86" s="193">
        <v>0</v>
      </c>
      <c r="O86" s="191">
        <f t="shared" si="12"/>
        <v>120512.17</v>
      </c>
      <c r="P86" s="153">
        <f t="shared" si="13"/>
        <v>4.496511140556703E-07</v>
      </c>
    </row>
    <row r="87" spans="1:16" s="6" customFormat="1" ht="15.75" customHeight="1" thickBot="1">
      <c r="A87" s="360"/>
      <c r="B87" s="302" t="s">
        <v>102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79954</v>
      </c>
      <c r="K87" s="296">
        <v>0</v>
      </c>
      <c r="L87" s="296">
        <v>0</v>
      </c>
      <c r="M87" s="296">
        <v>0</v>
      </c>
      <c r="N87" s="296">
        <v>0</v>
      </c>
      <c r="O87" s="291">
        <f t="shared" si="12"/>
        <v>79954</v>
      </c>
      <c r="P87" s="154">
        <f t="shared" si="13"/>
        <v>2.983217808890759E-07</v>
      </c>
    </row>
    <row r="88" spans="1:18" ht="15.75" customHeight="1" thickBot="1">
      <c r="A88" s="360"/>
      <c r="B88" s="294" t="s">
        <v>206</v>
      </c>
      <c r="C88" s="263">
        <f>SUM(C89:C90)</f>
        <v>39876980.67</v>
      </c>
      <c r="D88" s="263">
        <f aca="true" t="shared" si="14" ref="D88:O88">SUM(D89:D90)</f>
        <v>12190317.75</v>
      </c>
      <c r="E88" s="263">
        <f t="shared" si="14"/>
        <v>107131552.04</v>
      </c>
      <c r="F88" s="263">
        <f t="shared" si="14"/>
        <v>3515955</v>
      </c>
      <c r="G88" s="263">
        <f t="shared" si="14"/>
        <v>7390224</v>
      </c>
      <c r="H88" s="263">
        <f t="shared" si="14"/>
        <v>22628018</v>
      </c>
      <c r="I88" s="263">
        <f t="shared" si="14"/>
        <v>2270729</v>
      </c>
      <c r="J88" s="263">
        <f t="shared" si="14"/>
        <v>17589388</v>
      </c>
      <c r="K88" s="263">
        <f t="shared" si="14"/>
        <v>33738647</v>
      </c>
      <c r="L88" s="263">
        <f t="shared" si="14"/>
        <v>5881003</v>
      </c>
      <c r="M88" s="263">
        <f t="shared" si="14"/>
        <v>91711446</v>
      </c>
      <c r="N88" s="263">
        <f t="shared" si="14"/>
        <v>101737797</v>
      </c>
      <c r="O88" s="263">
        <f t="shared" si="14"/>
        <v>445662057.46000004</v>
      </c>
      <c r="P88" s="293">
        <f>O88/O5</f>
        <v>0.0010260570328863895</v>
      </c>
      <c r="R88" s="1"/>
    </row>
    <row r="89" spans="1:16" s="6" customFormat="1" ht="15.75" customHeight="1">
      <c r="A89" s="360"/>
      <c r="B89" s="297" t="s">
        <v>62</v>
      </c>
      <c r="C89" s="64">
        <v>29600000</v>
      </c>
      <c r="D89" s="64">
        <v>12190317.75</v>
      </c>
      <c r="E89" s="64">
        <v>107131552.04</v>
      </c>
      <c r="F89" s="64">
        <v>3515955</v>
      </c>
      <c r="G89" s="64">
        <v>6891849</v>
      </c>
      <c r="H89" s="64">
        <v>22628018</v>
      </c>
      <c r="I89" s="64">
        <v>2270729</v>
      </c>
      <c r="J89" s="64">
        <v>17589388</v>
      </c>
      <c r="K89" s="64">
        <v>33738647</v>
      </c>
      <c r="L89" s="64">
        <v>5881003</v>
      </c>
      <c r="M89" s="64">
        <v>91711446</v>
      </c>
      <c r="N89" s="64">
        <v>101737797</v>
      </c>
      <c r="O89" s="290">
        <f>SUM(C89:N89)</f>
        <v>434886701.79</v>
      </c>
      <c r="P89" s="276">
        <f>O89/O$88</f>
        <v>0.9758216893504174</v>
      </c>
    </row>
    <row r="90" spans="1:16" s="6" customFormat="1" ht="15.75" customHeight="1" thickBot="1">
      <c r="A90" s="360"/>
      <c r="B90" s="302" t="s">
        <v>87</v>
      </c>
      <c r="C90" s="25">
        <v>10276980.67</v>
      </c>
      <c r="D90" s="25">
        <v>0</v>
      </c>
      <c r="E90" s="25">
        <v>0</v>
      </c>
      <c r="F90" s="25">
        <v>0</v>
      </c>
      <c r="G90" s="25">
        <v>498375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91">
        <f>SUM(C90:N90)</f>
        <v>10775355.67</v>
      </c>
      <c r="P90" s="276">
        <f>O90/O$88</f>
        <v>0.024178310649582573</v>
      </c>
    </row>
    <row r="91" spans="1:18" ht="15.75" customHeight="1" thickBot="1">
      <c r="A91" s="360"/>
      <c r="B91" s="271" t="s">
        <v>99</v>
      </c>
      <c r="C91" s="263">
        <f>SUM(C92:C93)</f>
        <v>4000858</v>
      </c>
      <c r="D91" s="263">
        <f aca="true" t="shared" si="15" ref="D91:O91">SUM(D92:D93)</f>
        <v>0</v>
      </c>
      <c r="E91" s="263">
        <f t="shared" si="15"/>
        <v>0</v>
      </c>
      <c r="F91" s="263">
        <f t="shared" si="15"/>
        <v>0</v>
      </c>
      <c r="G91" s="263">
        <f t="shared" si="15"/>
        <v>800000</v>
      </c>
      <c r="H91" s="263">
        <f t="shared" si="15"/>
        <v>0</v>
      </c>
      <c r="I91" s="263">
        <f t="shared" si="15"/>
        <v>0</v>
      </c>
      <c r="J91" s="263">
        <f t="shared" si="15"/>
        <v>0</v>
      </c>
      <c r="K91" s="263">
        <f t="shared" si="15"/>
        <v>0</v>
      </c>
      <c r="L91" s="263">
        <f t="shared" si="15"/>
        <v>0</v>
      </c>
      <c r="M91" s="263">
        <f t="shared" si="15"/>
        <v>0</v>
      </c>
      <c r="N91" s="263">
        <f t="shared" si="15"/>
        <v>0</v>
      </c>
      <c r="O91" s="263">
        <f t="shared" si="15"/>
        <v>4800858</v>
      </c>
      <c r="P91" s="293">
        <f>O91/O5</f>
        <v>1.1053115319854239E-05</v>
      </c>
      <c r="R91" s="1"/>
    </row>
    <row r="92" spans="1:16" s="6" customFormat="1" ht="15.75" customHeight="1">
      <c r="A92" s="360"/>
      <c r="B92" s="300" t="s">
        <v>94</v>
      </c>
      <c r="C92" s="22">
        <v>4000858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190">
        <f>SUM(C92:N92)</f>
        <v>4000858</v>
      </c>
      <c r="P92" s="152">
        <f>O92/O$91</f>
        <v>0.8333631196756913</v>
      </c>
    </row>
    <row r="93" spans="1:18" ht="15.75" customHeight="1" thickBot="1">
      <c r="A93" s="361"/>
      <c r="B93" s="303" t="s">
        <v>99</v>
      </c>
      <c r="C93" s="28">
        <v>0</v>
      </c>
      <c r="D93" s="28">
        <v>0</v>
      </c>
      <c r="E93" s="28">
        <v>0</v>
      </c>
      <c r="F93" s="28">
        <v>0</v>
      </c>
      <c r="G93" s="28">
        <v>800000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195">
        <f>SUM(C93:N93)</f>
        <v>800000</v>
      </c>
      <c r="P93" s="154">
        <f>O93/O$91</f>
        <v>0.1666368803243087</v>
      </c>
      <c r="R93" s="1"/>
    </row>
    <row r="94" spans="1:21" ht="12.75">
      <c r="A94" s="1" t="s">
        <v>8</v>
      </c>
      <c r="B94" s="1"/>
      <c r="C94" s="185"/>
      <c r="O94" s="1"/>
      <c r="P94" s="1"/>
      <c r="Q94" s="198"/>
      <c r="R94" s="92"/>
      <c r="S94" s="31"/>
      <c r="T94" s="31"/>
      <c r="U94" s="31"/>
    </row>
    <row r="117" spans="2:17" s="7" customFormat="1" ht="12.75">
      <c r="B117" s="196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9"/>
      <c r="P117" s="197"/>
      <c r="Q117" s="17"/>
    </row>
    <row r="118" spans="6:17" ht="12.75">
      <c r="F118" s="10"/>
      <c r="G118" s="10"/>
      <c r="K118" s="198"/>
      <c r="L118" s="10"/>
      <c r="M118" s="10"/>
      <c r="N118" s="10"/>
      <c r="Q118" s="9"/>
    </row>
    <row r="119" spans="3:17" ht="12.75">
      <c r="C119" s="56"/>
      <c r="D119" s="56"/>
      <c r="E119" s="56"/>
      <c r="F119" s="56"/>
      <c r="G119" s="56"/>
      <c r="H119" s="56"/>
      <c r="I119" s="56"/>
      <c r="J119" s="56"/>
      <c r="K119" s="199"/>
      <c r="L119" s="56"/>
      <c r="M119" s="56"/>
      <c r="N119" s="56"/>
      <c r="O119" s="200"/>
      <c r="Q119" s="9"/>
    </row>
    <row r="120" spans="3:17" ht="12.75"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201"/>
      <c r="Q120" s="9"/>
    </row>
    <row r="121" ht="12.75">
      <c r="Q121" s="9"/>
    </row>
    <row r="122" ht="12.75">
      <c r="Q122" s="9"/>
    </row>
    <row r="123" ht="12.75">
      <c r="Q123" s="9"/>
    </row>
    <row r="124" ht="12.75">
      <c r="Q124" s="9"/>
    </row>
    <row r="125" ht="12.75">
      <c r="Q125" s="9"/>
    </row>
    <row r="126" ht="12.75">
      <c r="Q126" s="9"/>
    </row>
    <row r="127" ht="12.75">
      <c r="Q127" s="9"/>
    </row>
    <row r="128" ht="12.75">
      <c r="Q128" s="9"/>
    </row>
    <row r="129" ht="12.75">
      <c r="Q129" s="9"/>
    </row>
    <row r="130" ht="12.75">
      <c r="Q130" s="9"/>
    </row>
    <row r="131" ht="12.75">
      <c r="Q131" s="9"/>
    </row>
    <row r="132" ht="12.75">
      <c r="Q132" s="9"/>
    </row>
    <row r="133" ht="12.75">
      <c r="Q133" s="9"/>
    </row>
    <row r="134" ht="12.75">
      <c r="Q134" s="9"/>
    </row>
    <row r="135" spans="3:17" ht="12.75">
      <c r="C135" s="58"/>
      <c r="Q135" s="9"/>
    </row>
    <row r="136" ht="12.75">
      <c r="C136" s="58"/>
    </row>
    <row r="137" ht="12.75">
      <c r="C137" s="58"/>
    </row>
    <row r="138" ht="12.75">
      <c r="C138" s="58"/>
    </row>
  </sheetData>
  <sheetProtection/>
  <mergeCells count="2">
    <mergeCell ref="C3:P3"/>
    <mergeCell ref="A5:A93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U55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3.57421875" style="31" customWidth="1"/>
    <col min="2" max="2" width="29.421875" style="31" customWidth="1"/>
    <col min="3" max="3" width="10.140625" style="31" customWidth="1"/>
    <col min="4" max="5" width="11.7109375" style="31" customWidth="1"/>
    <col min="6" max="7" width="11.421875" style="31" customWidth="1"/>
    <col min="8" max="9" width="11.7109375" style="31" customWidth="1"/>
    <col min="10" max="10" width="12.00390625" style="31" customWidth="1"/>
    <col min="11" max="11" width="11.7109375" style="31" customWidth="1"/>
    <col min="12" max="12" width="11.421875" style="31" customWidth="1"/>
    <col min="13" max="14" width="12.00390625" style="31" customWidth="1"/>
    <col min="15" max="15" width="12.8515625" style="31" bestFit="1" customWidth="1"/>
    <col min="16" max="20" width="10.7109375" style="31" customWidth="1"/>
    <col min="21" max="21" width="12.00390625" style="31" customWidth="1"/>
    <col min="22" max="22" width="12.8515625" style="31" bestFit="1" customWidth="1"/>
    <col min="23" max="16384" width="9.140625" style="31" customWidth="1"/>
  </cols>
  <sheetData>
    <row r="1" spans="1:21" s="1" customFormat="1" ht="19.5" customHeight="1">
      <c r="A1" s="184" t="s">
        <v>375</v>
      </c>
      <c r="B1" s="185"/>
      <c r="Q1" s="92"/>
      <c r="R1" s="228"/>
      <c r="S1" s="31"/>
      <c r="T1" s="31"/>
      <c r="U1" s="31"/>
    </row>
    <row r="2" ht="6.75" customHeight="1" thickBot="1"/>
    <row r="3" spans="2:21" s="1" customFormat="1" ht="13.5" thickBot="1">
      <c r="B3" s="326">
        <v>2012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92"/>
      <c r="S3" s="31"/>
      <c r="T3" s="31"/>
      <c r="U3" s="31"/>
    </row>
    <row r="4" spans="1:21" s="1" customFormat="1" ht="13.5" thickBot="1">
      <c r="A4" s="359" t="s">
        <v>22</v>
      </c>
      <c r="B4" s="239" t="s">
        <v>123</v>
      </c>
      <c r="C4" s="232" t="s">
        <v>9</v>
      </c>
      <c r="D4" s="232" t="s">
        <v>10</v>
      </c>
      <c r="E4" s="232" t="s">
        <v>11</v>
      </c>
      <c r="F4" s="232" t="s">
        <v>12</v>
      </c>
      <c r="G4" s="232" t="s">
        <v>13</v>
      </c>
      <c r="H4" s="232" t="s">
        <v>14</v>
      </c>
      <c r="I4" s="232" t="s">
        <v>15</v>
      </c>
      <c r="J4" s="232" t="s">
        <v>16</v>
      </c>
      <c r="K4" s="232" t="s">
        <v>17</v>
      </c>
      <c r="L4" s="232" t="s">
        <v>18</v>
      </c>
      <c r="M4" s="232" t="s">
        <v>19</v>
      </c>
      <c r="N4" s="232" t="s">
        <v>20</v>
      </c>
      <c r="O4" s="232" t="s">
        <v>2</v>
      </c>
      <c r="P4" s="240" t="s">
        <v>127</v>
      </c>
      <c r="Q4" s="92"/>
      <c r="S4" s="31"/>
      <c r="T4" s="31"/>
      <c r="U4" s="31"/>
    </row>
    <row r="5" spans="1:16" ht="12.75" customHeight="1">
      <c r="A5" s="360"/>
      <c r="B5" s="229" t="s">
        <v>99</v>
      </c>
      <c r="C5" s="233"/>
      <c r="D5" s="79">
        <v>12479608942</v>
      </c>
      <c r="E5" s="79">
        <v>17677263672</v>
      </c>
      <c r="F5" s="79">
        <v>14775674400</v>
      </c>
      <c r="G5" s="79">
        <v>18575579425</v>
      </c>
      <c r="H5" s="79">
        <v>19700844880</v>
      </c>
      <c r="I5" s="79">
        <v>16985388842</v>
      </c>
      <c r="J5" s="79">
        <v>19231911665</v>
      </c>
      <c r="K5" s="79">
        <v>13429875563</v>
      </c>
      <c r="L5" s="79">
        <v>10614631384</v>
      </c>
      <c r="M5" s="79">
        <v>14192043396</v>
      </c>
      <c r="N5" s="79">
        <v>11870114675</v>
      </c>
      <c r="O5" s="78">
        <f aca="true" t="shared" si="0" ref="O5:O23">SUM(C5:N5)</f>
        <v>169532936844</v>
      </c>
      <c r="P5" s="152">
        <f aca="true" t="shared" si="1" ref="P5:P24">O5/O$24</f>
        <v>0.4249670327003402</v>
      </c>
    </row>
    <row r="6" spans="1:16" ht="12.75">
      <c r="A6" s="360"/>
      <c r="B6" s="85" t="s">
        <v>106</v>
      </c>
      <c r="C6" s="261"/>
      <c r="D6" s="23">
        <v>2325386747</v>
      </c>
      <c r="E6" s="23">
        <v>3998917750</v>
      </c>
      <c r="F6" s="23">
        <v>2524615210</v>
      </c>
      <c r="G6" s="23">
        <v>8158781211</v>
      </c>
      <c r="H6" s="23">
        <v>3834450810</v>
      </c>
      <c r="I6" s="23">
        <v>4319412968</v>
      </c>
      <c r="J6" s="23">
        <v>5241691531</v>
      </c>
      <c r="K6" s="23">
        <v>3254151460</v>
      </c>
      <c r="L6" s="23">
        <v>4595672348</v>
      </c>
      <c r="M6" s="23">
        <v>4305482321</v>
      </c>
      <c r="N6" s="23">
        <v>11004901592</v>
      </c>
      <c r="O6" s="71">
        <f t="shared" si="0"/>
        <v>53563463948</v>
      </c>
      <c r="P6" s="153">
        <f t="shared" si="1"/>
        <v>0.13426716223337112</v>
      </c>
    </row>
    <row r="7" spans="1:16" ht="12.75">
      <c r="A7" s="360"/>
      <c r="B7" s="85" t="s">
        <v>107</v>
      </c>
      <c r="C7" s="234"/>
      <c r="D7" s="23">
        <v>2959415793</v>
      </c>
      <c r="E7" s="70">
        <v>1266906312</v>
      </c>
      <c r="F7" s="70">
        <v>4636755110</v>
      </c>
      <c r="G7" s="70">
        <v>1924087281</v>
      </c>
      <c r="H7" s="70">
        <v>2505784414</v>
      </c>
      <c r="I7" s="70">
        <v>3653796248</v>
      </c>
      <c r="J7" s="70">
        <v>4890849440</v>
      </c>
      <c r="K7" s="70">
        <v>2544144260</v>
      </c>
      <c r="L7" s="70">
        <v>746159657</v>
      </c>
      <c r="M7" s="70">
        <v>2564025409</v>
      </c>
      <c r="N7" s="70">
        <v>3771850618</v>
      </c>
      <c r="O7" s="71">
        <f t="shared" si="0"/>
        <v>31463774542</v>
      </c>
      <c r="P7" s="153">
        <f t="shared" si="1"/>
        <v>0.07887002463108375</v>
      </c>
    </row>
    <row r="8" spans="1:16" ht="12.75">
      <c r="A8" s="360"/>
      <c r="B8" s="85" t="s">
        <v>109</v>
      </c>
      <c r="C8" s="234"/>
      <c r="D8" s="70">
        <v>3227116159</v>
      </c>
      <c r="E8" s="70">
        <v>3576327753</v>
      </c>
      <c r="F8" s="70">
        <v>1930064462</v>
      </c>
      <c r="G8" s="70">
        <v>2602793533</v>
      </c>
      <c r="H8" s="70">
        <v>1456654250</v>
      </c>
      <c r="I8" s="70">
        <v>3593292624</v>
      </c>
      <c r="J8" s="70">
        <v>3629926217</v>
      </c>
      <c r="K8" s="70">
        <v>2211505206</v>
      </c>
      <c r="L8" s="70">
        <v>3541563238</v>
      </c>
      <c r="M8" s="70">
        <v>1136136038</v>
      </c>
      <c r="N8" s="70">
        <v>959146231</v>
      </c>
      <c r="O8" s="71">
        <f t="shared" si="0"/>
        <v>27864525711</v>
      </c>
      <c r="P8" s="153">
        <f t="shared" si="1"/>
        <v>0.0698478126401023</v>
      </c>
    </row>
    <row r="9" spans="1:16" ht="12.75">
      <c r="A9" s="360"/>
      <c r="B9" s="85" t="s">
        <v>112</v>
      </c>
      <c r="C9" s="234"/>
      <c r="D9" s="70">
        <v>1121499206</v>
      </c>
      <c r="E9" s="70">
        <v>2484454057</v>
      </c>
      <c r="F9" s="70">
        <v>3690956161</v>
      </c>
      <c r="G9" s="70">
        <v>1603821471</v>
      </c>
      <c r="H9" s="70">
        <v>1840802817</v>
      </c>
      <c r="I9" s="70">
        <v>4741035642</v>
      </c>
      <c r="J9" s="70">
        <v>2602294037</v>
      </c>
      <c r="K9" s="70">
        <v>1104299871</v>
      </c>
      <c r="L9" s="70">
        <v>2616123122</v>
      </c>
      <c r="M9" s="70">
        <v>2432887207</v>
      </c>
      <c r="N9" s="70">
        <v>1328752886</v>
      </c>
      <c r="O9" s="71">
        <f t="shared" si="0"/>
        <v>25566926477</v>
      </c>
      <c r="P9" s="153">
        <f t="shared" si="1"/>
        <v>0.06408843663338558</v>
      </c>
    </row>
    <row r="10" spans="1:16" ht="12.75">
      <c r="A10" s="360"/>
      <c r="B10" s="85" t="s">
        <v>125</v>
      </c>
      <c r="C10" s="234"/>
      <c r="D10" s="70">
        <v>701518840</v>
      </c>
      <c r="E10" s="70">
        <v>896758603</v>
      </c>
      <c r="F10" s="70">
        <v>1790224290</v>
      </c>
      <c r="G10" s="70">
        <v>2182573175</v>
      </c>
      <c r="H10" s="70">
        <v>2372779658</v>
      </c>
      <c r="I10" s="70">
        <v>2092361640</v>
      </c>
      <c r="J10" s="70">
        <v>2453220958</v>
      </c>
      <c r="K10" s="70">
        <v>971049585</v>
      </c>
      <c r="L10" s="70">
        <v>1041773243</v>
      </c>
      <c r="M10" s="70">
        <v>3251257684</v>
      </c>
      <c r="N10" s="70">
        <v>2858895580</v>
      </c>
      <c r="O10" s="71">
        <f t="shared" si="0"/>
        <v>20612413256</v>
      </c>
      <c r="P10" s="153">
        <f t="shared" si="1"/>
        <v>0.051668992829728665</v>
      </c>
    </row>
    <row r="11" spans="1:16" ht="12.75">
      <c r="A11" s="360"/>
      <c r="B11" s="85" t="s">
        <v>110</v>
      </c>
      <c r="C11" s="234"/>
      <c r="D11" s="70">
        <v>1058520213</v>
      </c>
      <c r="E11" s="70">
        <v>1549767208</v>
      </c>
      <c r="F11" s="70">
        <v>985235140</v>
      </c>
      <c r="G11" s="70">
        <v>585996947</v>
      </c>
      <c r="H11" s="70">
        <v>3362832314</v>
      </c>
      <c r="I11" s="70">
        <v>1398222116</v>
      </c>
      <c r="J11" s="70">
        <v>1960952651</v>
      </c>
      <c r="K11" s="70">
        <v>733517404</v>
      </c>
      <c r="L11" s="70">
        <v>962488275</v>
      </c>
      <c r="M11" s="70">
        <v>1667306001</v>
      </c>
      <c r="N11" s="70">
        <v>2535301275</v>
      </c>
      <c r="O11" s="71">
        <f t="shared" si="0"/>
        <v>16800139544</v>
      </c>
      <c r="P11" s="153">
        <f t="shared" si="1"/>
        <v>0.04211279285237017</v>
      </c>
    </row>
    <row r="12" spans="1:16" ht="12.75">
      <c r="A12" s="360"/>
      <c r="B12" s="85" t="s">
        <v>111</v>
      </c>
      <c r="C12" s="234"/>
      <c r="D12" s="70">
        <v>1119492198</v>
      </c>
      <c r="E12" s="70">
        <v>684526987</v>
      </c>
      <c r="F12" s="70">
        <v>989874037</v>
      </c>
      <c r="G12" s="70">
        <v>1077971969</v>
      </c>
      <c r="H12" s="70">
        <v>3656204608</v>
      </c>
      <c r="I12" s="70">
        <v>1203026806</v>
      </c>
      <c r="J12" s="70">
        <v>861624903</v>
      </c>
      <c r="K12" s="70">
        <v>847573322</v>
      </c>
      <c r="L12" s="70">
        <v>1093603005</v>
      </c>
      <c r="M12" s="70">
        <v>428827568</v>
      </c>
      <c r="N12" s="70">
        <v>904233117</v>
      </c>
      <c r="O12" s="71">
        <f t="shared" si="0"/>
        <v>12866958520</v>
      </c>
      <c r="P12" s="153">
        <f t="shared" si="1"/>
        <v>0.03225351535763407</v>
      </c>
    </row>
    <row r="13" spans="1:16" ht="12.75">
      <c r="A13" s="360"/>
      <c r="B13" s="85" t="s">
        <v>108</v>
      </c>
      <c r="C13" s="234"/>
      <c r="D13" s="70">
        <v>686508025</v>
      </c>
      <c r="E13" s="70">
        <v>567861932</v>
      </c>
      <c r="F13" s="70">
        <v>766073779</v>
      </c>
      <c r="G13" s="70">
        <v>1068496327</v>
      </c>
      <c r="H13" s="70">
        <v>999253894</v>
      </c>
      <c r="I13" s="70">
        <v>945926549</v>
      </c>
      <c r="J13" s="70">
        <v>709760212</v>
      </c>
      <c r="K13" s="70">
        <v>1534329777</v>
      </c>
      <c r="L13" s="70">
        <f>54700000+1814911194</f>
        <v>1869611194</v>
      </c>
      <c r="M13" s="70">
        <v>1716630503</v>
      </c>
      <c r="N13" s="70">
        <v>1074260665</v>
      </c>
      <c r="O13" s="71">
        <f t="shared" si="0"/>
        <v>11938712857</v>
      </c>
      <c r="P13" s="153">
        <f t="shared" si="1"/>
        <v>0.029926688415533406</v>
      </c>
    </row>
    <row r="14" spans="1:16" ht="12.75">
      <c r="A14" s="360"/>
      <c r="B14" s="85" t="s">
        <v>113</v>
      </c>
      <c r="C14" s="234"/>
      <c r="D14" s="70">
        <v>907519516</v>
      </c>
      <c r="E14" s="70">
        <v>792339206</v>
      </c>
      <c r="F14" s="70">
        <v>743106052</v>
      </c>
      <c r="G14" s="70">
        <v>1325468655</v>
      </c>
      <c r="H14" s="70">
        <v>638193125</v>
      </c>
      <c r="I14" s="70">
        <v>1019738702</v>
      </c>
      <c r="J14" s="70">
        <v>816407200</v>
      </c>
      <c r="K14" s="70">
        <v>671399890</v>
      </c>
      <c r="L14" s="70">
        <v>951554790</v>
      </c>
      <c r="M14" s="70">
        <v>960284736</v>
      </c>
      <c r="N14" s="70">
        <v>827073348</v>
      </c>
      <c r="O14" s="71">
        <f t="shared" si="0"/>
        <v>9653085220</v>
      </c>
      <c r="P14" s="153">
        <f t="shared" si="1"/>
        <v>0.024197321527684577</v>
      </c>
    </row>
    <row r="15" spans="1:16" ht="12.75">
      <c r="A15" s="360"/>
      <c r="B15" s="85" t="s">
        <v>114</v>
      </c>
      <c r="C15" s="234"/>
      <c r="D15" s="70">
        <v>669842999</v>
      </c>
      <c r="E15" s="70">
        <v>440335903</v>
      </c>
      <c r="F15" s="70">
        <v>392763496</v>
      </c>
      <c r="G15" s="70">
        <v>1290398760</v>
      </c>
      <c r="H15" s="70">
        <v>320617434</v>
      </c>
      <c r="I15" s="70">
        <v>480050159</v>
      </c>
      <c r="J15" s="70">
        <v>919866751</v>
      </c>
      <c r="K15" s="70">
        <v>269611964</v>
      </c>
      <c r="L15" s="70">
        <v>268043478</v>
      </c>
      <c r="M15" s="70">
        <v>399891716</v>
      </c>
      <c r="N15" s="70">
        <v>479803082</v>
      </c>
      <c r="O15" s="71">
        <f t="shared" si="0"/>
        <v>5931225742</v>
      </c>
      <c r="P15" s="153">
        <f t="shared" si="1"/>
        <v>0.014867762281337606</v>
      </c>
    </row>
    <row r="16" spans="1:16" ht="12.75">
      <c r="A16" s="360"/>
      <c r="B16" s="85" t="s">
        <v>121</v>
      </c>
      <c r="C16" s="234"/>
      <c r="D16" s="70"/>
      <c r="E16" s="70">
        <v>610600000</v>
      </c>
      <c r="F16" s="70">
        <v>34106112</v>
      </c>
      <c r="G16" s="70">
        <v>33233007</v>
      </c>
      <c r="H16" s="70">
        <v>1780133578</v>
      </c>
      <c r="I16" s="70">
        <v>37453739</v>
      </c>
      <c r="J16" s="70">
        <v>23045000</v>
      </c>
      <c r="K16" s="70">
        <v>568850379</v>
      </c>
      <c r="L16" s="70"/>
      <c r="M16" s="70">
        <v>5699802</v>
      </c>
      <c r="N16" s="70">
        <v>21223675</v>
      </c>
      <c r="O16" s="71">
        <f t="shared" si="0"/>
        <v>3114345292</v>
      </c>
      <c r="P16" s="153">
        <f t="shared" si="1"/>
        <v>0.007806707665091422</v>
      </c>
    </row>
    <row r="17" spans="1:16" ht="12.75">
      <c r="A17" s="360"/>
      <c r="B17" s="85" t="s">
        <v>115</v>
      </c>
      <c r="C17" s="234"/>
      <c r="D17" s="70">
        <v>164080000</v>
      </c>
      <c r="E17" s="70">
        <v>179145097</v>
      </c>
      <c r="F17" s="70"/>
      <c r="G17" s="70"/>
      <c r="H17" s="70"/>
      <c r="I17" s="70">
        <v>124640000</v>
      </c>
      <c r="J17" s="70">
        <v>178570827</v>
      </c>
      <c r="K17" s="70"/>
      <c r="L17" s="70"/>
      <c r="M17" s="70">
        <v>2003131595</v>
      </c>
      <c r="N17" s="70">
        <v>150703558</v>
      </c>
      <c r="O17" s="71">
        <f t="shared" si="0"/>
        <v>2800271077</v>
      </c>
      <c r="P17" s="153">
        <f t="shared" si="1"/>
        <v>0.0070194200165617695</v>
      </c>
    </row>
    <row r="18" spans="1:16" ht="12.75">
      <c r="A18" s="360"/>
      <c r="B18" s="85" t="s">
        <v>118</v>
      </c>
      <c r="C18" s="234"/>
      <c r="D18" s="70">
        <v>458085410</v>
      </c>
      <c r="E18" s="70">
        <v>316529000</v>
      </c>
      <c r="F18" s="70">
        <v>1317572119</v>
      </c>
      <c r="G18" s="70">
        <v>377898251</v>
      </c>
      <c r="H18" s="70"/>
      <c r="I18" s="70">
        <v>47785000</v>
      </c>
      <c r="J18" s="70">
        <v>35740340</v>
      </c>
      <c r="K18" s="70">
        <v>886225</v>
      </c>
      <c r="L18" s="70">
        <v>1528627</v>
      </c>
      <c r="M18" s="70">
        <v>6691054</v>
      </c>
      <c r="N18" s="70">
        <v>12073215</v>
      </c>
      <c r="O18" s="71">
        <f t="shared" si="0"/>
        <v>2574789241</v>
      </c>
      <c r="P18" s="153">
        <f t="shared" si="1"/>
        <v>0.006454206267796725</v>
      </c>
    </row>
    <row r="19" spans="1:16" ht="12.75">
      <c r="A19" s="360"/>
      <c r="B19" s="85" t="s">
        <v>119</v>
      </c>
      <c r="C19" s="234"/>
      <c r="D19" s="70">
        <v>13330000</v>
      </c>
      <c r="E19" s="70">
        <v>224898932</v>
      </c>
      <c r="F19" s="70">
        <v>532659271</v>
      </c>
      <c r="G19" s="70">
        <v>126374503</v>
      </c>
      <c r="H19" s="70">
        <v>250308056</v>
      </c>
      <c r="I19" s="70">
        <v>5708016</v>
      </c>
      <c r="J19" s="70">
        <v>296591277</v>
      </c>
      <c r="K19" s="70">
        <v>85030570</v>
      </c>
      <c r="L19" s="70">
        <v>274610560</v>
      </c>
      <c r="M19" s="70">
        <v>26970315</v>
      </c>
      <c r="N19" s="70">
        <v>170327110</v>
      </c>
      <c r="O19" s="71">
        <f t="shared" si="0"/>
        <v>2006808610</v>
      </c>
      <c r="P19" s="153">
        <f t="shared" si="1"/>
        <v>0.005030453173674122</v>
      </c>
    </row>
    <row r="20" spans="1:16" ht="12.75">
      <c r="A20" s="360"/>
      <c r="B20" s="85" t="s">
        <v>120</v>
      </c>
      <c r="C20" s="234"/>
      <c r="D20" s="70">
        <v>262277573</v>
      </c>
      <c r="E20" s="70">
        <v>332412531</v>
      </c>
      <c r="F20" s="70">
        <v>14524759</v>
      </c>
      <c r="G20" s="70">
        <v>100948816</v>
      </c>
      <c r="H20" s="70">
        <v>5836706</v>
      </c>
      <c r="I20" s="70">
        <v>10866154</v>
      </c>
      <c r="J20" s="70">
        <v>77815050</v>
      </c>
      <c r="K20" s="70">
        <v>43063920</v>
      </c>
      <c r="L20" s="70">
        <v>117579213</v>
      </c>
      <c r="M20" s="70">
        <v>105801986</v>
      </c>
      <c r="N20" s="70">
        <v>166678239</v>
      </c>
      <c r="O20" s="71">
        <f t="shared" si="0"/>
        <v>1237804947</v>
      </c>
      <c r="P20" s="153">
        <f t="shared" si="1"/>
        <v>0.003102797044520194</v>
      </c>
    </row>
    <row r="21" spans="1:16" ht="12.75">
      <c r="A21" s="360"/>
      <c r="B21" s="85" t="s">
        <v>117</v>
      </c>
      <c r="C21" s="234"/>
      <c r="D21" s="70">
        <v>109580318</v>
      </c>
      <c r="E21" s="70">
        <v>49668448</v>
      </c>
      <c r="F21" s="70">
        <v>115621322</v>
      </c>
      <c r="G21" s="70">
        <v>77907852</v>
      </c>
      <c r="H21" s="70">
        <v>99419200</v>
      </c>
      <c r="I21" s="70">
        <v>54604752</v>
      </c>
      <c r="J21" s="70">
        <v>68743166</v>
      </c>
      <c r="K21" s="70">
        <v>115433283</v>
      </c>
      <c r="L21" s="70">
        <v>133882450</v>
      </c>
      <c r="M21" s="70">
        <v>63058725</v>
      </c>
      <c r="N21" s="70">
        <v>95620368</v>
      </c>
      <c r="O21" s="71">
        <f t="shared" si="0"/>
        <v>983539884</v>
      </c>
      <c r="P21" s="153">
        <f t="shared" si="1"/>
        <v>0.0024654325809888157</v>
      </c>
    </row>
    <row r="22" spans="1:16" ht="12.75">
      <c r="A22" s="360"/>
      <c r="B22" s="85" t="s">
        <v>122</v>
      </c>
      <c r="C22" s="234"/>
      <c r="D22" s="70"/>
      <c r="E22" s="70">
        <v>87068922</v>
      </c>
      <c r="F22" s="70">
        <v>52135342</v>
      </c>
      <c r="G22" s="70">
        <v>33962360</v>
      </c>
      <c r="H22" s="70">
        <v>106479378</v>
      </c>
      <c r="I22" s="70">
        <v>1274795</v>
      </c>
      <c r="J22" s="70">
        <v>44687559</v>
      </c>
      <c r="K22" s="70">
        <v>7175000</v>
      </c>
      <c r="L22" s="70">
        <v>30291660</v>
      </c>
      <c r="M22" s="70">
        <v>756340</v>
      </c>
      <c r="N22" s="70"/>
      <c r="O22" s="71">
        <f t="shared" si="0"/>
        <v>363831356</v>
      </c>
      <c r="P22" s="153">
        <f t="shared" si="1"/>
        <v>0.0009120135275243608</v>
      </c>
    </row>
    <row r="23" spans="1:16" ht="13.5" thickBot="1">
      <c r="A23" s="360"/>
      <c r="B23" s="85" t="s">
        <v>116</v>
      </c>
      <c r="C23" s="234"/>
      <c r="D23" s="70"/>
      <c r="E23" s="70"/>
      <c r="F23" s="70"/>
      <c r="G23" s="70"/>
      <c r="H23" s="70"/>
      <c r="I23" s="70">
        <v>56420000</v>
      </c>
      <c r="J23" s="70"/>
      <c r="K23" s="70"/>
      <c r="L23" s="70"/>
      <c r="M23" s="70"/>
      <c r="N23" s="70"/>
      <c r="O23" s="71">
        <f t="shared" si="0"/>
        <v>56420000</v>
      </c>
      <c r="P23" s="153">
        <f t="shared" si="1"/>
        <v>0.00014142762127111562</v>
      </c>
    </row>
    <row r="24" spans="1:16" ht="13.5" thickBot="1">
      <c r="A24" s="361"/>
      <c r="B24" s="230" t="s">
        <v>2</v>
      </c>
      <c r="C24" s="260"/>
      <c r="D24" s="67">
        <f aca="true" t="shared" si="2" ref="D24:O24">SUM(D5:D23)</f>
        <v>28263781939</v>
      </c>
      <c r="E24" s="67">
        <f t="shared" si="2"/>
        <v>35735782313</v>
      </c>
      <c r="F24" s="67">
        <f t="shared" si="2"/>
        <v>35291961062</v>
      </c>
      <c r="G24" s="67">
        <f t="shared" si="2"/>
        <v>41146293543</v>
      </c>
      <c r="H24" s="67">
        <f t="shared" si="2"/>
        <v>42930595122</v>
      </c>
      <c r="I24" s="67">
        <f t="shared" si="2"/>
        <v>40771004752</v>
      </c>
      <c r="J24" s="67">
        <f t="shared" si="2"/>
        <v>44043698784</v>
      </c>
      <c r="K24" s="67">
        <f t="shared" si="2"/>
        <v>28391897679</v>
      </c>
      <c r="L24" s="67">
        <f t="shared" si="2"/>
        <v>28859116244</v>
      </c>
      <c r="M24" s="67">
        <f t="shared" si="2"/>
        <v>35266882396</v>
      </c>
      <c r="N24" s="67">
        <f t="shared" si="2"/>
        <v>38230959234</v>
      </c>
      <c r="O24" s="67">
        <f t="shared" si="2"/>
        <v>398931973068</v>
      </c>
      <c r="P24" s="159">
        <f t="shared" si="1"/>
        <v>1</v>
      </c>
    </row>
    <row r="25" spans="1:21" s="1" customFormat="1" ht="12.75">
      <c r="A25" s="1" t="s">
        <v>8</v>
      </c>
      <c r="B25" s="185"/>
      <c r="P25" s="198"/>
      <c r="Q25" s="92"/>
      <c r="S25" s="31"/>
      <c r="T25" s="31"/>
      <c r="U25" s="31"/>
    </row>
    <row r="26" spans="1:2" ht="12.75">
      <c r="A26" s="235"/>
      <c r="B26" s="31" t="s">
        <v>126</v>
      </c>
    </row>
    <row r="28" spans="4:9" ht="12.75">
      <c r="D28" s="236"/>
      <c r="I28" s="237"/>
    </row>
    <row r="29" spans="4:9" ht="12.75">
      <c r="D29" s="236"/>
      <c r="I29" s="238"/>
    </row>
    <row r="30" spans="4:9" ht="12.75">
      <c r="D30" s="236"/>
      <c r="I30" s="238"/>
    </row>
    <row r="31" spans="4:9" ht="12.75">
      <c r="D31" s="236"/>
      <c r="I31" s="238"/>
    </row>
    <row r="32" spans="4:9" ht="12.75">
      <c r="D32" s="236"/>
      <c r="I32" s="238"/>
    </row>
    <row r="33" spans="4:9" ht="12.75">
      <c r="D33" s="236"/>
      <c r="I33" s="238"/>
    </row>
    <row r="34" spans="4:9" ht="12.75">
      <c r="D34" s="236"/>
      <c r="I34" s="238"/>
    </row>
    <row r="35" spans="4:9" ht="12.75">
      <c r="D35" s="236"/>
      <c r="I35" s="238"/>
    </row>
    <row r="36" spans="4:9" ht="12.75">
      <c r="D36" s="236"/>
      <c r="I36" s="238"/>
    </row>
    <row r="37" spans="4:9" ht="12.75">
      <c r="D37" s="236"/>
      <c r="I37" s="238"/>
    </row>
    <row r="38" spans="4:9" ht="12.75">
      <c r="D38" s="236"/>
      <c r="I38" s="238"/>
    </row>
    <row r="39" spans="4:9" ht="12.75">
      <c r="D39" s="236"/>
      <c r="I39" s="238"/>
    </row>
    <row r="40" spans="4:9" ht="12.75">
      <c r="D40" s="236"/>
      <c r="I40" s="238"/>
    </row>
    <row r="41" spans="4:9" ht="12.75">
      <c r="D41" s="236"/>
      <c r="I41" s="238"/>
    </row>
    <row r="42" spans="4:9" ht="12.75">
      <c r="D42" s="236"/>
      <c r="I42" s="238"/>
    </row>
    <row r="43" spans="4:9" ht="12.75">
      <c r="D43" s="236"/>
      <c r="I43" s="238"/>
    </row>
    <row r="44" spans="4:9" ht="12.75">
      <c r="D44" s="236"/>
      <c r="I44" s="238"/>
    </row>
    <row r="45" spans="4:9" ht="12.75">
      <c r="D45" s="236"/>
      <c r="I45" s="238"/>
    </row>
    <row r="46" spans="4:9" ht="12.75">
      <c r="D46" s="236"/>
      <c r="I46" s="238"/>
    </row>
    <row r="47" spans="4:9" ht="12.75">
      <c r="D47" s="236"/>
      <c r="I47" s="238"/>
    </row>
    <row r="48" ht="12.75">
      <c r="D48" s="236"/>
    </row>
    <row r="49" ht="12.75">
      <c r="D49" s="236"/>
    </row>
    <row r="50" ht="12.75">
      <c r="D50" s="236"/>
    </row>
    <row r="51" ht="12.75">
      <c r="D51" s="236"/>
    </row>
    <row r="52" ht="12.75">
      <c r="D52" s="236"/>
    </row>
    <row r="53" ht="12.75">
      <c r="D53" s="236"/>
    </row>
    <row r="54" ht="12.75">
      <c r="D54" s="236"/>
    </row>
    <row r="55" ht="12.75">
      <c r="D55" s="236"/>
    </row>
  </sheetData>
  <sheetProtection/>
  <mergeCells count="2">
    <mergeCell ref="B3:P3"/>
    <mergeCell ref="A4:A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0.8515625" style="11" customWidth="1"/>
    <col min="3" max="3" width="10.57421875" style="11" bestFit="1" customWidth="1"/>
    <col min="4" max="9" width="10.140625" style="1" bestFit="1" customWidth="1"/>
    <col min="10" max="10" width="9.8515625" style="1" bestFit="1" customWidth="1"/>
    <col min="11" max="12" width="10.140625" style="1" bestFit="1" customWidth="1"/>
    <col min="13" max="14" width="11.28125" style="1" bestFit="1" customWidth="1"/>
    <col min="15" max="15" width="11.00390625" style="1" bestFit="1" customWidth="1"/>
    <col min="16" max="16" width="9.140625" style="1" customWidth="1"/>
    <col min="17" max="17" width="10.8515625" style="1" bestFit="1" customWidth="1"/>
    <col min="18" max="16384" width="9.140625" style="1" customWidth="1"/>
  </cols>
  <sheetData>
    <row r="1" spans="1:4" ht="19.5" customHeight="1">
      <c r="A1" s="184" t="s">
        <v>128</v>
      </c>
      <c r="B1" s="3"/>
      <c r="D1" s="11"/>
    </row>
    <row r="2" ht="6.75" customHeight="1" thickBot="1"/>
    <row r="3" spans="1:13" s="6" customFormat="1" ht="13.5" customHeight="1" thickBot="1">
      <c r="A3" s="326">
        <v>2012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13.5" customHeight="1" thickBot="1">
      <c r="A4" s="241" t="s">
        <v>131</v>
      </c>
      <c r="B4" s="241" t="s">
        <v>132</v>
      </c>
      <c r="C4" s="241" t="s">
        <v>11</v>
      </c>
      <c r="D4" s="241" t="s">
        <v>12</v>
      </c>
      <c r="E4" s="241" t="s">
        <v>13</v>
      </c>
      <c r="F4" s="241" t="s">
        <v>14</v>
      </c>
      <c r="G4" s="241" t="s">
        <v>15</v>
      </c>
      <c r="H4" s="241" t="s">
        <v>133</v>
      </c>
      <c r="I4" s="241" t="s">
        <v>134</v>
      </c>
      <c r="J4" s="241" t="s">
        <v>135</v>
      </c>
      <c r="K4" s="241" t="s">
        <v>136</v>
      </c>
      <c r="L4" s="241" t="s">
        <v>137</v>
      </c>
      <c r="M4" s="241" t="s">
        <v>2</v>
      </c>
    </row>
    <row r="5" spans="1:13" ht="13.5" customHeight="1" thickBot="1">
      <c r="A5" s="81">
        <v>262981</v>
      </c>
      <c r="B5" s="81">
        <v>320680</v>
      </c>
      <c r="C5" s="81">
        <v>408430</v>
      </c>
      <c r="D5" s="81">
        <v>520283</v>
      </c>
      <c r="E5" s="82">
        <v>562429</v>
      </c>
      <c r="F5" s="82">
        <v>511973</v>
      </c>
      <c r="G5" s="82">
        <v>488690</v>
      </c>
      <c r="H5" s="82">
        <v>331030</v>
      </c>
      <c r="I5" s="82">
        <v>516634</v>
      </c>
      <c r="J5" s="82">
        <v>551162</v>
      </c>
      <c r="K5" s="161">
        <v>467224</v>
      </c>
      <c r="L5" s="161">
        <v>367034</v>
      </c>
      <c r="M5" s="34">
        <f>SUM(A5:L5)</f>
        <v>5308550</v>
      </c>
    </row>
    <row r="6" spans="1:13" ht="13.5" customHeight="1" thickBot="1">
      <c r="A6" s="326">
        <v>2011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</row>
    <row r="7" spans="1:13" ht="13.5" customHeight="1" thickBot="1">
      <c r="A7" s="241" t="s">
        <v>131</v>
      </c>
      <c r="B7" s="241" t="s">
        <v>132</v>
      </c>
      <c r="C7" s="241" t="s">
        <v>11</v>
      </c>
      <c r="D7" s="241" t="s">
        <v>12</v>
      </c>
      <c r="E7" s="241" t="s">
        <v>13</v>
      </c>
      <c r="F7" s="241" t="s">
        <v>14</v>
      </c>
      <c r="G7" s="241" t="s">
        <v>15</v>
      </c>
      <c r="H7" s="241" t="s">
        <v>133</v>
      </c>
      <c r="I7" s="241" t="s">
        <v>134</v>
      </c>
      <c r="J7" s="241" t="s">
        <v>135</v>
      </c>
      <c r="K7" s="241" t="s">
        <v>136</v>
      </c>
      <c r="L7" s="241" t="s">
        <v>137</v>
      </c>
      <c r="M7" s="241" t="s">
        <v>124</v>
      </c>
    </row>
    <row r="8" spans="1:13" ht="13.5" customHeight="1" thickBot="1">
      <c r="A8" s="81">
        <v>341792</v>
      </c>
      <c r="B8" s="81">
        <v>294037</v>
      </c>
      <c r="C8" s="81">
        <v>399488</v>
      </c>
      <c r="D8" s="81">
        <v>520531</v>
      </c>
      <c r="E8" s="82">
        <v>520561</v>
      </c>
      <c r="F8" s="82">
        <v>585009</v>
      </c>
      <c r="G8" s="82">
        <v>586997</v>
      </c>
      <c r="H8" s="82">
        <v>450995</v>
      </c>
      <c r="I8" s="82">
        <v>464650</v>
      </c>
      <c r="J8" s="82">
        <v>618621</v>
      </c>
      <c r="K8" s="82">
        <v>321253</v>
      </c>
      <c r="L8" s="217">
        <v>445835</v>
      </c>
      <c r="M8" s="34">
        <f>SUM(A8:L8)</f>
        <v>5549769</v>
      </c>
    </row>
    <row r="9" spans="1:13" ht="13.5" customHeight="1" thickBot="1">
      <c r="A9" s="326">
        <v>2010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</row>
    <row r="10" spans="1:13" ht="13.5" customHeight="1" thickBot="1">
      <c r="A10" s="241" t="s">
        <v>131</v>
      </c>
      <c r="B10" s="241" t="s">
        <v>132</v>
      </c>
      <c r="C10" s="241" t="s">
        <v>11</v>
      </c>
      <c r="D10" s="241" t="s">
        <v>12</v>
      </c>
      <c r="E10" s="241" t="s">
        <v>13</v>
      </c>
      <c r="F10" s="241" t="s">
        <v>14</v>
      </c>
      <c r="G10" s="241" t="s">
        <v>15</v>
      </c>
      <c r="H10" s="241" t="s">
        <v>133</v>
      </c>
      <c r="I10" s="241" t="s">
        <v>134</v>
      </c>
      <c r="J10" s="241" t="s">
        <v>135</v>
      </c>
      <c r="K10" s="241" t="s">
        <v>136</v>
      </c>
      <c r="L10" s="241" t="s">
        <v>137</v>
      </c>
      <c r="M10" s="241" t="s">
        <v>138</v>
      </c>
    </row>
    <row r="11" spans="1:13" ht="13.5" customHeight="1" thickBot="1">
      <c r="A11" s="81">
        <v>326553</v>
      </c>
      <c r="B11" s="81">
        <v>317955</v>
      </c>
      <c r="C11" s="81">
        <v>464806</v>
      </c>
      <c r="D11" s="81">
        <v>501629</v>
      </c>
      <c r="E11" s="82">
        <v>481324</v>
      </c>
      <c r="F11" s="82">
        <v>494646</v>
      </c>
      <c r="G11" s="82">
        <v>517012</v>
      </c>
      <c r="H11" s="82">
        <v>424634</v>
      </c>
      <c r="I11" s="82">
        <v>339880</v>
      </c>
      <c r="J11" s="82">
        <v>548373</v>
      </c>
      <c r="K11" s="82">
        <v>410188</v>
      </c>
      <c r="L11" s="217">
        <v>399621</v>
      </c>
      <c r="M11" s="34">
        <f>SUM(A11:L11)</f>
        <v>5226621</v>
      </c>
    </row>
    <row r="12" spans="1:13" ht="13.5" customHeight="1" thickBot="1">
      <c r="A12" s="326">
        <v>2009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</row>
    <row r="13" spans="1:13" ht="13.5" customHeight="1" thickBot="1">
      <c r="A13" s="241" t="s">
        <v>131</v>
      </c>
      <c r="B13" s="241" t="s">
        <v>132</v>
      </c>
      <c r="C13" s="241" t="s">
        <v>11</v>
      </c>
      <c r="D13" s="241" t="s">
        <v>12</v>
      </c>
      <c r="E13" s="241" t="s">
        <v>13</v>
      </c>
      <c r="F13" s="241" t="s">
        <v>14</v>
      </c>
      <c r="G13" s="241" t="s">
        <v>15</v>
      </c>
      <c r="H13" s="241" t="s">
        <v>133</v>
      </c>
      <c r="I13" s="241" t="s">
        <v>134</v>
      </c>
      <c r="J13" s="241" t="s">
        <v>135</v>
      </c>
      <c r="K13" s="241" t="s">
        <v>136</v>
      </c>
      <c r="L13" s="241" t="s">
        <v>137</v>
      </c>
      <c r="M13" s="241" t="s">
        <v>139</v>
      </c>
    </row>
    <row r="14" spans="1:13" ht="13.5" customHeight="1" thickBot="1">
      <c r="A14" s="218">
        <v>336668</v>
      </c>
      <c r="B14" s="218">
        <v>264401</v>
      </c>
      <c r="C14" s="218">
        <v>341278</v>
      </c>
      <c r="D14" s="218">
        <v>457595</v>
      </c>
      <c r="E14" s="219">
        <v>503158</v>
      </c>
      <c r="F14" s="219">
        <v>464848</v>
      </c>
      <c r="G14" s="219">
        <v>519078</v>
      </c>
      <c r="H14" s="219">
        <v>456696</v>
      </c>
      <c r="I14" s="219">
        <v>330926</v>
      </c>
      <c r="J14" s="219">
        <v>516120</v>
      </c>
      <c r="K14" s="219">
        <v>387598</v>
      </c>
      <c r="L14" s="220">
        <v>319094</v>
      </c>
      <c r="M14" s="34">
        <f>SUM(A14:L14)</f>
        <v>4897460</v>
      </c>
    </row>
    <row r="15" spans="1:13" ht="13.5" customHeight="1" thickBot="1">
      <c r="A15" s="326">
        <v>2008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</row>
    <row r="16" spans="1:13" ht="13.5" customHeight="1" thickBot="1">
      <c r="A16" s="241" t="s">
        <v>131</v>
      </c>
      <c r="B16" s="241" t="s">
        <v>132</v>
      </c>
      <c r="C16" s="241" t="s">
        <v>11</v>
      </c>
      <c r="D16" s="241" t="s">
        <v>12</v>
      </c>
      <c r="E16" s="241" t="s">
        <v>13</v>
      </c>
      <c r="F16" s="241" t="s">
        <v>14</v>
      </c>
      <c r="G16" s="241" t="s">
        <v>15</v>
      </c>
      <c r="H16" s="241" t="s">
        <v>133</v>
      </c>
      <c r="I16" s="241" t="s">
        <v>134</v>
      </c>
      <c r="J16" s="241" t="s">
        <v>135</v>
      </c>
      <c r="K16" s="241" t="s">
        <v>136</v>
      </c>
      <c r="L16" s="241" t="s">
        <v>137</v>
      </c>
      <c r="M16" s="241" t="s">
        <v>140</v>
      </c>
    </row>
    <row r="17" spans="1:13" ht="13.5" customHeight="1" thickBot="1">
      <c r="A17" s="218">
        <v>452628</v>
      </c>
      <c r="B17" s="218">
        <v>358577</v>
      </c>
      <c r="C17" s="218">
        <v>344206</v>
      </c>
      <c r="D17" s="218">
        <v>405701</v>
      </c>
      <c r="E17" s="219">
        <v>392386</v>
      </c>
      <c r="F17" s="219">
        <v>368706</v>
      </c>
      <c r="G17" s="219">
        <v>383067</v>
      </c>
      <c r="H17" s="219">
        <v>360743</v>
      </c>
      <c r="I17" s="219">
        <v>351856</v>
      </c>
      <c r="J17" s="219">
        <v>259648</v>
      </c>
      <c r="K17" s="219">
        <v>252333</v>
      </c>
      <c r="L17" s="220">
        <v>289406</v>
      </c>
      <c r="M17" s="34">
        <f>SUM(A17:L17)</f>
        <v>4219257</v>
      </c>
    </row>
    <row r="18" spans="1:13" ht="13.5" customHeight="1" thickBot="1">
      <c r="A18" s="326">
        <v>2007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</row>
    <row r="19" spans="1:13" ht="13.5" customHeight="1" thickBot="1">
      <c r="A19" s="241" t="s">
        <v>131</v>
      </c>
      <c r="B19" s="241" t="s">
        <v>132</v>
      </c>
      <c r="C19" s="241" t="s">
        <v>11</v>
      </c>
      <c r="D19" s="241" t="s">
        <v>12</v>
      </c>
      <c r="E19" s="241" t="s">
        <v>13</v>
      </c>
      <c r="F19" s="241" t="s">
        <v>14</v>
      </c>
      <c r="G19" s="241" t="s">
        <v>15</v>
      </c>
      <c r="H19" s="241" t="s">
        <v>133</v>
      </c>
      <c r="I19" s="241" t="s">
        <v>134</v>
      </c>
      <c r="J19" s="241" t="s">
        <v>135</v>
      </c>
      <c r="K19" s="241" t="s">
        <v>136</v>
      </c>
      <c r="L19" s="241" t="s">
        <v>137</v>
      </c>
      <c r="M19" s="241" t="s">
        <v>141</v>
      </c>
    </row>
    <row r="20" spans="1:13" ht="13.5" customHeight="1" thickBot="1">
      <c r="A20" s="218">
        <v>229754</v>
      </c>
      <c r="B20" s="218">
        <v>236592</v>
      </c>
      <c r="C20" s="218">
        <v>335920</v>
      </c>
      <c r="D20" s="218">
        <v>327858</v>
      </c>
      <c r="E20" s="219">
        <v>360883</v>
      </c>
      <c r="F20" s="219">
        <v>343404</v>
      </c>
      <c r="G20" s="219">
        <v>353997</v>
      </c>
      <c r="H20" s="219">
        <v>399971</v>
      </c>
      <c r="I20" s="219">
        <v>378713</v>
      </c>
      <c r="J20" s="219">
        <v>333028</v>
      </c>
      <c r="K20" s="219">
        <v>387776</v>
      </c>
      <c r="L20" s="220">
        <v>257049</v>
      </c>
      <c r="M20" s="34">
        <f>SUM(A20:L20)</f>
        <v>3944945</v>
      </c>
    </row>
    <row r="21" spans="1:13" ht="13.5" customHeight="1" thickBot="1">
      <c r="A21" s="326">
        <v>2006</v>
      </c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</row>
    <row r="22" spans="1:13" ht="13.5" customHeight="1" thickBot="1">
      <c r="A22" s="241" t="s">
        <v>131</v>
      </c>
      <c r="B22" s="241" t="s">
        <v>132</v>
      </c>
      <c r="C22" s="241" t="s">
        <v>11</v>
      </c>
      <c r="D22" s="241" t="s">
        <v>12</v>
      </c>
      <c r="E22" s="241" t="s">
        <v>13</v>
      </c>
      <c r="F22" s="241" t="s">
        <v>14</v>
      </c>
      <c r="G22" s="241" t="s">
        <v>15</v>
      </c>
      <c r="H22" s="241" t="s">
        <v>133</v>
      </c>
      <c r="I22" s="241" t="s">
        <v>134</v>
      </c>
      <c r="J22" s="241" t="s">
        <v>135</v>
      </c>
      <c r="K22" s="241" t="s">
        <v>136</v>
      </c>
      <c r="L22" s="241" t="s">
        <v>137</v>
      </c>
      <c r="M22" s="241" t="s">
        <v>142</v>
      </c>
    </row>
    <row r="23" spans="1:13" ht="13.5" customHeight="1" thickBot="1">
      <c r="A23" s="218">
        <v>166235</v>
      </c>
      <c r="B23" s="218">
        <v>224335</v>
      </c>
      <c r="C23" s="218">
        <v>325268</v>
      </c>
      <c r="D23" s="218">
        <v>310931</v>
      </c>
      <c r="E23" s="219">
        <v>378818</v>
      </c>
      <c r="F23" s="219">
        <v>376575</v>
      </c>
      <c r="G23" s="219">
        <v>196993</v>
      </c>
      <c r="H23" s="219">
        <v>182498</v>
      </c>
      <c r="I23" s="219">
        <v>384275</v>
      </c>
      <c r="J23" s="219">
        <v>263556</v>
      </c>
      <c r="K23" s="219">
        <v>333906</v>
      </c>
      <c r="L23" s="220">
        <v>279537</v>
      </c>
      <c r="M23" s="34">
        <f>SUM(A23:L23)</f>
        <v>3422927</v>
      </c>
    </row>
    <row r="24" spans="1:13" ht="13.5" customHeight="1" thickBot="1">
      <c r="A24" s="326">
        <v>2005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</row>
    <row r="25" spans="1:13" ht="13.5" customHeight="1" thickBot="1">
      <c r="A25" s="241" t="s">
        <v>131</v>
      </c>
      <c r="B25" s="241" t="s">
        <v>132</v>
      </c>
      <c r="C25" s="241" t="s">
        <v>11</v>
      </c>
      <c r="D25" s="241" t="s">
        <v>12</v>
      </c>
      <c r="E25" s="241" t="s">
        <v>13</v>
      </c>
      <c r="F25" s="241" t="s">
        <v>14</v>
      </c>
      <c r="G25" s="241" t="s">
        <v>15</v>
      </c>
      <c r="H25" s="241" t="s">
        <v>133</v>
      </c>
      <c r="I25" s="241" t="s">
        <v>134</v>
      </c>
      <c r="J25" s="241" t="s">
        <v>135</v>
      </c>
      <c r="K25" s="241" t="s">
        <v>136</v>
      </c>
      <c r="L25" s="241" t="s">
        <v>137</v>
      </c>
      <c r="M25" s="241" t="s">
        <v>143</v>
      </c>
    </row>
    <row r="26" spans="1:13" ht="13.5" customHeight="1" thickBot="1">
      <c r="A26" s="221">
        <v>133816</v>
      </c>
      <c r="B26" s="221">
        <v>100346</v>
      </c>
      <c r="C26" s="222">
        <v>195504</v>
      </c>
      <c r="D26" s="222">
        <v>261570</v>
      </c>
      <c r="E26" s="223">
        <v>290311</v>
      </c>
      <c r="F26" s="223">
        <v>304672</v>
      </c>
      <c r="G26" s="223">
        <v>298832</v>
      </c>
      <c r="H26" s="223">
        <v>363841</v>
      </c>
      <c r="I26" s="224">
        <v>341356</v>
      </c>
      <c r="J26" s="224">
        <v>283762</v>
      </c>
      <c r="K26" s="223">
        <v>206673</v>
      </c>
      <c r="L26" s="223">
        <v>258939</v>
      </c>
      <c r="M26" s="34">
        <f>SUM(A26:L26)</f>
        <v>3039622</v>
      </c>
    </row>
    <row r="27" spans="1:13" ht="13.5" customHeight="1" thickBot="1">
      <c r="A27" s="326">
        <v>2004</v>
      </c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</row>
    <row r="28" spans="1:13" ht="13.5" customHeight="1" thickBot="1">
      <c r="A28" s="241" t="s">
        <v>131</v>
      </c>
      <c r="B28" s="241" t="s">
        <v>132</v>
      </c>
      <c r="C28" s="241" t="s">
        <v>11</v>
      </c>
      <c r="D28" s="241" t="s">
        <v>12</v>
      </c>
      <c r="E28" s="241" t="s">
        <v>13</v>
      </c>
      <c r="F28" s="241" t="s">
        <v>14</v>
      </c>
      <c r="G28" s="241" t="s">
        <v>15</v>
      </c>
      <c r="H28" s="241" t="s">
        <v>133</v>
      </c>
      <c r="I28" s="241" t="s">
        <v>134</v>
      </c>
      <c r="J28" s="241" t="s">
        <v>135</v>
      </c>
      <c r="K28" s="241" t="s">
        <v>136</v>
      </c>
      <c r="L28" s="241" t="s">
        <v>137</v>
      </c>
      <c r="M28" s="241" t="s">
        <v>144</v>
      </c>
    </row>
    <row r="29" spans="1:13" ht="13.5" customHeight="1" thickBot="1">
      <c r="A29" s="221">
        <v>161699</v>
      </c>
      <c r="B29" s="221">
        <v>192130</v>
      </c>
      <c r="C29" s="222">
        <v>150731</v>
      </c>
      <c r="D29" s="222">
        <v>228758</v>
      </c>
      <c r="E29" s="223">
        <v>236029</v>
      </c>
      <c r="F29" s="223">
        <v>258865</v>
      </c>
      <c r="G29" s="223">
        <v>263721</v>
      </c>
      <c r="H29" s="223">
        <v>282812</v>
      </c>
      <c r="I29" s="224">
        <v>311952</v>
      </c>
      <c r="J29" s="224">
        <v>286101</v>
      </c>
      <c r="K29" s="223">
        <v>154783</v>
      </c>
      <c r="L29" s="223">
        <v>201396</v>
      </c>
      <c r="M29" s="34">
        <f>SUM(A29:L29)</f>
        <v>2728977</v>
      </c>
    </row>
    <row r="30" spans="1:13" ht="13.5" customHeight="1" thickBot="1">
      <c r="A30" s="326">
        <v>2003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</row>
    <row r="31" spans="1:13" ht="13.5" customHeight="1" thickBot="1">
      <c r="A31" s="241" t="s">
        <v>131</v>
      </c>
      <c r="B31" s="241" t="s">
        <v>132</v>
      </c>
      <c r="C31" s="241" t="s">
        <v>11</v>
      </c>
      <c r="D31" s="241" t="s">
        <v>12</v>
      </c>
      <c r="E31" s="241" t="s">
        <v>13</v>
      </c>
      <c r="F31" s="241" t="s">
        <v>14</v>
      </c>
      <c r="G31" s="241" t="s">
        <v>15</v>
      </c>
      <c r="H31" s="241" t="s">
        <v>133</v>
      </c>
      <c r="I31" s="241" t="s">
        <v>134</v>
      </c>
      <c r="J31" s="241" t="s">
        <v>135</v>
      </c>
      <c r="K31" s="241" t="s">
        <v>136</v>
      </c>
      <c r="L31" s="241" t="s">
        <v>137</v>
      </c>
      <c r="M31" s="241" t="s">
        <v>145</v>
      </c>
    </row>
    <row r="32" spans="1:13" ht="13.5" customHeight="1" thickBot="1">
      <c r="A32" s="221">
        <v>146786</v>
      </c>
      <c r="B32" s="221">
        <v>68065</v>
      </c>
      <c r="C32" s="222">
        <v>156960</v>
      </c>
      <c r="D32" s="222">
        <v>333697</v>
      </c>
      <c r="E32" s="223">
        <v>192560</v>
      </c>
      <c r="F32" s="223">
        <v>261126</v>
      </c>
      <c r="G32" s="223">
        <v>277940</v>
      </c>
      <c r="H32" s="223">
        <v>276020</v>
      </c>
      <c r="I32" s="224">
        <v>286698</v>
      </c>
      <c r="J32" s="224">
        <v>305249</v>
      </c>
      <c r="K32" s="223">
        <v>194187</v>
      </c>
      <c r="L32" s="223">
        <v>205050</v>
      </c>
      <c r="M32" s="34">
        <f>SUM(A32:L32)</f>
        <v>2704338</v>
      </c>
    </row>
    <row r="33" spans="1:13" ht="13.5" customHeight="1" thickBot="1">
      <c r="A33" s="326">
        <v>2002</v>
      </c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</row>
    <row r="34" spans="1:13" ht="13.5" customHeight="1" thickBot="1">
      <c r="A34" s="241" t="s">
        <v>131</v>
      </c>
      <c r="B34" s="241" t="s">
        <v>132</v>
      </c>
      <c r="C34" s="241" t="s">
        <v>11</v>
      </c>
      <c r="D34" s="241" t="s">
        <v>12</v>
      </c>
      <c r="E34" s="241" t="s">
        <v>13</v>
      </c>
      <c r="F34" s="241" t="s">
        <v>14</v>
      </c>
      <c r="G34" s="241" t="s">
        <v>15</v>
      </c>
      <c r="H34" s="241" t="s">
        <v>133</v>
      </c>
      <c r="I34" s="241" t="s">
        <v>134</v>
      </c>
      <c r="J34" s="241" t="s">
        <v>135</v>
      </c>
      <c r="K34" s="241" t="s">
        <v>136</v>
      </c>
      <c r="L34" s="241" t="s">
        <v>137</v>
      </c>
      <c r="M34" s="241" t="s">
        <v>146</v>
      </c>
    </row>
    <row r="35" spans="1:13" ht="13.5" customHeight="1" thickBot="1">
      <c r="A35" s="221">
        <v>129825</v>
      </c>
      <c r="B35" s="221">
        <v>146221</v>
      </c>
      <c r="C35" s="222">
        <v>184620</v>
      </c>
      <c r="D35" s="222">
        <v>202369</v>
      </c>
      <c r="E35" s="223">
        <v>257158</v>
      </c>
      <c r="F35" s="223">
        <v>244675</v>
      </c>
      <c r="G35" s="223">
        <v>265033</v>
      </c>
      <c r="H35" s="223">
        <v>272886</v>
      </c>
      <c r="I35" s="224">
        <v>277327</v>
      </c>
      <c r="J35" s="224">
        <v>279948</v>
      </c>
      <c r="K35" s="223">
        <v>253284</v>
      </c>
      <c r="L35" s="223">
        <v>87979</v>
      </c>
      <c r="M35" s="34">
        <f>SUM(A35:L35)</f>
        <v>2601325</v>
      </c>
    </row>
    <row r="36" spans="1:13" ht="13.5" customHeight="1" thickBot="1">
      <c r="A36" s="326">
        <v>2001</v>
      </c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</row>
    <row r="37" spans="1:13" ht="13.5" customHeight="1" thickBot="1">
      <c r="A37" s="241" t="s">
        <v>131</v>
      </c>
      <c r="B37" s="241" t="s">
        <v>132</v>
      </c>
      <c r="C37" s="241" t="s">
        <v>11</v>
      </c>
      <c r="D37" s="241" t="s">
        <v>12</v>
      </c>
      <c r="E37" s="241" t="s">
        <v>13</v>
      </c>
      <c r="F37" s="241" t="s">
        <v>14</v>
      </c>
      <c r="G37" s="241" t="s">
        <v>15</v>
      </c>
      <c r="H37" s="241" t="s">
        <v>133</v>
      </c>
      <c r="I37" s="241" t="s">
        <v>134</v>
      </c>
      <c r="J37" s="241" t="s">
        <v>135</v>
      </c>
      <c r="K37" s="241" t="s">
        <v>136</v>
      </c>
      <c r="L37" s="241" t="s">
        <v>137</v>
      </c>
      <c r="M37" s="241" t="s">
        <v>147</v>
      </c>
    </row>
    <row r="38" spans="1:13" ht="13.5" customHeight="1" thickBot="1">
      <c r="A38" s="221">
        <v>179310</v>
      </c>
      <c r="B38" s="221">
        <v>138618</v>
      </c>
      <c r="C38" s="222">
        <v>199346</v>
      </c>
      <c r="D38" s="222">
        <v>235131</v>
      </c>
      <c r="E38" s="223">
        <v>259755</v>
      </c>
      <c r="F38" s="223">
        <v>299559</v>
      </c>
      <c r="G38" s="223">
        <v>236260</v>
      </c>
      <c r="H38" s="223">
        <v>284746</v>
      </c>
      <c r="I38" s="224">
        <v>264772</v>
      </c>
      <c r="J38" s="224">
        <v>280435</v>
      </c>
      <c r="K38" s="223">
        <v>219894</v>
      </c>
      <c r="L38" s="223">
        <v>116785</v>
      </c>
      <c r="M38" s="34">
        <f>SUM(A38:L38)</f>
        <v>2714611</v>
      </c>
    </row>
    <row r="39" spans="1:13" ht="13.5" customHeight="1" thickBot="1">
      <c r="A39" s="326">
        <v>2000</v>
      </c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</row>
    <row r="40" spans="1:13" ht="13.5" customHeight="1" thickBot="1">
      <c r="A40" s="241" t="s">
        <v>131</v>
      </c>
      <c r="B40" s="241" t="s">
        <v>132</v>
      </c>
      <c r="C40" s="241" t="s">
        <v>11</v>
      </c>
      <c r="D40" s="241" t="s">
        <v>12</v>
      </c>
      <c r="E40" s="241" t="s">
        <v>13</v>
      </c>
      <c r="F40" s="241" t="s">
        <v>14</v>
      </c>
      <c r="G40" s="241" t="s">
        <v>15</v>
      </c>
      <c r="H40" s="241" t="s">
        <v>133</v>
      </c>
      <c r="I40" s="241" t="s">
        <v>134</v>
      </c>
      <c r="J40" s="241" t="s">
        <v>135</v>
      </c>
      <c r="K40" s="241" t="s">
        <v>136</v>
      </c>
      <c r="L40" s="241" t="s">
        <v>137</v>
      </c>
      <c r="M40" s="241" t="s">
        <v>148</v>
      </c>
    </row>
    <row r="41" spans="1:13" ht="13.5" customHeight="1" thickBot="1">
      <c r="A41" s="221">
        <v>88270</v>
      </c>
      <c r="B41" s="221">
        <v>163325</v>
      </c>
      <c r="C41" s="222">
        <v>159538</v>
      </c>
      <c r="D41" s="222">
        <v>214969</v>
      </c>
      <c r="E41" s="223">
        <v>246693</v>
      </c>
      <c r="F41" s="223">
        <v>227719</v>
      </c>
      <c r="G41" s="223">
        <v>262758</v>
      </c>
      <c r="H41" s="223">
        <v>293485</v>
      </c>
      <c r="I41" s="224">
        <v>293626</v>
      </c>
      <c r="J41" s="224">
        <v>269576</v>
      </c>
      <c r="K41" s="223">
        <v>255910</v>
      </c>
      <c r="L41" s="223">
        <v>147446</v>
      </c>
      <c r="M41" s="34">
        <f>SUM(A41:L41)</f>
        <v>2623315</v>
      </c>
    </row>
    <row r="42" spans="1:13" ht="13.5" customHeight="1" thickBot="1">
      <c r="A42" s="326">
        <v>1999</v>
      </c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</row>
    <row r="43" spans="1:13" ht="13.5" customHeight="1" thickBot="1">
      <c r="A43" s="241" t="s">
        <v>131</v>
      </c>
      <c r="B43" s="241" t="s">
        <v>132</v>
      </c>
      <c r="C43" s="241" t="s">
        <v>11</v>
      </c>
      <c r="D43" s="241" t="s">
        <v>12</v>
      </c>
      <c r="E43" s="241" t="s">
        <v>13</v>
      </c>
      <c r="F43" s="241" t="s">
        <v>14</v>
      </c>
      <c r="G43" s="241" t="s">
        <v>15</v>
      </c>
      <c r="H43" s="241" t="s">
        <v>133</v>
      </c>
      <c r="I43" s="241" t="s">
        <v>134</v>
      </c>
      <c r="J43" s="241" t="s">
        <v>135</v>
      </c>
      <c r="K43" s="241" t="s">
        <v>136</v>
      </c>
      <c r="L43" s="241" t="s">
        <v>137</v>
      </c>
      <c r="M43" s="241" t="s">
        <v>149</v>
      </c>
    </row>
    <row r="44" spans="1:13" ht="13.5" customHeight="1" thickBot="1">
      <c r="A44" s="221">
        <v>173453</v>
      </c>
      <c r="B44" s="221">
        <v>211651</v>
      </c>
      <c r="C44" s="222">
        <v>233724</v>
      </c>
      <c r="D44" s="222">
        <v>247096</v>
      </c>
      <c r="E44" s="223">
        <v>280733</v>
      </c>
      <c r="F44" s="223">
        <v>268050</v>
      </c>
      <c r="G44" s="223">
        <v>273628</v>
      </c>
      <c r="H44" s="223">
        <v>258854</v>
      </c>
      <c r="I44" s="224">
        <v>280365</v>
      </c>
      <c r="J44" s="224">
        <v>278069</v>
      </c>
      <c r="K44" s="223">
        <v>258387</v>
      </c>
      <c r="L44" s="223">
        <v>206494</v>
      </c>
      <c r="M44" s="34">
        <f>SUM(A44:L44)</f>
        <v>2970504</v>
      </c>
    </row>
    <row r="45" spans="1:13" ht="13.5" customHeight="1" thickBot="1">
      <c r="A45" s="326">
        <v>1998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</row>
    <row r="46" spans="1:13" ht="13.5" customHeight="1" thickBot="1">
      <c r="A46" s="241" t="s">
        <v>131</v>
      </c>
      <c r="B46" s="241" t="s">
        <v>132</v>
      </c>
      <c r="C46" s="241" t="s">
        <v>11</v>
      </c>
      <c r="D46" s="241" t="s">
        <v>12</v>
      </c>
      <c r="E46" s="241" t="s">
        <v>13</v>
      </c>
      <c r="F46" s="241" t="s">
        <v>14</v>
      </c>
      <c r="G46" s="241" t="s">
        <v>15</v>
      </c>
      <c r="H46" s="241" t="s">
        <v>133</v>
      </c>
      <c r="I46" s="241" t="s">
        <v>134</v>
      </c>
      <c r="J46" s="241" t="s">
        <v>135</v>
      </c>
      <c r="K46" s="241" t="s">
        <v>136</v>
      </c>
      <c r="L46" s="241" t="s">
        <v>137</v>
      </c>
      <c r="M46" s="241" t="s">
        <v>150</v>
      </c>
    </row>
    <row r="47" spans="1:13" ht="13.5" customHeight="1" thickBot="1">
      <c r="A47" s="221">
        <v>175104</v>
      </c>
      <c r="B47" s="221">
        <v>196205</v>
      </c>
      <c r="C47" s="222">
        <v>225925</v>
      </c>
      <c r="D47" s="222">
        <v>238956</v>
      </c>
      <c r="E47" s="223">
        <v>318897</v>
      </c>
      <c r="F47" s="223">
        <v>334403</v>
      </c>
      <c r="G47" s="223">
        <v>350328</v>
      </c>
      <c r="H47" s="223">
        <v>342335</v>
      </c>
      <c r="I47" s="224">
        <v>369978</v>
      </c>
      <c r="J47" s="224">
        <v>377052</v>
      </c>
      <c r="K47" s="223">
        <v>333302</v>
      </c>
      <c r="L47" s="223">
        <v>252860</v>
      </c>
      <c r="M47" s="34">
        <f>SUM(A47:L47)</f>
        <v>3515345</v>
      </c>
    </row>
    <row r="48" spans="1:13" ht="13.5" customHeight="1" thickBot="1">
      <c r="A48" s="326">
        <v>1997</v>
      </c>
      <c r="B48" s="326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</row>
    <row r="49" spans="1:13" ht="13.5" customHeight="1" thickBot="1">
      <c r="A49" s="241" t="s">
        <v>131</v>
      </c>
      <c r="B49" s="241" t="s">
        <v>132</v>
      </c>
      <c r="C49" s="241" t="s">
        <v>11</v>
      </c>
      <c r="D49" s="241" t="s">
        <v>12</v>
      </c>
      <c r="E49" s="241" t="s">
        <v>13</v>
      </c>
      <c r="F49" s="241" t="s">
        <v>14</v>
      </c>
      <c r="G49" s="241" t="s">
        <v>15</v>
      </c>
      <c r="H49" s="241" t="s">
        <v>133</v>
      </c>
      <c r="I49" s="241" t="s">
        <v>134</v>
      </c>
      <c r="J49" s="241" t="s">
        <v>135</v>
      </c>
      <c r="K49" s="241" t="s">
        <v>136</v>
      </c>
      <c r="L49" s="241" t="s">
        <v>137</v>
      </c>
      <c r="M49" s="241" t="s">
        <v>151</v>
      </c>
    </row>
    <row r="50" spans="1:13" ht="13.5" customHeight="1" thickBot="1">
      <c r="A50" s="221">
        <v>239039</v>
      </c>
      <c r="B50" s="221">
        <v>161251</v>
      </c>
      <c r="C50" s="222">
        <v>232977</v>
      </c>
      <c r="D50" s="222">
        <v>252225</v>
      </c>
      <c r="E50" s="223">
        <v>360295</v>
      </c>
      <c r="F50" s="223">
        <v>357224</v>
      </c>
      <c r="G50" s="223">
        <v>375430</v>
      </c>
      <c r="H50" s="223">
        <v>382159</v>
      </c>
      <c r="I50" s="224">
        <v>388846</v>
      </c>
      <c r="J50" s="224">
        <v>355223</v>
      </c>
      <c r="K50" s="223">
        <v>310427</v>
      </c>
      <c r="L50" s="223">
        <v>239122</v>
      </c>
      <c r="M50" s="34">
        <f>SUM(A50:L50)</f>
        <v>3654218</v>
      </c>
    </row>
    <row r="51" spans="1:13" ht="13.5" customHeight="1" thickBot="1">
      <c r="A51" s="326">
        <v>1996</v>
      </c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</row>
    <row r="52" spans="1:13" ht="13.5" customHeight="1" thickBot="1">
      <c r="A52" s="241" t="s">
        <v>131</v>
      </c>
      <c r="B52" s="241" t="s">
        <v>132</v>
      </c>
      <c r="C52" s="241" t="s">
        <v>11</v>
      </c>
      <c r="D52" s="241" t="s">
        <v>12</v>
      </c>
      <c r="E52" s="241" t="s">
        <v>13</v>
      </c>
      <c r="F52" s="241" t="s">
        <v>14</v>
      </c>
      <c r="G52" s="241" t="s">
        <v>15</v>
      </c>
      <c r="H52" s="241" t="s">
        <v>133</v>
      </c>
      <c r="I52" s="241" t="s">
        <v>134</v>
      </c>
      <c r="J52" s="241" t="s">
        <v>135</v>
      </c>
      <c r="K52" s="241" t="s">
        <v>136</v>
      </c>
      <c r="L52" s="241" t="s">
        <v>137</v>
      </c>
      <c r="M52" s="241" t="s">
        <v>152</v>
      </c>
    </row>
    <row r="53" spans="1:13" ht="13.5" customHeight="1" thickBot="1">
      <c r="A53" s="221">
        <v>214191</v>
      </c>
      <c r="B53" s="221">
        <v>214271</v>
      </c>
      <c r="C53" s="222">
        <v>271139</v>
      </c>
      <c r="D53" s="222">
        <v>256793</v>
      </c>
      <c r="E53" s="223">
        <v>345949</v>
      </c>
      <c r="F53" s="223">
        <v>354604</v>
      </c>
      <c r="G53" s="223">
        <v>395465</v>
      </c>
      <c r="H53" s="223">
        <v>391639</v>
      </c>
      <c r="I53" s="224">
        <v>375798</v>
      </c>
      <c r="J53" s="224">
        <v>368399</v>
      </c>
      <c r="K53" s="223">
        <v>354154</v>
      </c>
      <c r="L53" s="223">
        <v>269533</v>
      </c>
      <c r="M53" s="34">
        <f>SUM(A53:L53)</f>
        <v>3811935</v>
      </c>
    </row>
    <row r="54" spans="1:13" ht="13.5" customHeight="1" thickBot="1">
      <c r="A54" s="326">
        <v>1995</v>
      </c>
      <c r="B54" s="326"/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</row>
    <row r="55" spans="1:13" ht="13.5" customHeight="1" thickBot="1">
      <c r="A55" s="241" t="s">
        <v>131</v>
      </c>
      <c r="B55" s="241" t="s">
        <v>132</v>
      </c>
      <c r="C55" s="241" t="s">
        <v>11</v>
      </c>
      <c r="D55" s="241" t="s">
        <v>12</v>
      </c>
      <c r="E55" s="241" t="s">
        <v>13</v>
      </c>
      <c r="F55" s="241" t="s">
        <v>14</v>
      </c>
      <c r="G55" s="241" t="s">
        <v>15</v>
      </c>
      <c r="H55" s="241" t="s">
        <v>133</v>
      </c>
      <c r="I55" s="241" t="s">
        <v>134</v>
      </c>
      <c r="J55" s="241" t="s">
        <v>135</v>
      </c>
      <c r="K55" s="241" t="s">
        <v>136</v>
      </c>
      <c r="L55" s="241" t="s">
        <v>137</v>
      </c>
      <c r="M55" s="241" t="s">
        <v>153</v>
      </c>
    </row>
    <row r="56" spans="1:13" ht="13.5" customHeight="1" thickBot="1">
      <c r="A56" s="221">
        <v>257031</v>
      </c>
      <c r="B56" s="221">
        <v>252914</v>
      </c>
      <c r="C56" s="222">
        <v>292165</v>
      </c>
      <c r="D56" s="222">
        <v>320988</v>
      </c>
      <c r="E56" s="223">
        <v>339324</v>
      </c>
      <c r="F56" s="223">
        <v>354536</v>
      </c>
      <c r="G56" s="223">
        <v>371221</v>
      </c>
      <c r="H56" s="223">
        <v>381991</v>
      </c>
      <c r="I56" s="224">
        <v>388253</v>
      </c>
      <c r="J56" s="224">
        <v>413569</v>
      </c>
      <c r="K56" s="223">
        <v>302325</v>
      </c>
      <c r="L56" s="223">
        <v>293660</v>
      </c>
      <c r="M56" s="34">
        <f>SUM(A56:L56)</f>
        <v>3967977</v>
      </c>
    </row>
    <row r="57" spans="1:13" ht="13.5" customHeight="1" thickBot="1">
      <c r="A57" s="326">
        <v>1994</v>
      </c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</row>
    <row r="58" spans="1:13" ht="13.5" customHeight="1" thickBot="1">
      <c r="A58" s="241" t="s">
        <v>131</v>
      </c>
      <c r="B58" s="241" t="s">
        <v>132</v>
      </c>
      <c r="C58" s="241" t="s">
        <v>11</v>
      </c>
      <c r="D58" s="241" t="s">
        <v>12</v>
      </c>
      <c r="E58" s="241" t="s">
        <v>13</v>
      </c>
      <c r="F58" s="241" t="s">
        <v>14</v>
      </c>
      <c r="G58" s="241" t="s">
        <v>15</v>
      </c>
      <c r="H58" s="241" t="s">
        <v>133</v>
      </c>
      <c r="I58" s="241" t="s">
        <v>134</v>
      </c>
      <c r="J58" s="241" t="s">
        <v>135</v>
      </c>
      <c r="K58" s="241" t="s">
        <v>136</v>
      </c>
      <c r="L58" s="241" t="s">
        <v>137</v>
      </c>
      <c r="M58" s="241" t="s">
        <v>154</v>
      </c>
    </row>
    <row r="59" spans="1:13" ht="13.5" customHeight="1" thickBot="1">
      <c r="A59" s="221">
        <v>205016</v>
      </c>
      <c r="B59" s="221">
        <v>173386</v>
      </c>
      <c r="C59" s="222">
        <v>246055</v>
      </c>
      <c r="D59" s="222">
        <v>297887</v>
      </c>
      <c r="E59" s="223">
        <v>270151</v>
      </c>
      <c r="F59" s="223">
        <v>317929</v>
      </c>
      <c r="G59" s="223">
        <v>321800</v>
      </c>
      <c r="H59" s="223">
        <v>346407</v>
      </c>
      <c r="I59" s="224">
        <v>353190</v>
      </c>
      <c r="J59" s="224">
        <v>366836</v>
      </c>
      <c r="K59" s="223">
        <v>279523</v>
      </c>
      <c r="L59" s="223">
        <v>216502</v>
      </c>
      <c r="M59" s="34">
        <f>SUM(A59:L59)</f>
        <v>3394682</v>
      </c>
    </row>
    <row r="60" spans="1:13" ht="13.5" customHeight="1" thickBot="1">
      <c r="A60" s="326">
        <v>1993</v>
      </c>
      <c r="B60" s="326"/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</row>
    <row r="61" spans="1:13" ht="13.5" customHeight="1" thickBot="1">
      <c r="A61" s="241" t="s">
        <v>131</v>
      </c>
      <c r="B61" s="241" t="s">
        <v>132</v>
      </c>
      <c r="C61" s="241" t="s">
        <v>11</v>
      </c>
      <c r="D61" s="241" t="s">
        <v>12</v>
      </c>
      <c r="E61" s="241" t="s">
        <v>13</v>
      </c>
      <c r="F61" s="241" t="s">
        <v>14</v>
      </c>
      <c r="G61" s="241" t="s">
        <v>15</v>
      </c>
      <c r="H61" s="241" t="s">
        <v>133</v>
      </c>
      <c r="I61" s="241" t="s">
        <v>134</v>
      </c>
      <c r="J61" s="241" t="s">
        <v>135</v>
      </c>
      <c r="K61" s="241" t="s">
        <v>136</v>
      </c>
      <c r="L61" s="241" t="s">
        <v>137</v>
      </c>
      <c r="M61" s="241" t="s">
        <v>155</v>
      </c>
    </row>
    <row r="62" spans="1:13" ht="13.5" customHeight="1" thickBot="1">
      <c r="A62" s="225">
        <v>157717</v>
      </c>
      <c r="B62" s="225">
        <v>135244</v>
      </c>
      <c r="C62" s="226">
        <v>169663</v>
      </c>
      <c r="D62" s="226">
        <v>198461</v>
      </c>
      <c r="E62" s="227">
        <v>237635</v>
      </c>
      <c r="F62" s="227">
        <v>245917</v>
      </c>
      <c r="G62" s="227">
        <v>237333</v>
      </c>
      <c r="H62" s="227">
        <v>219718</v>
      </c>
      <c r="I62" s="226">
        <v>263079</v>
      </c>
      <c r="J62" s="226">
        <v>252415</v>
      </c>
      <c r="K62" s="227">
        <v>235507</v>
      </c>
      <c r="L62" s="227">
        <v>234781</v>
      </c>
      <c r="M62" s="34">
        <f>SUM(A62:L62)</f>
        <v>2587470</v>
      </c>
    </row>
    <row r="63" spans="1:11" ht="12.75" customHeight="1">
      <c r="A63" s="7" t="s">
        <v>129</v>
      </c>
      <c r="B63" s="3"/>
      <c r="D63" s="11"/>
      <c r="K63" s="1" t="s">
        <v>130</v>
      </c>
    </row>
  </sheetData>
  <sheetProtection/>
  <mergeCells count="20">
    <mergeCell ref="A60:M60"/>
    <mergeCell ref="A39:M39"/>
    <mergeCell ref="A42:M42"/>
    <mergeCell ref="A45:M45"/>
    <mergeCell ref="A48:M48"/>
    <mergeCell ref="A51:M51"/>
    <mergeCell ref="A54:M54"/>
    <mergeCell ref="A57:M57"/>
    <mergeCell ref="A3:M3"/>
    <mergeCell ref="A6:M6"/>
    <mergeCell ref="A9:M9"/>
    <mergeCell ref="A12:M12"/>
    <mergeCell ref="A15:M15"/>
    <mergeCell ref="A18:M18"/>
    <mergeCell ref="A24:M24"/>
    <mergeCell ref="A27:M27"/>
    <mergeCell ref="A30:M30"/>
    <mergeCell ref="A33:M33"/>
    <mergeCell ref="A36:M36"/>
    <mergeCell ref="A21:M21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322" customWidth="1"/>
    <col min="2" max="2" width="17.57421875" style="322" customWidth="1"/>
    <col min="3" max="3" width="19.57421875" style="322" customWidth="1"/>
    <col min="4" max="16384" width="9.140625" style="322" customWidth="1"/>
  </cols>
  <sheetData>
    <row r="1" s="1" customFormat="1" ht="19.5" customHeight="1">
      <c r="A1" s="2" t="s">
        <v>157</v>
      </c>
    </row>
    <row r="2" s="1" customFormat="1" ht="6.75" customHeight="1" thickBot="1"/>
    <row r="3" spans="1:16" s="1" customFormat="1" ht="13.5" customHeight="1" thickBot="1">
      <c r="A3" s="2"/>
      <c r="B3" s="11"/>
      <c r="C3" s="11"/>
      <c r="D3" s="326">
        <v>2012</v>
      </c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</row>
    <row r="4" spans="2:16" s="1" customFormat="1" ht="13.5" customHeight="1" thickBot="1">
      <c r="B4" s="11"/>
      <c r="C4" s="11"/>
      <c r="D4" s="249" t="s">
        <v>131</v>
      </c>
      <c r="E4" s="249" t="s">
        <v>132</v>
      </c>
      <c r="F4" s="249" t="s">
        <v>11</v>
      </c>
      <c r="G4" s="249" t="s">
        <v>12</v>
      </c>
      <c r="H4" s="249" t="s">
        <v>13</v>
      </c>
      <c r="I4" s="249" t="s">
        <v>14</v>
      </c>
      <c r="J4" s="249" t="s">
        <v>15</v>
      </c>
      <c r="K4" s="249" t="s">
        <v>133</v>
      </c>
      <c r="L4" s="249" t="s">
        <v>134</v>
      </c>
      <c r="M4" s="249" t="s">
        <v>135</v>
      </c>
      <c r="N4" s="249" t="s">
        <v>136</v>
      </c>
      <c r="O4" s="249" t="s">
        <v>137</v>
      </c>
      <c r="P4" s="49" t="s">
        <v>2</v>
      </c>
    </row>
    <row r="5" spans="1:18" s="1" customFormat="1" ht="13.5" customHeight="1">
      <c r="A5" s="333" t="s">
        <v>156</v>
      </c>
      <c r="B5" s="327" t="s">
        <v>159</v>
      </c>
      <c r="C5" s="202" t="s">
        <v>160</v>
      </c>
      <c r="D5" s="203">
        <v>93.5</v>
      </c>
      <c r="E5" s="203">
        <v>113.3</v>
      </c>
      <c r="F5" s="203">
        <v>78.54</v>
      </c>
      <c r="G5" s="203">
        <v>78.54</v>
      </c>
      <c r="H5" s="203">
        <v>97.24</v>
      </c>
      <c r="I5" s="203">
        <v>116.16</v>
      </c>
      <c r="J5" s="203">
        <v>123.42</v>
      </c>
      <c r="K5" s="203">
        <v>136.84</v>
      </c>
      <c r="L5" s="203">
        <v>116.77</v>
      </c>
      <c r="M5" s="203">
        <v>143.22</v>
      </c>
      <c r="N5" s="203">
        <v>149.33</v>
      </c>
      <c r="O5" s="203">
        <v>134.42</v>
      </c>
      <c r="P5" s="316">
        <f aca="true" t="shared" si="0" ref="P5:P21">SUM(D5:O5)</f>
        <v>1381.28</v>
      </c>
      <c r="R5" s="15"/>
    </row>
    <row r="6" spans="1:16" s="1" customFormat="1" ht="13.5" customHeight="1" thickBot="1">
      <c r="A6" s="334"/>
      <c r="B6" s="328"/>
      <c r="C6" s="204" t="s">
        <v>161</v>
      </c>
      <c r="D6" s="205">
        <v>13.2</v>
      </c>
      <c r="E6" s="205">
        <v>25.84</v>
      </c>
      <c r="F6" s="205">
        <v>13.2</v>
      </c>
      <c r="G6" s="205">
        <v>6.6</v>
      </c>
      <c r="H6" s="205">
        <v>19.8</v>
      </c>
      <c r="I6" s="205">
        <v>17.85</v>
      </c>
      <c r="J6" s="205">
        <v>19.8</v>
      </c>
      <c r="K6" s="205">
        <v>15.46</v>
      </c>
      <c r="L6" s="205">
        <v>33.71</v>
      </c>
      <c r="M6" s="205">
        <v>13.59</v>
      </c>
      <c r="N6" s="205">
        <v>21.53</v>
      </c>
      <c r="O6" s="205">
        <v>19.8</v>
      </c>
      <c r="P6" s="317">
        <f t="shared" si="0"/>
        <v>220.38000000000002</v>
      </c>
    </row>
    <row r="7" spans="1:16" s="1" customFormat="1" ht="13.5" customHeight="1" thickBot="1">
      <c r="A7" s="334"/>
      <c r="B7" s="330"/>
      <c r="C7" s="206" t="s">
        <v>162</v>
      </c>
      <c r="D7" s="207">
        <f>SUM(D5:D6)</f>
        <v>106.7</v>
      </c>
      <c r="E7" s="207">
        <f aca="true" t="shared" si="1" ref="E7:O7">SUM(E5:E6)</f>
        <v>139.14</v>
      </c>
      <c r="F7" s="207">
        <f t="shared" si="1"/>
        <v>91.74000000000001</v>
      </c>
      <c r="G7" s="207">
        <f t="shared" si="1"/>
        <v>85.14</v>
      </c>
      <c r="H7" s="207">
        <f t="shared" si="1"/>
        <v>117.03999999999999</v>
      </c>
      <c r="I7" s="207">
        <f t="shared" si="1"/>
        <v>134.01</v>
      </c>
      <c r="J7" s="207">
        <f t="shared" si="1"/>
        <v>143.22</v>
      </c>
      <c r="K7" s="207">
        <f t="shared" si="1"/>
        <v>152.3</v>
      </c>
      <c r="L7" s="207">
        <f t="shared" si="1"/>
        <v>150.48</v>
      </c>
      <c r="M7" s="207">
        <f t="shared" si="1"/>
        <v>156.81</v>
      </c>
      <c r="N7" s="207">
        <f t="shared" si="1"/>
        <v>170.86</v>
      </c>
      <c r="O7" s="207">
        <f t="shared" si="1"/>
        <v>154.22</v>
      </c>
      <c r="P7" s="318">
        <f t="shared" si="0"/>
        <v>1601.66</v>
      </c>
    </row>
    <row r="8" spans="1:16" s="1" customFormat="1" ht="13.5" customHeight="1">
      <c r="A8" s="334"/>
      <c r="B8" s="327" t="s">
        <v>163</v>
      </c>
      <c r="C8" s="202" t="s">
        <v>160</v>
      </c>
      <c r="D8" s="203">
        <v>58.65</v>
      </c>
      <c r="E8" s="203">
        <v>156.01</v>
      </c>
      <c r="F8" s="203">
        <v>69.44</v>
      </c>
      <c r="G8" s="203">
        <v>87.19</v>
      </c>
      <c r="H8" s="203">
        <v>102.33</v>
      </c>
      <c r="I8" s="203">
        <v>116.99</v>
      </c>
      <c r="J8" s="203">
        <v>120.95</v>
      </c>
      <c r="K8" s="203">
        <v>137.04</v>
      </c>
      <c r="L8" s="203">
        <v>116.38</v>
      </c>
      <c r="M8" s="203">
        <v>147.97</v>
      </c>
      <c r="N8" s="203">
        <v>148.81</v>
      </c>
      <c r="O8" s="203">
        <v>134.82</v>
      </c>
      <c r="P8" s="316">
        <f t="shared" si="0"/>
        <v>1396.58</v>
      </c>
    </row>
    <row r="9" spans="1:16" s="1" customFormat="1" ht="13.5" customHeight="1" thickBot="1">
      <c r="A9" s="334"/>
      <c r="B9" s="328"/>
      <c r="C9" s="204" t="s">
        <v>161</v>
      </c>
      <c r="D9" s="205">
        <v>15.56</v>
      </c>
      <c r="E9" s="205">
        <v>12.11</v>
      </c>
      <c r="F9" s="205">
        <v>12.73</v>
      </c>
      <c r="G9" s="205">
        <v>13.48</v>
      </c>
      <c r="H9" s="205">
        <v>14.7</v>
      </c>
      <c r="I9" s="205">
        <v>14.98</v>
      </c>
      <c r="J9" s="205">
        <v>16.1</v>
      </c>
      <c r="K9" s="205">
        <v>16.98</v>
      </c>
      <c r="L9" s="205">
        <v>17.29</v>
      </c>
      <c r="M9" s="205">
        <v>25.15</v>
      </c>
      <c r="N9" s="205">
        <v>52.72</v>
      </c>
      <c r="O9" s="205">
        <v>12.27</v>
      </c>
      <c r="P9" s="317">
        <f t="shared" si="0"/>
        <v>224.07000000000005</v>
      </c>
    </row>
    <row r="10" spans="1:16" s="1" customFormat="1" ht="13.5" customHeight="1" thickBot="1">
      <c r="A10" s="334"/>
      <c r="B10" s="328"/>
      <c r="C10" s="206" t="s">
        <v>162</v>
      </c>
      <c r="D10" s="207">
        <f aca="true" t="shared" si="2" ref="D10:O10">SUM(D8:D9)</f>
        <v>74.21</v>
      </c>
      <c r="E10" s="207">
        <f t="shared" si="2"/>
        <v>168.12</v>
      </c>
      <c r="F10" s="207">
        <f t="shared" si="2"/>
        <v>82.17</v>
      </c>
      <c r="G10" s="207">
        <f t="shared" si="2"/>
        <v>100.67</v>
      </c>
      <c r="H10" s="207">
        <f t="shared" si="2"/>
        <v>117.03</v>
      </c>
      <c r="I10" s="207">
        <f t="shared" si="2"/>
        <v>131.97</v>
      </c>
      <c r="J10" s="207">
        <f t="shared" si="2"/>
        <v>137.05</v>
      </c>
      <c r="K10" s="207">
        <f t="shared" si="2"/>
        <v>154.01999999999998</v>
      </c>
      <c r="L10" s="207">
        <f t="shared" si="2"/>
        <v>133.67</v>
      </c>
      <c r="M10" s="207">
        <f t="shared" si="2"/>
        <v>173.12</v>
      </c>
      <c r="N10" s="207">
        <f t="shared" si="2"/>
        <v>201.53</v>
      </c>
      <c r="O10" s="207">
        <f t="shared" si="2"/>
        <v>147.09</v>
      </c>
      <c r="P10" s="318">
        <f t="shared" si="0"/>
        <v>1620.65</v>
      </c>
    </row>
    <row r="11" spans="1:16" s="1" customFormat="1" ht="13.5" customHeight="1">
      <c r="A11" s="334"/>
      <c r="B11" s="327" t="s">
        <v>164</v>
      </c>
      <c r="C11" s="202" t="s">
        <v>160</v>
      </c>
      <c r="D11" s="203">
        <v>1.09</v>
      </c>
      <c r="E11" s="203">
        <v>2.89</v>
      </c>
      <c r="F11" s="203">
        <v>1.28</v>
      </c>
      <c r="G11" s="203">
        <v>1.61</v>
      </c>
      <c r="H11" s="203">
        <v>1.89</v>
      </c>
      <c r="I11" s="203">
        <v>2.16</v>
      </c>
      <c r="J11" s="203">
        <v>2.24</v>
      </c>
      <c r="K11" s="203">
        <v>2.54</v>
      </c>
      <c r="L11" s="203">
        <v>2.15</v>
      </c>
      <c r="M11" s="203">
        <v>2.74</v>
      </c>
      <c r="N11" s="203">
        <v>2.75</v>
      </c>
      <c r="O11" s="203">
        <v>2.49</v>
      </c>
      <c r="P11" s="316">
        <f t="shared" si="0"/>
        <v>25.830000000000005</v>
      </c>
    </row>
    <row r="12" spans="1:16" s="1" customFormat="1" ht="13.5" customHeight="1" thickBot="1">
      <c r="A12" s="334"/>
      <c r="B12" s="328"/>
      <c r="C12" s="204" t="s">
        <v>161</v>
      </c>
      <c r="D12" s="205">
        <v>0.12</v>
      </c>
      <c r="E12" s="205">
        <v>0.08</v>
      </c>
      <c r="F12" s="205">
        <v>0.08</v>
      </c>
      <c r="G12" s="205">
        <v>0.09</v>
      </c>
      <c r="H12" s="205">
        <v>0.09</v>
      </c>
      <c r="I12" s="205">
        <v>0.1</v>
      </c>
      <c r="J12" s="205">
        <v>0.12</v>
      </c>
      <c r="K12" s="205">
        <v>0.12</v>
      </c>
      <c r="L12" s="205">
        <v>0.12</v>
      </c>
      <c r="M12" s="205">
        <v>0.21</v>
      </c>
      <c r="N12" s="205">
        <v>0.58</v>
      </c>
      <c r="O12" s="205">
        <v>0.08</v>
      </c>
      <c r="P12" s="317">
        <f t="shared" si="0"/>
        <v>1.79</v>
      </c>
    </row>
    <row r="13" spans="1:16" s="1" customFormat="1" ht="13.5" customHeight="1" thickBot="1">
      <c r="A13" s="335"/>
      <c r="B13" s="330"/>
      <c r="C13" s="206" t="s">
        <v>162</v>
      </c>
      <c r="D13" s="207">
        <f aca="true" t="shared" si="3" ref="D13:O13">SUM(D11:D12)</f>
        <v>1.21</v>
      </c>
      <c r="E13" s="207">
        <f t="shared" si="3"/>
        <v>2.97</v>
      </c>
      <c r="F13" s="207">
        <f t="shared" si="3"/>
        <v>1.36</v>
      </c>
      <c r="G13" s="207">
        <f t="shared" si="3"/>
        <v>1.7000000000000002</v>
      </c>
      <c r="H13" s="207">
        <f t="shared" si="3"/>
        <v>1.98</v>
      </c>
      <c r="I13" s="207">
        <f t="shared" si="3"/>
        <v>2.2600000000000002</v>
      </c>
      <c r="J13" s="207">
        <f t="shared" si="3"/>
        <v>2.3600000000000003</v>
      </c>
      <c r="K13" s="207">
        <f t="shared" si="3"/>
        <v>2.66</v>
      </c>
      <c r="L13" s="207">
        <f t="shared" si="3"/>
        <v>2.27</v>
      </c>
      <c r="M13" s="207">
        <f t="shared" si="3"/>
        <v>2.95</v>
      </c>
      <c r="N13" s="207">
        <f t="shared" si="3"/>
        <v>3.33</v>
      </c>
      <c r="O13" s="207">
        <f t="shared" si="3"/>
        <v>2.5700000000000003</v>
      </c>
      <c r="P13" s="318">
        <f t="shared" si="0"/>
        <v>27.619999999999997</v>
      </c>
    </row>
    <row r="14" spans="1:16" s="1" customFormat="1" ht="13.5" customHeight="1">
      <c r="A14" s="333" t="s">
        <v>158</v>
      </c>
      <c r="B14" s="327" t="s">
        <v>163</v>
      </c>
      <c r="C14" s="202" t="s">
        <v>160</v>
      </c>
      <c r="D14" s="203">
        <v>897.3</v>
      </c>
      <c r="E14" s="203">
        <v>935.05</v>
      </c>
      <c r="F14" s="203">
        <v>1035.75</v>
      </c>
      <c r="G14" s="203">
        <v>1159.22</v>
      </c>
      <c r="H14" s="203">
        <v>1243.65</v>
      </c>
      <c r="I14" s="203">
        <v>1320.86</v>
      </c>
      <c r="J14" s="203">
        <v>1603.64</v>
      </c>
      <c r="K14" s="203">
        <v>938.7</v>
      </c>
      <c r="L14" s="203">
        <v>1501.81</v>
      </c>
      <c r="M14" s="203">
        <v>1508.58</v>
      </c>
      <c r="N14" s="203">
        <v>1028.83</v>
      </c>
      <c r="O14" s="203">
        <v>934.57</v>
      </c>
      <c r="P14" s="316">
        <f t="shared" si="0"/>
        <v>14107.96</v>
      </c>
    </row>
    <row r="15" spans="1:16" s="1" customFormat="1" ht="13.5" customHeight="1" thickBot="1">
      <c r="A15" s="334"/>
      <c r="B15" s="328"/>
      <c r="C15" s="204" t="s">
        <v>165</v>
      </c>
      <c r="D15" s="205">
        <v>182.17</v>
      </c>
      <c r="E15" s="205">
        <v>123.25</v>
      </c>
      <c r="F15" s="205">
        <v>136.41</v>
      </c>
      <c r="G15" s="205">
        <v>175.56</v>
      </c>
      <c r="H15" s="205">
        <v>208.29</v>
      </c>
      <c r="I15" s="205">
        <v>169.09</v>
      </c>
      <c r="J15" s="205">
        <v>262.1</v>
      </c>
      <c r="K15" s="205">
        <v>158.11</v>
      </c>
      <c r="L15" s="205">
        <v>209.94</v>
      </c>
      <c r="M15" s="205">
        <v>154.27</v>
      </c>
      <c r="N15" s="205">
        <v>179.18</v>
      </c>
      <c r="O15" s="205">
        <v>166.47</v>
      </c>
      <c r="P15" s="317">
        <f t="shared" si="0"/>
        <v>2124.84</v>
      </c>
    </row>
    <row r="16" spans="1:16" s="1" customFormat="1" ht="13.5" customHeight="1" thickBot="1">
      <c r="A16" s="334"/>
      <c r="B16" s="328"/>
      <c r="C16" s="206" t="s">
        <v>162</v>
      </c>
      <c r="D16" s="207">
        <f aca="true" t="shared" si="4" ref="D16:O16">SUM(D14:D15)</f>
        <v>1079.47</v>
      </c>
      <c r="E16" s="207">
        <f t="shared" si="4"/>
        <v>1058.3</v>
      </c>
      <c r="F16" s="207">
        <f t="shared" si="4"/>
        <v>1172.16</v>
      </c>
      <c r="G16" s="207">
        <f t="shared" si="4"/>
        <v>1334.78</v>
      </c>
      <c r="H16" s="207">
        <f t="shared" si="4"/>
        <v>1451.94</v>
      </c>
      <c r="I16" s="207">
        <f t="shared" si="4"/>
        <v>1489.9499999999998</v>
      </c>
      <c r="J16" s="207">
        <f t="shared" si="4"/>
        <v>1865.7400000000002</v>
      </c>
      <c r="K16" s="207">
        <f t="shared" si="4"/>
        <v>1096.81</v>
      </c>
      <c r="L16" s="207">
        <f t="shared" si="4"/>
        <v>1711.75</v>
      </c>
      <c r="M16" s="207">
        <f t="shared" si="4"/>
        <v>1662.85</v>
      </c>
      <c r="N16" s="207">
        <f t="shared" si="4"/>
        <v>1208.01</v>
      </c>
      <c r="O16" s="207">
        <f t="shared" si="4"/>
        <v>1101.04</v>
      </c>
      <c r="P16" s="318">
        <f t="shared" si="0"/>
        <v>16232.8</v>
      </c>
    </row>
    <row r="17" spans="1:16" s="1" customFormat="1" ht="13.5" customHeight="1">
      <c r="A17" s="334"/>
      <c r="B17" s="327" t="s">
        <v>164</v>
      </c>
      <c r="C17" s="208" t="s">
        <v>160</v>
      </c>
      <c r="D17" s="209">
        <v>51.02</v>
      </c>
      <c r="E17" s="209">
        <v>53.14</v>
      </c>
      <c r="F17" s="209">
        <v>59.08</v>
      </c>
      <c r="G17" s="209">
        <v>66.07</v>
      </c>
      <c r="H17" s="209">
        <v>69.86</v>
      </c>
      <c r="I17" s="209">
        <v>75.6</v>
      </c>
      <c r="J17" s="209">
        <v>92.32</v>
      </c>
      <c r="K17" s="209">
        <v>55.15</v>
      </c>
      <c r="L17" s="209">
        <v>92.29</v>
      </c>
      <c r="M17" s="209">
        <v>91.51</v>
      </c>
      <c r="N17" s="209">
        <v>63.09</v>
      </c>
      <c r="O17" s="209">
        <v>56.15</v>
      </c>
      <c r="P17" s="319">
        <f t="shared" si="0"/>
        <v>825.28</v>
      </c>
    </row>
    <row r="18" spans="1:16" s="1" customFormat="1" ht="13.5" customHeight="1">
      <c r="A18" s="334"/>
      <c r="B18" s="328"/>
      <c r="C18" s="210" t="s">
        <v>165</v>
      </c>
      <c r="D18" s="211">
        <v>3.72</v>
      </c>
      <c r="E18" s="211">
        <v>2.39</v>
      </c>
      <c r="F18" s="211">
        <v>2.56</v>
      </c>
      <c r="G18" s="211">
        <v>3.41</v>
      </c>
      <c r="H18" s="211">
        <v>4.15</v>
      </c>
      <c r="I18" s="211">
        <v>3.26</v>
      </c>
      <c r="J18" s="211">
        <v>4.96</v>
      </c>
      <c r="K18" s="211">
        <v>3.55</v>
      </c>
      <c r="L18" s="211">
        <v>4.42</v>
      </c>
      <c r="M18" s="211">
        <v>2.97</v>
      </c>
      <c r="N18" s="211">
        <v>3.6</v>
      </c>
      <c r="O18" s="211">
        <v>3.47</v>
      </c>
      <c r="P18" s="320">
        <f t="shared" si="0"/>
        <v>42.46</v>
      </c>
    </row>
    <row r="19" spans="1:16" s="1" customFormat="1" ht="13.5" customHeight="1">
      <c r="A19" s="334"/>
      <c r="B19" s="328"/>
      <c r="C19" s="210" t="s">
        <v>376</v>
      </c>
      <c r="D19" s="211">
        <v>0.3</v>
      </c>
      <c r="E19" s="211">
        <v>0.19</v>
      </c>
      <c r="F19" s="211">
        <v>0.58</v>
      </c>
      <c r="G19" s="211">
        <v>0.17</v>
      </c>
      <c r="H19" s="211">
        <v>0.7</v>
      </c>
      <c r="I19" s="211">
        <v>0.32</v>
      </c>
      <c r="J19" s="211">
        <v>0.76</v>
      </c>
      <c r="K19" s="211">
        <v>0.99</v>
      </c>
      <c r="L19" s="211">
        <v>1.4</v>
      </c>
      <c r="M19" s="211">
        <v>1.55</v>
      </c>
      <c r="N19" s="211">
        <v>0.69</v>
      </c>
      <c r="O19" s="211">
        <v>0.09</v>
      </c>
      <c r="P19" s="320">
        <f t="shared" si="0"/>
        <v>7.74</v>
      </c>
    </row>
    <row r="20" spans="1:16" s="1" customFormat="1" ht="13.5" customHeight="1">
      <c r="A20" s="334"/>
      <c r="B20" s="328"/>
      <c r="C20" s="210" t="s">
        <v>166</v>
      </c>
      <c r="D20" s="211">
        <v>0.18</v>
      </c>
      <c r="E20" s="211">
        <v>0.1</v>
      </c>
      <c r="F20" s="211">
        <v>0.16</v>
      </c>
      <c r="G20" s="211">
        <v>0.1</v>
      </c>
      <c r="H20" s="211">
        <v>0.26</v>
      </c>
      <c r="I20" s="211">
        <v>0.1</v>
      </c>
      <c r="J20" s="211">
        <v>0.33</v>
      </c>
      <c r="K20" s="211">
        <v>0.58</v>
      </c>
      <c r="L20" s="211">
        <v>0.37</v>
      </c>
      <c r="M20" s="211">
        <v>0.4</v>
      </c>
      <c r="N20" s="211">
        <v>0.37</v>
      </c>
      <c r="O20" s="211">
        <v>0.09</v>
      </c>
      <c r="P20" s="320">
        <f t="shared" si="0"/>
        <v>3.04</v>
      </c>
    </row>
    <row r="21" spans="1:16" s="1" customFormat="1" ht="13.5" customHeight="1" thickBot="1">
      <c r="A21" s="334"/>
      <c r="B21" s="328"/>
      <c r="C21" s="204" t="s">
        <v>167</v>
      </c>
      <c r="D21" s="212">
        <v>0.09</v>
      </c>
      <c r="E21" s="212">
        <v>0.02</v>
      </c>
      <c r="F21" s="212">
        <v>0.03</v>
      </c>
      <c r="G21" s="212">
        <v>0.07</v>
      </c>
      <c r="H21" s="212">
        <v>0.02</v>
      </c>
      <c r="I21" s="212">
        <v>0.01</v>
      </c>
      <c r="J21" s="212">
        <v>0.05</v>
      </c>
      <c r="K21" s="212">
        <v>0.03</v>
      </c>
      <c r="L21" s="212">
        <v>0.3</v>
      </c>
      <c r="M21" s="212">
        <v>0.03</v>
      </c>
      <c r="N21" s="212">
        <v>0.01</v>
      </c>
      <c r="O21" s="212">
        <v>0.01</v>
      </c>
      <c r="P21" s="317">
        <f t="shared" si="0"/>
        <v>0.6700000000000002</v>
      </c>
    </row>
    <row r="22" spans="1:16" s="1" customFormat="1" ht="13.5" customHeight="1" thickBot="1">
      <c r="A22" s="334"/>
      <c r="B22" s="330"/>
      <c r="C22" s="206" t="s">
        <v>162</v>
      </c>
      <c r="D22" s="213">
        <f>SUM(D17:D21)</f>
        <v>55.31</v>
      </c>
      <c r="E22" s="213">
        <f aca="true" t="shared" si="5" ref="E22:P22">SUM(E17:E21)</f>
        <v>55.84</v>
      </c>
      <c r="F22" s="213">
        <f t="shared" si="5"/>
        <v>62.41</v>
      </c>
      <c r="G22" s="213">
        <f t="shared" si="5"/>
        <v>69.81999999999998</v>
      </c>
      <c r="H22" s="213">
        <f t="shared" si="5"/>
        <v>74.99000000000001</v>
      </c>
      <c r="I22" s="213">
        <f t="shared" si="5"/>
        <v>79.28999999999999</v>
      </c>
      <c r="J22" s="213">
        <f t="shared" si="5"/>
        <v>98.41999999999999</v>
      </c>
      <c r="K22" s="213">
        <f t="shared" si="5"/>
        <v>60.3</v>
      </c>
      <c r="L22" s="213">
        <f t="shared" si="5"/>
        <v>98.78000000000002</v>
      </c>
      <c r="M22" s="213">
        <f t="shared" si="5"/>
        <v>96.46000000000001</v>
      </c>
      <c r="N22" s="213">
        <f t="shared" si="5"/>
        <v>67.76</v>
      </c>
      <c r="O22" s="213">
        <f t="shared" si="5"/>
        <v>59.81</v>
      </c>
      <c r="P22" s="321">
        <f t="shared" si="5"/>
        <v>879.1899999999999</v>
      </c>
    </row>
    <row r="23" spans="1:16" s="1" customFormat="1" ht="13.5" customHeight="1" thickBot="1">
      <c r="A23" s="331" t="s">
        <v>168</v>
      </c>
      <c r="B23" s="332"/>
      <c r="C23" s="332"/>
      <c r="D23" s="213">
        <f>D10+D16</f>
        <v>1153.68</v>
      </c>
      <c r="E23" s="213">
        <f aca="true" t="shared" si="6" ref="E23:P23">E10+E16</f>
        <v>1226.42</v>
      </c>
      <c r="F23" s="213">
        <f t="shared" si="6"/>
        <v>1254.3300000000002</v>
      </c>
      <c r="G23" s="213">
        <f t="shared" si="6"/>
        <v>1435.45</v>
      </c>
      <c r="H23" s="213">
        <f t="shared" si="6"/>
        <v>1568.97</v>
      </c>
      <c r="I23" s="213">
        <f t="shared" si="6"/>
        <v>1621.9199999999998</v>
      </c>
      <c r="J23" s="213">
        <f t="shared" si="6"/>
        <v>2002.7900000000002</v>
      </c>
      <c r="K23" s="213">
        <f t="shared" si="6"/>
        <v>1250.83</v>
      </c>
      <c r="L23" s="213">
        <f t="shared" si="6"/>
        <v>1845.42</v>
      </c>
      <c r="M23" s="213">
        <f t="shared" si="6"/>
        <v>1835.9699999999998</v>
      </c>
      <c r="N23" s="213">
        <f t="shared" si="6"/>
        <v>1409.54</v>
      </c>
      <c r="O23" s="213">
        <f t="shared" si="6"/>
        <v>1248.1299999999999</v>
      </c>
      <c r="P23" s="321">
        <f t="shared" si="6"/>
        <v>17853.45</v>
      </c>
    </row>
    <row r="24" spans="1:16" s="1" customFormat="1" ht="13.5" customHeight="1" thickBot="1">
      <c r="A24" s="331" t="s">
        <v>169</v>
      </c>
      <c r="B24" s="332"/>
      <c r="C24" s="332"/>
      <c r="D24" s="213">
        <f>D13+D22</f>
        <v>56.52</v>
      </c>
      <c r="E24" s="213">
        <f aca="true" t="shared" si="7" ref="E24:P24">E13+E22</f>
        <v>58.81</v>
      </c>
      <c r="F24" s="213">
        <f t="shared" si="7"/>
        <v>63.769999999999996</v>
      </c>
      <c r="G24" s="213">
        <f t="shared" si="7"/>
        <v>71.51999999999998</v>
      </c>
      <c r="H24" s="213">
        <f t="shared" si="7"/>
        <v>76.97000000000001</v>
      </c>
      <c r="I24" s="213">
        <f t="shared" si="7"/>
        <v>81.55</v>
      </c>
      <c r="J24" s="213">
        <f t="shared" si="7"/>
        <v>100.77999999999999</v>
      </c>
      <c r="K24" s="213">
        <f t="shared" si="7"/>
        <v>62.959999999999994</v>
      </c>
      <c r="L24" s="213">
        <f t="shared" si="7"/>
        <v>101.05000000000001</v>
      </c>
      <c r="M24" s="213">
        <f t="shared" si="7"/>
        <v>99.41000000000001</v>
      </c>
      <c r="N24" s="213">
        <f t="shared" si="7"/>
        <v>71.09</v>
      </c>
      <c r="O24" s="213">
        <f t="shared" si="7"/>
        <v>62.38</v>
      </c>
      <c r="P24" s="321">
        <f t="shared" si="7"/>
        <v>906.81</v>
      </c>
    </row>
    <row r="25" spans="1:4" s="1" customFormat="1" ht="13.5" customHeight="1">
      <c r="A25" s="1" t="s">
        <v>170</v>
      </c>
      <c r="D25" s="11"/>
    </row>
    <row r="26" spans="1:16" s="1" customFormat="1" ht="13.5" customHeight="1">
      <c r="A26" s="8" t="s">
        <v>171</v>
      </c>
      <c r="B26" s="12"/>
      <c r="C26" s="214"/>
      <c r="D26" s="214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</row>
    <row r="27" spans="1:16" s="1" customFormat="1" ht="13.5" customHeight="1">
      <c r="A27" s="329" t="s">
        <v>172</v>
      </c>
      <c r="B27" s="329"/>
      <c r="C27" s="329"/>
      <c r="D27" s="329"/>
      <c r="E27" s="216" t="s">
        <v>104</v>
      </c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</row>
  </sheetData>
  <sheetProtection/>
  <mergeCells count="11">
    <mergeCell ref="A14:A22"/>
    <mergeCell ref="B14:B16"/>
    <mergeCell ref="D3:P3"/>
    <mergeCell ref="A27:D27"/>
    <mergeCell ref="B17:B22"/>
    <mergeCell ref="A23:C23"/>
    <mergeCell ref="A24:C24"/>
    <mergeCell ref="A5:A13"/>
    <mergeCell ref="B5:B7"/>
    <mergeCell ref="B8:B10"/>
    <mergeCell ref="B11:B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44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3.421875" style="1" customWidth="1"/>
    <col min="2" max="2" width="23.8515625" style="185" customWidth="1"/>
    <col min="3" max="12" width="7.7109375" style="40" customWidth="1"/>
    <col min="13" max="14" width="7.7109375" style="1" customWidth="1"/>
    <col min="15" max="15" width="9.140625" style="1" customWidth="1"/>
    <col min="16" max="16" width="9.140625" style="8" customWidth="1"/>
    <col min="17" max="16384" width="9.140625" style="1" customWidth="1"/>
  </cols>
  <sheetData>
    <row r="1" spans="1:16" ht="19.5" customHeight="1">
      <c r="A1" s="341" t="s">
        <v>192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</row>
    <row r="2" spans="3:12" ht="6.75" customHeight="1" thickBot="1"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3:16" ht="13.5" customHeight="1" thickBot="1">
      <c r="C3" s="326">
        <v>2012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</row>
    <row r="4" spans="1:16" ht="13.5" thickBot="1">
      <c r="A4" s="338" t="s">
        <v>191</v>
      </c>
      <c r="B4" s="336" t="s">
        <v>173</v>
      </c>
      <c r="C4" s="241" t="s">
        <v>131</v>
      </c>
      <c r="D4" s="241" t="s">
        <v>132</v>
      </c>
      <c r="E4" s="241" t="s">
        <v>11</v>
      </c>
      <c r="F4" s="241" t="s">
        <v>12</v>
      </c>
      <c r="G4" s="241" t="s">
        <v>13</v>
      </c>
      <c r="H4" s="241" t="s">
        <v>14</v>
      </c>
      <c r="I4" s="241" t="s">
        <v>15</v>
      </c>
      <c r="J4" s="241" t="s">
        <v>133</v>
      </c>
      <c r="K4" s="241" t="s">
        <v>134</v>
      </c>
      <c r="L4" s="241" t="s">
        <v>135</v>
      </c>
      <c r="M4" s="241" t="s">
        <v>136</v>
      </c>
      <c r="N4" s="241" t="s">
        <v>137</v>
      </c>
      <c r="O4" s="94" t="s">
        <v>2</v>
      </c>
      <c r="P4" s="240" t="s">
        <v>127</v>
      </c>
    </row>
    <row r="5" spans="1:16" s="8" customFormat="1" ht="13.5" customHeight="1" thickBot="1">
      <c r="A5" s="339"/>
      <c r="B5" s="337"/>
      <c r="C5" s="21">
        <f aca="true" t="shared" si="0" ref="C5:N5">SUM(C6:C22)</f>
        <v>238.7</v>
      </c>
      <c r="D5" s="21">
        <f t="shared" si="0"/>
        <v>288.2999999999999</v>
      </c>
      <c r="E5" s="21">
        <f t="shared" si="0"/>
        <v>280.9</v>
      </c>
      <c r="F5" s="21">
        <f t="shared" si="0"/>
        <v>222.7</v>
      </c>
      <c r="G5" s="21">
        <f t="shared" si="0"/>
        <v>255.20000000000005</v>
      </c>
      <c r="H5" s="21">
        <f t="shared" si="0"/>
        <v>252.70000000000002</v>
      </c>
      <c r="I5" s="21">
        <f t="shared" si="0"/>
        <v>205.19999999999996</v>
      </c>
      <c r="J5" s="21">
        <f t="shared" si="0"/>
        <v>204.7</v>
      </c>
      <c r="K5" s="21">
        <f t="shared" si="0"/>
        <v>253.10000000000005</v>
      </c>
      <c r="L5" s="21">
        <f t="shared" si="0"/>
        <v>241.79999999999995</v>
      </c>
      <c r="M5" s="21">
        <f t="shared" si="0"/>
        <v>243.99999999999997</v>
      </c>
      <c r="N5" s="21">
        <f t="shared" si="0"/>
        <v>264.1</v>
      </c>
      <c r="O5" s="34">
        <f aca="true" t="shared" si="1" ref="O5:O22">SUM(C5:N5)</f>
        <v>2951.4</v>
      </c>
      <c r="P5" s="246">
        <f>SUM(P6:P22)</f>
        <v>0.9999999999999999</v>
      </c>
    </row>
    <row r="6" spans="1:16" ht="22.5">
      <c r="A6" s="339"/>
      <c r="B6" s="47" t="s">
        <v>174</v>
      </c>
      <c r="C6" s="50">
        <v>33.9</v>
      </c>
      <c r="D6" s="50">
        <v>36</v>
      </c>
      <c r="E6" s="50">
        <v>46.4</v>
      </c>
      <c r="F6" s="37">
        <v>44.6</v>
      </c>
      <c r="G6" s="37">
        <v>53.2</v>
      </c>
      <c r="H6" s="37">
        <v>43.2</v>
      </c>
      <c r="I6" s="37">
        <v>35.3</v>
      </c>
      <c r="J6" s="37">
        <v>34.8</v>
      </c>
      <c r="K6" s="50">
        <v>37</v>
      </c>
      <c r="L6" s="37">
        <v>36.1</v>
      </c>
      <c r="M6" s="37">
        <v>33.5</v>
      </c>
      <c r="N6" s="37">
        <v>44.4</v>
      </c>
      <c r="O6" s="33">
        <f t="shared" si="1"/>
        <v>478.40000000000003</v>
      </c>
      <c r="P6" s="245">
        <f>O6/O$5</f>
        <v>0.16209256623975063</v>
      </c>
    </row>
    <row r="7" spans="1:16" s="5" customFormat="1" ht="22.5">
      <c r="A7" s="339"/>
      <c r="B7" s="44" t="s">
        <v>175</v>
      </c>
      <c r="C7" s="52">
        <v>43.6</v>
      </c>
      <c r="D7" s="52">
        <v>36.5</v>
      </c>
      <c r="E7" s="52">
        <v>45</v>
      </c>
      <c r="F7" s="38">
        <v>27.9</v>
      </c>
      <c r="G7" s="38">
        <v>30.6</v>
      </c>
      <c r="H7" s="38">
        <v>31.9</v>
      </c>
      <c r="I7" s="38">
        <v>30.5</v>
      </c>
      <c r="J7" s="38">
        <v>33.7</v>
      </c>
      <c r="K7" s="38">
        <v>46.4</v>
      </c>
      <c r="L7" s="38">
        <v>52.3</v>
      </c>
      <c r="M7" s="38">
        <v>43.4</v>
      </c>
      <c r="N7" s="38">
        <v>48.9</v>
      </c>
      <c r="O7" s="35">
        <f t="shared" si="1"/>
        <v>470.69999999999993</v>
      </c>
      <c r="P7" s="243">
        <f aca="true" t="shared" si="2" ref="P7:P22">O7/O$5</f>
        <v>0.15948363488513922</v>
      </c>
    </row>
    <row r="8" spans="1:16" s="6" customFormat="1" ht="12.75" customHeight="1">
      <c r="A8" s="339"/>
      <c r="B8" s="44" t="s">
        <v>176</v>
      </c>
      <c r="C8" s="52">
        <v>28.4</v>
      </c>
      <c r="D8" s="52">
        <v>32.7</v>
      </c>
      <c r="E8" s="52">
        <v>36.1</v>
      </c>
      <c r="F8" s="38">
        <v>31.2</v>
      </c>
      <c r="G8" s="38">
        <v>35.5</v>
      </c>
      <c r="H8" s="38">
        <v>38.6</v>
      </c>
      <c r="I8" s="38">
        <v>29.7</v>
      </c>
      <c r="J8" s="38">
        <v>24.3</v>
      </c>
      <c r="K8" s="38">
        <v>31.8</v>
      </c>
      <c r="L8" s="38">
        <v>30.8</v>
      </c>
      <c r="M8" s="38">
        <v>35.2</v>
      </c>
      <c r="N8" s="38">
        <v>37.9</v>
      </c>
      <c r="O8" s="35">
        <f t="shared" si="1"/>
        <v>392.2</v>
      </c>
      <c r="P8" s="243">
        <f t="shared" si="2"/>
        <v>0.1328860879582571</v>
      </c>
    </row>
    <row r="9" spans="1:16" s="6" customFormat="1" ht="22.5">
      <c r="A9" s="339"/>
      <c r="B9" s="44" t="s">
        <v>177</v>
      </c>
      <c r="C9" s="52">
        <v>70.8</v>
      </c>
      <c r="D9" s="52">
        <v>105.1</v>
      </c>
      <c r="E9" s="52">
        <v>58.9</v>
      </c>
      <c r="F9" s="38">
        <v>23</v>
      </c>
      <c r="G9" s="38">
        <v>21.9</v>
      </c>
      <c r="H9" s="38">
        <v>23.4</v>
      </c>
      <c r="I9" s="38">
        <v>11.2</v>
      </c>
      <c r="J9" s="38">
        <v>20.8</v>
      </c>
      <c r="K9" s="38">
        <v>16.3</v>
      </c>
      <c r="L9" s="38">
        <v>13.7</v>
      </c>
      <c r="M9" s="38">
        <v>12.9</v>
      </c>
      <c r="N9" s="38">
        <v>9.8</v>
      </c>
      <c r="O9" s="35">
        <f t="shared" si="1"/>
        <v>387.7999999999999</v>
      </c>
      <c r="P9" s="243">
        <f t="shared" si="2"/>
        <v>0.13139527004133628</v>
      </c>
    </row>
    <row r="10" spans="1:16" s="6" customFormat="1" ht="12.75" customHeight="1">
      <c r="A10" s="339"/>
      <c r="B10" s="44" t="s">
        <v>178</v>
      </c>
      <c r="C10" s="52">
        <v>14.1</v>
      </c>
      <c r="D10" s="52">
        <v>21.7</v>
      </c>
      <c r="E10" s="52">
        <v>28.1</v>
      </c>
      <c r="F10" s="38">
        <v>32.4</v>
      </c>
      <c r="G10" s="38">
        <v>45.7</v>
      </c>
      <c r="H10" s="38">
        <v>35</v>
      </c>
      <c r="I10" s="38">
        <v>25.3</v>
      </c>
      <c r="J10" s="38">
        <v>23.2</v>
      </c>
      <c r="K10" s="38">
        <v>30.3</v>
      </c>
      <c r="L10" s="38">
        <v>26.2</v>
      </c>
      <c r="M10" s="38">
        <v>37.3</v>
      </c>
      <c r="N10" s="38">
        <v>23.7</v>
      </c>
      <c r="O10" s="35">
        <f t="shared" si="1"/>
        <v>343</v>
      </c>
      <c r="P10" s="243">
        <f t="shared" si="2"/>
        <v>0.11621603306905197</v>
      </c>
    </row>
    <row r="11" spans="1:16" s="6" customFormat="1" ht="22.5">
      <c r="A11" s="339"/>
      <c r="B11" s="44" t="s">
        <v>179</v>
      </c>
      <c r="C11" s="52">
        <v>11.9</v>
      </c>
      <c r="D11" s="52">
        <v>11.6</v>
      </c>
      <c r="E11" s="52">
        <v>12.9</v>
      </c>
      <c r="F11" s="38">
        <v>11.6</v>
      </c>
      <c r="G11" s="38">
        <v>14.4</v>
      </c>
      <c r="H11" s="38">
        <v>18.9</v>
      </c>
      <c r="I11" s="38">
        <v>18.6</v>
      </c>
      <c r="J11" s="38">
        <v>17.5</v>
      </c>
      <c r="K11" s="38">
        <v>20.4</v>
      </c>
      <c r="L11" s="38">
        <v>14.2</v>
      </c>
      <c r="M11" s="38">
        <v>14.7</v>
      </c>
      <c r="N11" s="38">
        <v>15.5</v>
      </c>
      <c r="O11" s="35">
        <f t="shared" si="1"/>
        <v>182.2</v>
      </c>
      <c r="P11" s="243">
        <f t="shared" si="2"/>
        <v>0.06173341465067425</v>
      </c>
    </row>
    <row r="12" spans="1:16" s="6" customFormat="1" ht="12.75" customHeight="1">
      <c r="A12" s="339"/>
      <c r="B12" s="44" t="s">
        <v>180</v>
      </c>
      <c r="C12" s="52">
        <v>8.7</v>
      </c>
      <c r="D12" s="52">
        <v>12.6</v>
      </c>
      <c r="E12" s="52">
        <v>13.7</v>
      </c>
      <c r="F12" s="38">
        <v>12.9</v>
      </c>
      <c r="G12" s="38">
        <v>14.3</v>
      </c>
      <c r="H12" s="38">
        <v>14</v>
      </c>
      <c r="I12" s="38">
        <v>13.6</v>
      </c>
      <c r="J12" s="38">
        <v>10.2</v>
      </c>
      <c r="K12" s="38">
        <v>10.1</v>
      </c>
      <c r="L12" s="38">
        <v>11.7</v>
      </c>
      <c r="M12" s="38">
        <v>12.6</v>
      </c>
      <c r="N12" s="38">
        <v>12</v>
      </c>
      <c r="O12" s="35">
        <f t="shared" si="1"/>
        <v>146.4</v>
      </c>
      <c r="P12" s="243">
        <f t="shared" si="2"/>
        <v>0.04960357796300061</v>
      </c>
    </row>
    <row r="13" spans="1:16" s="6" customFormat="1" ht="12.75" customHeight="1">
      <c r="A13" s="339"/>
      <c r="B13" s="44" t="s">
        <v>181</v>
      </c>
      <c r="C13" s="52">
        <v>1.9</v>
      </c>
      <c r="D13" s="52">
        <v>2.3</v>
      </c>
      <c r="E13" s="52">
        <v>3</v>
      </c>
      <c r="F13" s="38">
        <v>4.7</v>
      </c>
      <c r="G13" s="38">
        <v>2.7</v>
      </c>
      <c r="H13" s="38">
        <v>7.4</v>
      </c>
      <c r="I13" s="38">
        <v>9.4</v>
      </c>
      <c r="J13" s="38">
        <v>8.4</v>
      </c>
      <c r="K13" s="38">
        <v>22.6</v>
      </c>
      <c r="L13" s="38">
        <v>19.1</v>
      </c>
      <c r="M13" s="38">
        <v>18.1</v>
      </c>
      <c r="N13" s="38">
        <v>32.8</v>
      </c>
      <c r="O13" s="35">
        <f t="shared" si="1"/>
        <v>132.39999999999998</v>
      </c>
      <c r="P13" s="243">
        <f t="shared" si="2"/>
        <v>0.04486006640916174</v>
      </c>
    </row>
    <row r="14" spans="1:16" s="6" customFormat="1" ht="12.75" customHeight="1">
      <c r="A14" s="339"/>
      <c r="B14" s="44" t="s">
        <v>182</v>
      </c>
      <c r="C14" s="52">
        <v>8</v>
      </c>
      <c r="D14" s="52">
        <v>8.9</v>
      </c>
      <c r="E14" s="52">
        <v>10.6</v>
      </c>
      <c r="F14" s="38">
        <v>10.7</v>
      </c>
      <c r="G14" s="38">
        <v>10</v>
      </c>
      <c r="H14" s="38">
        <v>9.8</v>
      </c>
      <c r="I14" s="38">
        <v>8.1</v>
      </c>
      <c r="J14" s="38">
        <v>8.7</v>
      </c>
      <c r="K14" s="38">
        <v>10.9</v>
      </c>
      <c r="L14" s="38">
        <v>9.8</v>
      </c>
      <c r="M14" s="38">
        <v>10.4</v>
      </c>
      <c r="N14" s="38">
        <v>10.6</v>
      </c>
      <c r="O14" s="35">
        <f t="shared" si="1"/>
        <v>116.5</v>
      </c>
      <c r="P14" s="243">
        <f t="shared" si="2"/>
        <v>0.0394727925730162</v>
      </c>
    </row>
    <row r="15" spans="1:16" s="6" customFormat="1" ht="22.5">
      <c r="A15" s="339"/>
      <c r="B15" s="44" t="s">
        <v>183</v>
      </c>
      <c r="C15" s="52">
        <v>5.9</v>
      </c>
      <c r="D15" s="52">
        <v>6.5</v>
      </c>
      <c r="E15" s="52">
        <v>8.6</v>
      </c>
      <c r="F15" s="38">
        <v>8.2</v>
      </c>
      <c r="G15" s="38">
        <v>10.2</v>
      </c>
      <c r="H15" s="52">
        <v>10</v>
      </c>
      <c r="I15" s="38">
        <v>8.1</v>
      </c>
      <c r="J15" s="52">
        <v>10</v>
      </c>
      <c r="K15" s="52">
        <v>9.6</v>
      </c>
      <c r="L15" s="52">
        <v>9.6</v>
      </c>
      <c r="M15" s="52">
        <v>9.8</v>
      </c>
      <c r="N15" s="52">
        <v>10</v>
      </c>
      <c r="O15" s="32">
        <f t="shared" si="1"/>
        <v>106.49999999999999</v>
      </c>
      <c r="P15" s="243">
        <f t="shared" si="2"/>
        <v>0.036084570034559865</v>
      </c>
    </row>
    <row r="16" spans="1:16" s="6" customFormat="1" ht="22.5">
      <c r="A16" s="339"/>
      <c r="B16" s="44" t="s">
        <v>184</v>
      </c>
      <c r="C16" s="52">
        <v>2.6</v>
      </c>
      <c r="D16" s="52">
        <v>3.7</v>
      </c>
      <c r="E16" s="52">
        <v>3.7</v>
      </c>
      <c r="F16" s="38">
        <v>3.8</v>
      </c>
      <c r="G16" s="38">
        <v>3.1</v>
      </c>
      <c r="H16" s="38">
        <v>4.4</v>
      </c>
      <c r="I16" s="38">
        <v>2.7</v>
      </c>
      <c r="J16" s="38">
        <v>3</v>
      </c>
      <c r="K16" s="38">
        <v>3.8</v>
      </c>
      <c r="L16" s="38">
        <v>4.1</v>
      </c>
      <c r="M16" s="38">
        <v>4.3</v>
      </c>
      <c r="N16" s="38">
        <v>4.2</v>
      </c>
      <c r="O16" s="35">
        <f t="shared" si="1"/>
        <v>43.400000000000006</v>
      </c>
      <c r="P16" s="243">
        <f t="shared" si="2"/>
        <v>0.014704885816900456</v>
      </c>
    </row>
    <row r="17" spans="1:16" s="6" customFormat="1" ht="12.75" customHeight="1">
      <c r="A17" s="339"/>
      <c r="B17" s="44" t="s">
        <v>185</v>
      </c>
      <c r="C17" s="52">
        <v>2.4</v>
      </c>
      <c r="D17" s="52">
        <v>3.4</v>
      </c>
      <c r="E17" s="52">
        <v>3.7</v>
      </c>
      <c r="F17" s="38">
        <v>3.8</v>
      </c>
      <c r="G17" s="38">
        <v>4.6</v>
      </c>
      <c r="H17" s="38">
        <v>3.8</v>
      </c>
      <c r="I17" s="38">
        <v>4.5</v>
      </c>
      <c r="J17" s="38">
        <v>3.7</v>
      </c>
      <c r="K17" s="38">
        <v>3.3</v>
      </c>
      <c r="L17" s="38">
        <v>3</v>
      </c>
      <c r="M17" s="38">
        <v>2.6</v>
      </c>
      <c r="N17" s="38">
        <v>3.2</v>
      </c>
      <c r="O17" s="35">
        <f t="shared" si="1"/>
        <v>42</v>
      </c>
      <c r="P17" s="243">
        <f t="shared" si="2"/>
        <v>0.014230534661516568</v>
      </c>
    </row>
    <row r="18" spans="1:16" s="6" customFormat="1" ht="12.75" customHeight="1">
      <c r="A18" s="339"/>
      <c r="B18" s="44" t="s">
        <v>186</v>
      </c>
      <c r="C18" s="52">
        <v>2.1</v>
      </c>
      <c r="D18" s="52">
        <v>1.9</v>
      </c>
      <c r="E18" s="52">
        <v>2.5</v>
      </c>
      <c r="F18" s="38">
        <v>2.1</v>
      </c>
      <c r="G18" s="38">
        <v>2</v>
      </c>
      <c r="H18" s="38">
        <v>2.5</v>
      </c>
      <c r="I18" s="38">
        <v>2.3</v>
      </c>
      <c r="J18" s="38">
        <v>1.5</v>
      </c>
      <c r="K18" s="38">
        <v>3.6</v>
      </c>
      <c r="L18" s="38">
        <v>3.6</v>
      </c>
      <c r="M18" s="38">
        <v>2.7</v>
      </c>
      <c r="N18" s="52">
        <v>4</v>
      </c>
      <c r="O18" s="35">
        <f t="shared" si="1"/>
        <v>30.8</v>
      </c>
      <c r="P18" s="243">
        <f t="shared" si="2"/>
        <v>0.010435725418445483</v>
      </c>
    </row>
    <row r="19" spans="1:16" s="6" customFormat="1" ht="22.5">
      <c r="A19" s="339"/>
      <c r="B19" s="44" t="s">
        <v>187</v>
      </c>
      <c r="C19" s="52">
        <v>1</v>
      </c>
      <c r="D19" s="52">
        <v>1.4</v>
      </c>
      <c r="E19" s="52">
        <v>2.5</v>
      </c>
      <c r="F19" s="38">
        <v>2.4</v>
      </c>
      <c r="G19" s="38">
        <v>1.8</v>
      </c>
      <c r="H19" s="38">
        <v>5.9</v>
      </c>
      <c r="I19" s="38">
        <v>1.7</v>
      </c>
      <c r="J19" s="38">
        <v>1.3</v>
      </c>
      <c r="K19" s="38">
        <v>1.8</v>
      </c>
      <c r="L19" s="38">
        <v>1.7</v>
      </c>
      <c r="M19" s="38">
        <v>1.5</v>
      </c>
      <c r="N19" s="38">
        <v>1.6</v>
      </c>
      <c r="O19" s="35">
        <f t="shared" si="1"/>
        <v>24.600000000000005</v>
      </c>
      <c r="P19" s="243">
        <f t="shared" si="2"/>
        <v>0.008335027444602563</v>
      </c>
    </row>
    <row r="20" spans="1:16" s="6" customFormat="1" ht="12.75" customHeight="1">
      <c r="A20" s="339"/>
      <c r="B20" s="44" t="s">
        <v>188</v>
      </c>
      <c r="C20" s="52">
        <v>0.9</v>
      </c>
      <c r="D20" s="52">
        <v>1.5</v>
      </c>
      <c r="E20" s="52">
        <v>1.9</v>
      </c>
      <c r="F20" s="38">
        <v>1.3</v>
      </c>
      <c r="G20" s="38">
        <v>2.1</v>
      </c>
      <c r="H20" s="38">
        <v>1.7</v>
      </c>
      <c r="I20" s="38">
        <v>1.4</v>
      </c>
      <c r="J20" s="38">
        <v>0.8</v>
      </c>
      <c r="K20" s="38">
        <v>2.3</v>
      </c>
      <c r="L20" s="38">
        <v>3</v>
      </c>
      <c r="M20" s="38">
        <v>1.7</v>
      </c>
      <c r="N20" s="38">
        <v>2.3</v>
      </c>
      <c r="O20" s="35">
        <f t="shared" si="1"/>
        <v>20.9</v>
      </c>
      <c r="P20" s="243">
        <f t="shared" si="2"/>
        <v>0.00708138510537372</v>
      </c>
    </row>
    <row r="21" spans="1:16" ht="12.75">
      <c r="A21" s="339"/>
      <c r="B21" s="44" t="s">
        <v>189</v>
      </c>
      <c r="C21" s="52">
        <v>1.1</v>
      </c>
      <c r="D21" s="52">
        <v>1.7</v>
      </c>
      <c r="E21" s="52">
        <v>1.8</v>
      </c>
      <c r="F21" s="38">
        <v>1</v>
      </c>
      <c r="G21" s="38">
        <v>1.8</v>
      </c>
      <c r="H21" s="38">
        <v>1.1</v>
      </c>
      <c r="I21" s="38">
        <v>1.6</v>
      </c>
      <c r="J21" s="38">
        <v>1.3</v>
      </c>
      <c r="K21" s="38">
        <v>1.5</v>
      </c>
      <c r="L21" s="38">
        <v>1.6</v>
      </c>
      <c r="M21" s="38">
        <v>1.7</v>
      </c>
      <c r="N21" s="38">
        <v>1.7</v>
      </c>
      <c r="O21" s="35">
        <f t="shared" si="1"/>
        <v>17.9</v>
      </c>
      <c r="P21" s="243">
        <f t="shared" si="2"/>
        <v>0.006064918343836823</v>
      </c>
    </row>
    <row r="22" spans="1:16" ht="23.25" thickBot="1">
      <c r="A22" s="340"/>
      <c r="B22" s="48" t="s">
        <v>190</v>
      </c>
      <c r="C22" s="51">
        <v>1.4</v>
      </c>
      <c r="D22" s="51">
        <v>0.8</v>
      </c>
      <c r="E22" s="51">
        <v>1.5</v>
      </c>
      <c r="F22" s="39">
        <v>1.1</v>
      </c>
      <c r="G22" s="39">
        <v>1.3</v>
      </c>
      <c r="H22" s="39">
        <v>1.1</v>
      </c>
      <c r="I22" s="39">
        <v>1.2</v>
      </c>
      <c r="J22" s="39">
        <v>1.5</v>
      </c>
      <c r="K22" s="39">
        <v>1.4</v>
      </c>
      <c r="L22" s="39">
        <v>1.3</v>
      </c>
      <c r="M22" s="39">
        <v>1.6</v>
      </c>
      <c r="N22" s="39">
        <v>1.5</v>
      </c>
      <c r="O22" s="36">
        <f t="shared" si="1"/>
        <v>15.700000000000001</v>
      </c>
      <c r="P22" s="244">
        <f t="shared" si="2"/>
        <v>0.005319509385376431</v>
      </c>
    </row>
    <row r="23" spans="1:15" s="7" customFormat="1" ht="12.75">
      <c r="A23" s="1" t="s">
        <v>8</v>
      </c>
      <c r="B23" s="196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</row>
    <row r="24" spans="1:14" ht="12.75">
      <c r="A24" s="9"/>
      <c r="F24" s="55"/>
      <c r="G24" s="55"/>
      <c r="L24" s="55"/>
      <c r="M24" s="10"/>
      <c r="N24" s="10"/>
    </row>
    <row r="25" spans="1:15" ht="12.75">
      <c r="A25" s="9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1:15" ht="12.75">
      <c r="A26" s="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15"/>
    </row>
    <row r="27" ht="12.75">
      <c r="A27" s="9"/>
    </row>
    <row r="28" ht="12.75">
      <c r="A28" s="9"/>
    </row>
    <row r="29" ht="12.75">
      <c r="A29" s="9"/>
    </row>
    <row r="30" ht="12.75">
      <c r="A30" s="9"/>
    </row>
    <row r="31" ht="12.75">
      <c r="A31" s="9"/>
    </row>
    <row r="32" ht="12.75">
      <c r="A32" s="9"/>
    </row>
    <row r="33" ht="12.75">
      <c r="A33" s="9"/>
    </row>
    <row r="34" ht="12.75">
      <c r="A34" s="9"/>
    </row>
    <row r="35" ht="12.75">
      <c r="A35" s="9"/>
    </row>
    <row r="36" ht="12.75">
      <c r="A36" s="9"/>
    </row>
    <row r="37" ht="12.75">
      <c r="A37" s="9"/>
    </row>
    <row r="38" ht="12.75">
      <c r="A38" s="9"/>
    </row>
    <row r="39" ht="12.75">
      <c r="A39" s="9"/>
    </row>
    <row r="40" ht="12.75">
      <c r="A40" s="9"/>
    </row>
    <row r="41" spans="1:3" ht="12.75">
      <c r="A41" s="9"/>
      <c r="C41" s="58"/>
    </row>
    <row r="42" ht="12.75">
      <c r="C42" s="58"/>
    </row>
    <row r="43" ht="12.75">
      <c r="C43" s="58"/>
    </row>
    <row r="44" ht="12.75">
      <c r="C44" s="58"/>
    </row>
  </sheetData>
  <sheetProtection/>
  <mergeCells count="4">
    <mergeCell ref="C3:P3"/>
    <mergeCell ref="B4:B5"/>
    <mergeCell ref="A4:A22"/>
    <mergeCell ref="A1:P1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457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3.28125" style="31" customWidth="1"/>
    <col min="2" max="2" width="31.7109375" style="95" customWidth="1"/>
    <col min="3" max="3" width="9.140625" style="95" customWidth="1"/>
    <col min="4" max="15" width="9.140625" style="31" customWidth="1"/>
    <col min="16" max="16384" width="9.140625" style="31" customWidth="1"/>
  </cols>
  <sheetData>
    <row r="1" spans="1:15" s="1" customFormat="1" ht="19.5" customHeight="1">
      <c r="A1" s="2" t="s">
        <v>372</v>
      </c>
      <c r="B1" s="16"/>
      <c r="C1" s="16"/>
      <c r="D1" s="8"/>
      <c r="O1" s="11"/>
    </row>
    <row r="2" spans="1:15" s="1" customFormat="1" ht="13.5" thickBot="1">
      <c r="A2" s="8"/>
      <c r="B2" s="16"/>
      <c r="C2" s="16"/>
      <c r="D2" s="8"/>
      <c r="O2" s="11"/>
    </row>
    <row r="3" spans="2:15" s="1" customFormat="1" ht="13.5" thickBot="1">
      <c r="B3" s="247"/>
      <c r="C3" s="326">
        <v>2012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</row>
    <row r="4" spans="1:15" s="1" customFormat="1" ht="13.5" thickBot="1">
      <c r="A4" s="4"/>
      <c r="B4" s="248"/>
      <c r="C4" s="249" t="s">
        <v>131</v>
      </c>
      <c r="D4" s="249" t="s">
        <v>132</v>
      </c>
      <c r="E4" s="249" t="s">
        <v>11</v>
      </c>
      <c r="F4" s="249" t="s">
        <v>12</v>
      </c>
      <c r="G4" s="249" t="s">
        <v>13</v>
      </c>
      <c r="H4" s="249" t="s">
        <v>14</v>
      </c>
      <c r="I4" s="249" t="s">
        <v>15</v>
      </c>
      <c r="J4" s="249" t="s">
        <v>133</v>
      </c>
      <c r="K4" s="249" t="s">
        <v>134</v>
      </c>
      <c r="L4" s="249" t="s">
        <v>135</v>
      </c>
      <c r="M4" s="249" t="s">
        <v>136</v>
      </c>
      <c r="N4" s="249" t="s">
        <v>137</v>
      </c>
      <c r="O4" s="94" t="s">
        <v>2</v>
      </c>
    </row>
    <row r="5" spans="1:15" s="1" customFormat="1" ht="13.5" thickBot="1">
      <c r="A5" s="342" t="s">
        <v>205</v>
      </c>
      <c r="B5" s="250" t="s">
        <v>193</v>
      </c>
      <c r="C5" s="86">
        <f>C7+C31+C51+C78+C107+C129+C158+C183+C202+C224+C258+C290+C313+C337+C360+C393+C421+C447</f>
        <v>185173</v>
      </c>
      <c r="D5" s="86">
        <f aca="true" t="shared" si="0" ref="D5:N5">D7+D31+D51+D78+D107+D129+D158+D183+D202+D224+D258+D290+D313+D337+D360+D393+D421+D447</f>
        <v>225025</v>
      </c>
      <c r="E5" s="86">
        <f t="shared" si="0"/>
        <v>212921</v>
      </c>
      <c r="F5" s="86">
        <f t="shared" si="0"/>
        <v>155933</v>
      </c>
      <c r="G5" s="86">
        <f t="shared" si="0"/>
        <v>100024</v>
      </c>
      <c r="H5" s="86">
        <f t="shared" si="0"/>
        <v>181042</v>
      </c>
      <c r="I5" s="86">
        <f t="shared" si="0"/>
        <v>148024</v>
      </c>
      <c r="J5" s="86">
        <f t="shared" si="0"/>
        <v>147372</v>
      </c>
      <c r="K5" s="86">
        <f t="shared" si="0"/>
        <v>177477</v>
      </c>
      <c r="L5" s="86">
        <f t="shared" si="0"/>
        <v>173296</v>
      </c>
      <c r="M5" s="86">
        <f t="shared" si="0"/>
        <v>177476</v>
      </c>
      <c r="N5" s="86">
        <f t="shared" si="0"/>
        <v>184874</v>
      </c>
      <c r="O5" s="86">
        <f>O7+O31+O51+O78+O107+O129+O158+O183+O202+O224+O258+O290+O313+O337+O360+O393+O421+O447</f>
        <v>2068643</v>
      </c>
    </row>
    <row r="6" spans="1:15" ht="14.25" thickBot="1">
      <c r="A6" s="343"/>
      <c r="B6" s="352" t="s">
        <v>186</v>
      </c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</row>
    <row r="7" spans="1:15" s="264" customFormat="1" ht="13.5" thickBot="1">
      <c r="A7" s="343"/>
      <c r="B7" s="262" t="s">
        <v>105</v>
      </c>
      <c r="C7" s="263">
        <f aca="true" t="shared" si="1" ref="C7:O7">C8+C16+C19+C23+C28</f>
        <v>1681</v>
      </c>
      <c r="D7" s="263">
        <f t="shared" si="1"/>
        <v>1512</v>
      </c>
      <c r="E7" s="263">
        <f t="shared" si="1"/>
        <v>2187</v>
      </c>
      <c r="F7" s="263">
        <f t="shared" si="1"/>
        <v>1658</v>
      </c>
      <c r="G7" s="263">
        <f t="shared" si="1"/>
        <v>0</v>
      </c>
      <c r="H7" s="263">
        <f t="shared" si="1"/>
        <v>1987</v>
      </c>
      <c r="I7" s="263">
        <f t="shared" si="1"/>
        <v>1871</v>
      </c>
      <c r="J7" s="263">
        <f t="shared" si="1"/>
        <v>1314</v>
      </c>
      <c r="K7" s="263">
        <f t="shared" si="1"/>
        <v>3172</v>
      </c>
      <c r="L7" s="263">
        <f t="shared" si="1"/>
        <v>3043</v>
      </c>
      <c r="M7" s="263">
        <f t="shared" si="1"/>
        <v>2148</v>
      </c>
      <c r="N7" s="263">
        <f t="shared" si="1"/>
        <v>3385</v>
      </c>
      <c r="O7" s="263">
        <f t="shared" si="1"/>
        <v>23958</v>
      </c>
    </row>
    <row r="8" spans="1:15" ht="13.5" customHeight="1" thickBot="1">
      <c r="A8" s="343"/>
      <c r="B8" s="30" t="s">
        <v>194</v>
      </c>
      <c r="C8" s="27">
        <f aca="true" t="shared" si="2" ref="C8:N8">SUM(C9:C15)</f>
        <v>1367</v>
      </c>
      <c r="D8" s="27">
        <f t="shared" si="2"/>
        <v>987</v>
      </c>
      <c r="E8" s="27">
        <f t="shared" si="2"/>
        <v>1533</v>
      </c>
      <c r="F8" s="27">
        <f t="shared" si="2"/>
        <v>1187</v>
      </c>
      <c r="G8" s="27">
        <f t="shared" si="2"/>
        <v>0</v>
      </c>
      <c r="H8" s="27">
        <f t="shared" si="2"/>
        <v>1295</v>
      </c>
      <c r="I8" s="27">
        <f t="shared" si="2"/>
        <v>1514</v>
      </c>
      <c r="J8" s="27">
        <f t="shared" si="2"/>
        <v>998</v>
      </c>
      <c r="K8" s="27">
        <f t="shared" si="2"/>
        <v>2775</v>
      </c>
      <c r="L8" s="27">
        <f t="shared" si="2"/>
        <v>2334</v>
      </c>
      <c r="M8" s="27">
        <f t="shared" si="2"/>
        <v>1591</v>
      </c>
      <c r="N8" s="27">
        <f t="shared" si="2"/>
        <v>2364</v>
      </c>
      <c r="O8" s="27">
        <f aca="true" t="shared" si="3" ref="O8:O29">SUM(C8:N8)</f>
        <v>17945</v>
      </c>
    </row>
    <row r="9" spans="1:15" ht="12.75">
      <c r="A9" s="343"/>
      <c r="B9" s="146" t="s">
        <v>195</v>
      </c>
      <c r="C9" s="64">
        <v>540</v>
      </c>
      <c r="D9" s="64">
        <v>368</v>
      </c>
      <c r="E9" s="64">
        <v>634</v>
      </c>
      <c r="F9" s="64">
        <v>363</v>
      </c>
      <c r="G9" s="64"/>
      <c r="H9" s="64">
        <v>541</v>
      </c>
      <c r="I9" s="64">
        <v>630</v>
      </c>
      <c r="J9" s="64">
        <v>487</v>
      </c>
      <c r="K9" s="64">
        <v>2111</v>
      </c>
      <c r="L9" s="64">
        <v>1636</v>
      </c>
      <c r="M9" s="64">
        <v>1200</v>
      </c>
      <c r="N9" s="64">
        <v>1767</v>
      </c>
      <c r="O9" s="65">
        <f t="shared" si="3"/>
        <v>10277</v>
      </c>
    </row>
    <row r="10" spans="1:15" ht="12.75">
      <c r="A10" s="343"/>
      <c r="B10" s="147" t="s">
        <v>75</v>
      </c>
      <c r="C10" s="23">
        <v>160</v>
      </c>
      <c r="D10" s="23">
        <v>209</v>
      </c>
      <c r="E10" s="23">
        <v>427</v>
      </c>
      <c r="F10" s="23"/>
      <c r="G10" s="23"/>
      <c r="H10" s="23">
        <v>400</v>
      </c>
      <c r="I10" s="23">
        <v>508</v>
      </c>
      <c r="J10" s="23">
        <v>195</v>
      </c>
      <c r="K10" s="23">
        <v>397</v>
      </c>
      <c r="L10" s="23">
        <v>199</v>
      </c>
      <c r="M10" s="23">
        <v>133</v>
      </c>
      <c r="N10" s="23">
        <v>209</v>
      </c>
      <c r="O10" s="24">
        <f t="shared" si="3"/>
        <v>2837</v>
      </c>
    </row>
    <row r="11" spans="1:15" ht="12.75">
      <c r="A11" s="343"/>
      <c r="B11" s="148" t="s">
        <v>64</v>
      </c>
      <c r="C11" s="23">
        <v>199</v>
      </c>
      <c r="D11" s="23">
        <v>111</v>
      </c>
      <c r="E11" s="23">
        <v>188</v>
      </c>
      <c r="F11" s="23">
        <v>340</v>
      </c>
      <c r="G11" s="23"/>
      <c r="H11" s="23">
        <v>207</v>
      </c>
      <c r="I11" s="23">
        <v>175</v>
      </c>
      <c r="J11" s="23">
        <v>80</v>
      </c>
      <c r="K11" s="23">
        <v>120</v>
      </c>
      <c r="L11" s="23">
        <v>141</v>
      </c>
      <c r="M11" s="23">
        <v>169</v>
      </c>
      <c r="N11" s="23">
        <v>233</v>
      </c>
      <c r="O11" s="24">
        <f t="shared" si="3"/>
        <v>1963</v>
      </c>
    </row>
    <row r="12" spans="1:15" ht="12.75">
      <c r="A12" s="343"/>
      <c r="B12" s="147" t="s">
        <v>91</v>
      </c>
      <c r="C12" s="23">
        <v>306</v>
      </c>
      <c r="D12" s="23"/>
      <c r="E12" s="23">
        <v>284</v>
      </c>
      <c r="F12" s="23">
        <v>125</v>
      </c>
      <c r="G12" s="23"/>
      <c r="H12" s="23"/>
      <c r="I12" s="23">
        <v>123</v>
      </c>
      <c r="J12" s="23"/>
      <c r="K12" s="23">
        <v>88</v>
      </c>
      <c r="L12" s="23"/>
      <c r="M12" s="23"/>
      <c r="N12" s="23">
        <v>155</v>
      </c>
      <c r="O12" s="24">
        <f t="shared" si="3"/>
        <v>1081</v>
      </c>
    </row>
    <row r="13" spans="1:15" ht="12.75">
      <c r="A13" s="343"/>
      <c r="B13" s="147" t="s">
        <v>71</v>
      </c>
      <c r="C13" s="23">
        <v>94</v>
      </c>
      <c r="D13" s="23"/>
      <c r="E13" s="23"/>
      <c r="F13" s="23">
        <v>210</v>
      </c>
      <c r="G13" s="23"/>
      <c r="H13" s="23">
        <v>147</v>
      </c>
      <c r="I13" s="23"/>
      <c r="J13" s="23">
        <v>137</v>
      </c>
      <c r="K13" s="23"/>
      <c r="L13" s="23">
        <v>113</v>
      </c>
      <c r="M13" s="23"/>
      <c r="N13" s="23"/>
      <c r="O13" s="24">
        <f t="shared" si="3"/>
        <v>701</v>
      </c>
    </row>
    <row r="14" spans="1:15" ht="12.75">
      <c r="A14" s="343"/>
      <c r="B14" s="147" t="s">
        <v>196</v>
      </c>
      <c r="C14" s="23">
        <v>68</v>
      </c>
      <c r="D14" s="23">
        <v>121</v>
      </c>
      <c r="E14" s="23"/>
      <c r="F14" s="23">
        <v>149</v>
      </c>
      <c r="G14" s="23"/>
      <c r="H14" s="23"/>
      <c r="I14" s="23">
        <v>78</v>
      </c>
      <c r="J14" s="23">
        <v>99</v>
      </c>
      <c r="K14" s="23">
        <v>59</v>
      </c>
      <c r="L14" s="23">
        <v>115</v>
      </c>
      <c r="M14" s="23"/>
      <c r="N14" s="23"/>
      <c r="O14" s="24">
        <f t="shared" si="3"/>
        <v>689</v>
      </c>
    </row>
    <row r="15" spans="1:15" ht="13.5" thickBot="1">
      <c r="A15" s="343"/>
      <c r="B15" s="145" t="s">
        <v>54</v>
      </c>
      <c r="C15" s="25"/>
      <c r="D15" s="25">
        <v>178</v>
      </c>
      <c r="E15" s="25"/>
      <c r="F15" s="25"/>
      <c r="G15" s="25"/>
      <c r="H15" s="25"/>
      <c r="I15" s="25"/>
      <c r="J15" s="25"/>
      <c r="K15" s="25"/>
      <c r="L15" s="25">
        <v>130</v>
      </c>
      <c r="M15" s="25">
        <v>89</v>
      </c>
      <c r="N15" s="25"/>
      <c r="O15" s="26">
        <f t="shared" si="3"/>
        <v>397</v>
      </c>
    </row>
    <row r="16" spans="1:15" ht="13.5" thickBot="1">
      <c r="A16" s="343"/>
      <c r="B16" s="30" t="s">
        <v>197</v>
      </c>
      <c r="C16" s="27">
        <f aca="true" t="shared" si="4" ref="C16:N16">SUM(C17:C18)</f>
        <v>0</v>
      </c>
      <c r="D16" s="27">
        <f t="shared" si="4"/>
        <v>0</v>
      </c>
      <c r="E16" s="27">
        <f t="shared" si="4"/>
        <v>0</v>
      </c>
      <c r="F16" s="27">
        <f t="shared" si="4"/>
        <v>135</v>
      </c>
      <c r="G16" s="27">
        <f t="shared" si="4"/>
        <v>0</v>
      </c>
      <c r="H16" s="27">
        <f t="shared" si="4"/>
        <v>161</v>
      </c>
      <c r="I16" s="27">
        <f t="shared" si="4"/>
        <v>69</v>
      </c>
      <c r="J16" s="27">
        <f t="shared" si="4"/>
        <v>48</v>
      </c>
      <c r="K16" s="27">
        <f t="shared" si="4"/>
        <v>0</v>
      </c>
      <c r="L16" s="27">
        <f t="shared" si="4"/>
        <v>0</v>
      </c>
      <c r="M16" s="27">
        <f t="shared" si="4"/>
        <v>0</v>
      </c>
      <c r="N16" s="27">
        <f t="shared" si="4"/>
        <v>0</v>
      </c>
      <c r="O16" s="27">
        <f t="shared" si="3"/>
        <v>413</v>
      </c>
    </row>
    <row r="17" spans="1:15" ht="12.75">
      <c r="A17" s="343"/>
      <c r="B17" s="251" t="s">
        <v>1</v>
      </c>
      <c r="C17" s="23"/>
      <c r="D17" s="23"/>
      <c r="E17" s="23"/>
      <c r="F17" s="23">
        <v>135</v>
      </c>
      <c r="G17" s="23"/>
      <c r="H17" s="23">
        <v>161</v>
      </c>
      <c r="I17" s="23"/>
      <c r="J17" s="23"/>
      <c r="K17" s="23"/>
      <c r="L17" s="23"/>
      <c r="M17" s="23"/>
      <c r="N17" s="23"/>
      <c r="O17" s="65">
        <f t="shared" si="3"/>
        <v>296</v>
      </c>
    </row>
    <row r="18" spans="1:15" ht="13.5" thickBot="1">
      <c r="A18" s="343"/>
      <c r="B18" s="252" t="s">
        <v>80</v>
      </c>
      <c r="C18" s="20"/>
      <c r="D18" s="20"/>
      <c r="E18" s="20"/>
      <c r="F18" s="20"/>
      <c r="G18" s="20"/>
      <c r="H18" s="20"/>
      <c r="I18" s="20">
        <v>69</v>
      </c>
      <c r="J18" s="20">
        <v>48</v>
      </c>
      <c r="K18" s="20"/>
      <c r="L18" s="20"/>
      <c r="M18" s="20"/>
      <c r="N18" s="20"/>
      <c r="O18" s="65">
        <f t="shared" si="3"/>
        <v>117</v>
      </c>
    </row>
    <row r="19" spans="1:15" ht="13.5" thickBot="1">
      <c r="A19" s="343"/>
      <c r="B19" s="253" t="s">
        <v>198</v>
      </c>
      <c r="C19" s="27">
        <f aca="true" t="shared" si="5" ref="C19:N19">SUM(C20:C22)</f>
        <v>222</v>
      </c>
      <c r="D19" s="27">
        <f t="shared" si="5"/>
        <v>397</v>
      </c>
      <c r="E19" s="27">
        <f t="shared" si="5"/>
        <v>559</v>
      </c>
      <c r="F19" s="27">
        <f t="shared" si="5"/>
        <v>239</v>
      </c>
      <c r="G19" s="27">
        <f t="shared" si="5"/>
        <v>0</v>
      </c>
      <c r="H19" s="27">
        <f t="shared" si="5"/>
        <v>289</v>
      </c>
      <c r="I19" s="27">
        <f t="shared" si="5"/>
        <v>288</v>
      </c>
      <c r="J19" s="27">
        <f t="shared" si="5"/>
        <v>167</v>
      </c>
      <c r="K19" s="27">
        <f t="shared" si="5"/>
        <v>349</v>
      </c>
      <c r="L19" s="27">
        <f t="shared" si="5"/>
        <v>598</v>
      </c>
      <c r="M19" s="27">
        <f t="shared" si="5"/>
        <v>324</v>
      </c>
      <c r="N19" s="27">
        <f t="shared" si="5"/>
        <v>720</v>
      </c>
      <c r="O19" s="27">
        <f t="shared" si="3"/>
        <v>4152</v>
      </c>
    </row>
    <row r="20" spans="1:15" ht="12.75">
      <c r="A20" s="343"/>
      <c r="B20" s="44" t="s">
        <v>27</v>
      </c>
      <c r="C20" s="23">
        <v>222</v>
      </c>
      <c r="D20" s="23">
        <v>244</v>
      </c>
      <c r="E20" s="23">
        <v>391</v>
      </c>
      <c r="F20" s="23">
        <v>239</v>
      </c>
      <c r="G20" s="23"/>
      <c r="H20" s="23">
        <v>289</v>
      </c>
      <c r="I20" s="23">
        <v>208</v>
      </c>
      <c r="J20" s="23">
        <v>167</v>
      </c>
      <c r="K20" s="23">
        <v>289</v>
      </c>
      <c r="L20" s="23">
        <v>598</v>
      </c>
      <c r="M20" s="23">
        <v>223</v>
      </c>
      <c r="N20" s="23">
        <v>362</v>
      </c>
      <c r="O20" s="24">
        <f t="shared" si="3"/>
        <v>3232</v>
      </c>
    </row>
    <row r="21" spans="1:15" ht="12.75">
      <c r="A21" s="343"/>
      <c r="B21" s="44" t="s">
        <v>47</v>
      </c>
      <c r="C21" s="23"/>
      <c r="D21" s="23">
        <v>153</v>
      </c>
      <c r="E21" s="23">
        <v>168</v>
      </c>
      <c r="F21" s="23"/>
      <c r="G21" s="23"/>
      <c r="H21" s="23"/>
      <c r="I21" s="23"/>
      <c r="J21" s="23"/>
      <c r="K21" s="23">
        <v>60</v>
      </c>
      <c r="L21" s="23"/>
      <c r="M21" s="23">
        <v>101</v>
      </c>
      <c r="N21" s="23">
        <v>358</v>
      </c>
      <c r="O21" s="24">
        <f t="shared" si="3"/>
        <v>840</v>
      </c>
    </row>
    <row r="22" spans="1:15" ht="13.5" thickBot="1">
      <c r="A22" s="343"/>
      <c r="B22" s="254" t="s">
        <v>199</v>
      </c>
      <c r="C22" s="25"/>
      <c r="D22" s="25"/>
      <c r="E22" s="25"/>
      <c r="F22" s="25"/>
      <c r="G22" s="25"/>
      <c r="H22" s="25"/>
      <c r="I22" s="25">
        <v>80</v>
      </c>
      <c r="J22" s="25"/>
      <c r="K22" s="25"/>
      <c r="L22" s="25"/>
      <c r="M22" s="25"/>
      <c r="N22" s="25"/>
      <c r="O22" s="24">
        <f t="shared" si="3"/>
        <v>80</v>
      </c>
    </row>
    <row r="23" spans="1:15" ht="13.5" thickBot="1">
      <c r="A23" s="343"/>
      <c r="B23" s="256" t="s">
        <v>203</v>
      </c>
      <c r="C23" s="27">
        <f aca="true" t="shared" si="6" ref="C23:N23">SUM(C24:C27)</f>
        <v>92</v>
      </c>
      <c r="D23" s="27">
        <f t="shared" si="6"/>
        <v>128</v>
      </c>
      <c r="E23" s="27">
        <f t="shared" si="6"/>
        <v>95</v>
      </c>
      <c r="F23" s="27">
        <f t="shared" si="6"/>
        <v>0</v>
      </c>
      <c r="G23" s="27">
        <f t="shared" si="6"/>
        <v>0</v>
      </c>
      <c r="H23" s="27">
        <f t="shared" si="6"/>
        <v>242</v>
      </c>
      <c r="I23" s="27">
        <f t="shared" si="6"/>
        <v>0</v>
      </c>
      <c r="J23" s="27">
        <f t="shared" si="6"/>
        <v>101</v>
      </c>
      <c r="K23" s="27">
        <f t="shared" si="6"/>
        <v>48</v>
      </c>
      <c r="L23" s="27">
        <f t="shared" si="6"/>
        <v>111</v>
      </c>
      <c r="M23" s="27">
        <f t="shared" si="6"/>
        <v>233</v>
      </c>
      <c r="N23" s="27">
        <f t="shared" si="6"/>
        <v>177</v>
      </c>
      <c r="O23" s="27">
        <f t="shared" si="3"/>
        <v>1227</v>
      </c>
    </row>
    <row r="24" spans="1:15" ht="12.75">
      <c r="A24" s="343"/>
      <c r="B24" s="44" t="s">
        <v>49</v>
      </c>
      <c r="C24" s="23"/>
      <c r="D24" s="23"/>
      <c r="E24" s="23">
        <v>59</v>
      </c>
      <c r="F24" s="23"/>
      <c r="G24" s="23"/>
      <c r="H24" s="23">
        <v>148</v>
      </c>
      <c r="I24" s="23"/>
      <c r="J24" s="23"/>
      <c r="K24" s="23">
        <v>48</v>
      </c>
      <c r="L24" s="23">
        <v>111</v>
      </c>
      <c r="M24" s="23">
        <v>148</v>
      </c>
      <c r="N24" s="23">
        <v>177</v>
      </c>
      <c r="O24" s="24">
        <f t="shared" si="3"/>
        <v>691</v>
      </c>
    </row>
    <row r="25" spans="1:15" ht="12.75">
      <c r="A25" s="343"/>
      <c r="B25" s="44" t="s">
        <v>30</v>
      </c>
      <c r="C25" s="23">
        <v>92</v>
      </c>
      <c r="D25" s="23">
        <v>128</v>
      </c>
      <c r="E25" s="23"/>
      <c r="F25" s="23"/>
      <c r="G25" s="23"/>
      <c r="H25" s="23">
        <v>94</v>
      </c>
      <c r="I25" s="23"/>
      <c r="J25" s="23"/>
      <c r="K25" s="23"/>
      <c r="L25" s="23"/>
      <c r="M25" s="23">
        <v>85</v>
      </c>
      <c r="N25" s="23"/>
      <c r="O25" s="24">
        <f t="shared" si="3"/>
        <v>399</v>
      </c>
    </row>
    <row r="26" spans="1:15" ht="12.75">
      <c r="A26" s="343"/>
      <c r="B26" s="44" t="s">
        <v>24</v>
      </c>
      <c r="C26" s="23"/>
      <c r="D26" s="23"/>
      <c r="E26" s="23"/>
      <c r="F26" s="23"/>
      <c r="G26" s="23"/>
      <c r="H26" s="23"/>
      <c r="I26" s="23"/>
      <c r="J26" s="23">
        <v>101</v>
      </c>
      <c r="K26" s="23"/>
      <c r="L26" s="23"/>
      <c r="M26" s="23"/>
      <c r="N26" s="23"/>
      <c r="O26" s="24">
        <f t="shared" si="3"/>
        <v>101</v>
      </c>
    </row>
    <row r="27" spans="1:15" ht="13.5" thickBot="1">
      <c r="A27" s="343"/>
      <c r="B27" s="44" t="s">
        <v>38</v>
      </c>
      <c r="C27" s="23"/>
      <c r="D27" s="23"/>
      <c r="E27" s="23">
        <v>36</v>
      </c>
      <c r="F27" s="23"/>
      <c r="G27" s="23"/>
      <c r="H27" s="23"/>
      <c r="I27" s="23"/>
      <c r="J27" s="23"/>
      <c r="K27" s="23"/>
      <c r="L27" s="23"/>
      <c r="M27" s="23"/>
      <c r="N27" s="23"/>
      <c r="O27" s="24">
        <f t="shared" si="3"/>
        <v>36</v>
      </c>
    </row>
    <row r="28" spans="1:15" ht="13.5" thickBot="1">
      <c r="A28" s="343"/>
      <c r="B28" s="30" t="s">
        <v>206</v>
      </c>
      <c r="C28" s="27">
        <f>SUM(C29)</f>
        <v>0</v>
      </c>
      <c r="D28" s="27">
        <f aca="true" t="shared" si="7" ref="D28:N28">SUM(D29)</f>
        <v>0</v>
      </c>
      <c r="E28" s="27">
        <f t="shared" si="7"/>
        <v>0</v>
      </c>
      <c r="F28" s="27">
        <f t="shared" si="7"/>
        <v>97</v>
      </c>
      <c r="G28" s="27">
        <f t="shared" si="7"/>
        <v>0</v>
      </c>
      <c r="H28" s="27">
        <f t="shared" si="7"/>
        <v>0</v>
      </c>
      <c r="I28" s="27">
        <f t="shared" si="7"/>
        <v>0</v>
      </c>
      <c r="J28" s="27">
        <f t="shared" si="7"/>
        <v>0</v>
      </c>
      <c r="K28" s="27">
        <f t="shared" si="7"/>
        <v>0</v>
      </c>
      <c r="L28" s="27">
        <f t="shared" si="7"/>
        <v>0</v>
      </c>
      <c r="M28" s="27">
        <f t="shared" si="7"/>
        <v>0</v>
      </c>
      <c r="N28" s="27">
        <f t="shared" si="7"/>
        <v>124</v>
      </c>
      <c r="O28" s="27">
        <f t="shared" si="3"/>
        <v>221</v>
      </c>
    </row>
    <row r="29" spans="1:15" ht="13.5" thickBot="1">
      <c r="A29" s="347"/>
      <c r="B29" s="257" t="s">
        <v>62</v>
      </c>
      <c r="C29" s="66"/>
      <c r="D29" s="66"/>
      <c r="E29" s="66"/>
      <c r="F29" s="66">
        <v>97</v>
      </c>
      <c r="G29" s="66"/>
      <c r="H29" s="66"/>
      <c r="I29" s="66"/>
      <c r="J29" s="66"/>
      <c r="K29" s="66"/>
      <c r="L29" s="66"/>
      <c r="M29" s="66"/>
      <c r="N29" s="66">
        <v>124</v>
      </c>
      <c r="O29" s="29">
        <f t="shared" si="3"/>
        <v>221</v>
      </c>
    </row>
    <row r="30" spans="1:15" ht="14.25" thickBot="1">
      <c r="A30" s="344" t="s">
        <v>176</v>
      </c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5"/>
      <c r="N30" s="346"/>
      <c r="O30" s="345"/>
    </row>
    <row r="31" spans="1:15" s="264" customFormat="1" ht="14.25" customHeight="1" thickBot="1">
      <c r="A31" s="342" t="s">
        <v>205</v>
      </c>
      <c r="B31" s="262" t="s">
        <v>105</v>
      </c>
      <c r="C31" s="263">
        <f aca="true" t="shared" si="8" ref="C31:N31">C32+C41+C43+C45</f>
        <v>18821</v>
      </c>
      <c r="D31" s="263">
        <f t="shared" si="8"/>
        <v>18806</v>
      </c>
      <c r="E31" s="263">
        <f t="shared" si="8"/>
        <v>23594</v>
      </c>
      <c r="F31" s="263">
        <f t="shared" si="8"/>
        <v>19269</v>
      </c>
      <c r="G31" s="263">
        <f t="shared" si="8"/>
        <v>21994</v>
      </c>
      <c r="H31" s="263">
        <f t="shared" si="8"/>
        <v>25284</v>
      </c>
      <c r="I31" s="263">
        <f t="shared" si="8"/>
        <v>19639</v>
      </c>
      <c r="J31" s="263">
        <f t="shared" si="8"/>
        <v>15490</v>
      </c>
      <c r="K31" s="263">
        <f t="shared" si="8"/>
        <v>21150</v>
      </c>
      <c r="L31" s="263">
        <f t="shared" si="8"/>
        <v>21085</v>
      </c>
      <c r="M31" s="263">
        <f t="shared" si="8"/>
        <v>21373</v>
      </c>
      <c r="N31" s="263">
        <f t="shared" si="8"/>
        <v>24350</v>
      </c>
      <c r="O31" s="263">
        <f>O32+O41+O43+O45</f>
        <v>250855</v>
      </c>
    </row>
    <row r="32" spans="1:15" ht="13.5" customHeight="1" thickBot="1">
      <c r="A32" s="343"/>
      <c r="B32" s="30" t="s">
        <v>194</v>
      </c>
      <c r="C32" s="27">
        <f aca="true" t="shared" si="9" ref="C32:N32">SUM(C33:C40)</f>
        <v>13163</v>
      </c>
      <c r="D32" s="27">
        <f t="shared" si="9"/>
        <v>12663</v>
      </c>
      <c r="E32" s="27">
        <f t="shared" si="9"/>
        <v>17460</v>
      </c>
      <c r="F32" s="27">
        <f t="shared" si="9"/>
        <v>16182</v>
      </c>
      <c r="G32" s="27">
        <f t="shared" si="9"/>
        <v>20039</v>
      </c>
      <c r="H32" s="27">
        <f t="shared" si="9"/>
        <v>19189</v>
      </c>
      <c r="I32" s="27">
        <f t="shared" si="9"/>
        <v>15662</v>
      </c>
      <c r="J32" s="27">
        <f t="shared" si="9"/>
        <v>13698</v>
      </c>
      <c r="K32" s="27">
        <f t="shared" si="9"/>
        <v>18009</v>
      </c>
      <c r="L32" s="27">
        <f t="shared" si="9"/>
        <v>17715</v>
      </c>
      <c r="M32" s="27">
        <f t="shared" si="9"/>
        <v>16753</v>
      </c>
      <c r="N32" s="27">
        <f t="shared" si="9"/>
        <v>17473</v>
      </c>
      <c r="O32" s="27">
        <f aca="true" t="shared" si="10" ref="O32:O49">SUM(C32:N32)</f>
        <v>198006</v>
      </c>
    </row>
    <row r="33" spans="1:15" ht="12.75">
      <c r="A33" s="343"/>
      <c r="B33" s="146" t="s">
        <v>75</v>
      </c>
      <c r="C33" s="64">
        <v>4000</v>
      </c>
      <c r="D33" s="64">
        <v>4877</v>
      </c>
      <c r="E33" s="64">
        <v>5741</v>
      </c>
      <c r="F33" s="64">
        <v>5825</v>
      </c>
      <c r="G33" s="64">
        <v>6598</v>
      </c>
      <c r="H33" s="64">
        <v>5551</v>
      </c>
      <c r="I33" s="64">
        <v>5608</v>
      </c>
      <c r="J33" s="64">
        <v>4649</v>
      </c>
      <c r="K33" s="64">
        <v>4765</v>
      </c>
      <c r="L33" s="64">
        <v>5304</v>
      </c>
      <c r="M33" s="64">
        <v>4696</v>
      </c>
      <c r="N33" s="64">
        <v>5345</v>
      </c>
      <c r="O33" s="65">
        <f t="shared" si="10"/>
        <v>62959</v>
      </c>
    </row>
    <row r="34" spans="1:15" ht="12.75">
      <c r="A34" s="343"/>
      <c r="B34" s="147" t="s">
        <v>195</v>
      </c>
      <c r="C34" s="23">
        <v>5002</v>
      </c>
      <c r="D34" s="23">
        <v>4530</v>
      </c>
      <c r="E34" s="23">
        <v>4507</v>
      </c>
      <c r="F34" s="23">
        <v>4042</v>
      </c>
      <c r="G34" s="23">
        <v>4231</v>
      </c>
      <c r="H34" s="23">
        <v>5443</v>
      </c>
      <c r="I34" s="23">
        <v>2623</v>
      </c>
      <c r="J34" s="23">
        <v>1610</v>
      </c>
      <c r="K34" s="23">
        <v>5372</v>
      </c>
      <c r="L34" s="23">
        <v>4568</v>
      </c>
      <c r="M34" s="23">
        <v>4556</v>
      </c>
      <c r="N34" s="23">
        <v>5157</v>
      </c>
      <c r="O34" s="24">
        <f t="shared" si="10"/>
        <v>51641</v>
      </c>
    </row>
    <row r="35" spans="1:15" ht="12.75">
      <c r="A35" s="343"/>
      <c r="B35" s="147" t="s">
        <v>71</v>
      </c>
      <c r="C35" s="23">
        <v>1979</v>
      </c>
      <c r="D35" s="23"/>
      <c r="E35" s="23">
        <v>2428</v>
      </c>
      <c r="F35" s="23">
        <v>2256</v>
      </c>
      <c r="G35" s="23">
        <v>2538</v>
      </c>
      <c r="H35" s="23">
        <v>2712</v>
      </c>
      <c r="I35" s="23">
        <v>3062</v>
      </c>
      <c r="J35" s="23">
        <v>1892</v>
      </c>
      <c r="K35" s="23">
        <v>2826</v>
      </c>
      <c r="L35" s="23">
        <v>2084</v>
      </c>
      <c r="M35" s="23">
        <v>2246</v>
      </c>
      <c r="N35" s="23">
        <v>2789</v>
      </c>
      <c r="O35" s="24">
        <f t="shared" si="10"/>
        <v>26812</v>
      </c>
    </row>
    <row r="36" spans="1:15" ht="12.75">
      <c r="A36" s="343"/>
      <c r="B36" s="148" t="s">
        <v>207</v>
      </c>
      <c r="C36" s="23"/>
      <c r="D36" s="23"/>
      <c r="E36" s="23"/>
      <c r="F36" s="23">
        <v>1226</v>
      </c>
      <c r="G36" s="23">
        <v>1471</v>
      </c>
      <c r="H36" s="23"/>
      <c r="I36" s="23">
        <v>1809</v>
      </c>
      <c r="J36" s="23">
        <v>1655</v>
      </c>
      <c r="K36" s="23">
        <v>2584</v>
      </c>
      <c r="L36" s="23">
        <v>3021</v>
      </c>
      <c r="M36" s="23">
        <v>2842</v>
      </c>
      <c r="N36" s="23">
        <v>2483</v>
      </c>
      <c r="O36" s="24">
        <f t="shared" si="10"/>
        <v>17091</v>
      </c>
    </row>
    <row r="37" spans="1:15" ht="12.75">
      <c r="A37" s="343"/>
      <c r="B37" s="147" t="s">
        <v>196</v>
      </c>
      <c r="C37" s="23">
        <v>1037</v>
      </c>
      <c r="D37" s="23">
        <v>1365</v>
      </c>
      <c r="E37" s="23"/>
      <c r="F37" s="23">
        <v>1371</v>
      </c>
      <c r="G37" s="23">
        <v>1739</v>
      </c>
      <c r="H37" s="23">
        <v>1650</v>
      </c>
      <c r="I37" s="23">
        <v>1254</v>
      </c>
      <c r="J37" s="23">
        <v>1298</v>
      </c>
      <c r="K37" s="23">
        <v>1212</v>
      </c>
      <c r="L37" s="23">
        <v>1350</v>
      </c>
      <c r="M37" s="23">
        <v>1199</v>
      </c>
      <c r="N37" s="23">
        <v>1699</v>
      </c>
      <c r="O37" s="24">
        <f t="shared" si="10"/>
        <v>15174</v>
      </c>
    </row>
    <row r="38" spans="1:15" ht="12.75">
      <c r="A38" s="343"/>
      <c r="B38" s="265" t="s">
        <v>64</v>
      </c>
      <c r="C38" s="25"/>
      <c r="D38" s="25">
        <v>1891</v>
      </c>
      <c r="E38" s="25">
        <v>1865</v>
      </c>
      <c r="F38" s="25">
        <v>1462</v>
      </c>
      <c r="G38" s="25">
        <v>1843</v>
      </c>
      <c r="H38" s="25">
        <v>2436</v>
      </c>
      <c r="I38" s="25">
        <v>1306</v>
      </c>
      <c r="J38" s="25">
        <v>1283</v>
      </c>
      <c r="K38" s="25"/>
      <c r="L38" s="25">
        <v>1388</v>
      </c>
      <c r="M38" s="25">
        <v>1214</v>
      </c>
      <c r="N38" s="25"/>
      <c r="O38" s="26">
        <f t="shared" si="10"/>
        <v>14688</v>
      </c>
    </row>
    <row r="39" spans="1:15" ht="12.75">
      <c r="A39" s="343"/>
      <c r="B39" s="145" t="s">
        <v>91</v>
      </c>
      <c r="C39" s="25">
        <v>1145</v>
      </c>
      <c r="D39" s="25"/>
      <c r="E39" s="25">
        <v>1137</v>
      </c>
      <c r="F39" s="25"/>
      <c r="G39" s="25">
        <v>1619</v>
      </c>
      <c r="H39" s="25">
        <v>1397</v>
      </c>
      <c r="I39" s="25"/>
      <c r="J39" s="25">
        <v>1311</v>
      </c>
      <c r="K39" s="25">
        <v>1250</v>
      </c>
      <c r="L39" s="25"/>
      <c r="M39" s="25"/>
      <c r="N39" s="25"/>
      <c r="O39" s="26">
        <f t="shared" si="10"/>
        <v>7859</v>
      </c>
    </row>
    <row r="40" spans="1:15" ht="13.5" thickBot="1">
      <c r="A40" s="343"/>
      <c r="B40" s="145" t="s">
        <v>54</v>
      </c>
      <c r="C40" s="25"/>
      <c r="D40" s="25"/>
      <c r="E40" s="25">
        <v>1782</v>
      </c>
      <c r="F40" s="25"/>
      <c r="G40" s="25"/>
      <c r="H40" s="25"/>
      <c r="I40" s="25"/>
      <c r="J40" s="25"/>
      <c r="K40" s="25"/>
      <c r="L40" s="25"/>
      <c r="M40" s="25"/>
      <c r="N40" s="25"/>
      <c r="O40" s="26">
        <f t="shared" si="10"/>
        <v>1782</v>
      </c>
    </row>
    <row r="41" spans="1:15" ht="13.5" thickBot="1">
      <c r="A41" s="343"/>
      <c r="B41" s="30" t="s">
        <v>197</v>
      </c>
      <c r="C41" s="27">
        <f aca="true" t="shared" si="11" ref="C41:N41">SUM(C42:C42)</f>
        <v>1721</v>
      </c>
      <c r="D41" s="27">
        <f t="shared" si="11"/>
        <v>2471</v>
      </c>
      <c r="E41" s="27">
        <f t="shared" si="11"/>
        <v>0</v>
      </c>
      <c r="F41" s="27">
        <f t="shared" si="11"/>
        <v>0</v>
      </c>
      <c r="G41" s="27">
        <f t="shared" si="11"/>
        <v>0</v>
      </c>
      <c r="H41" s="27">
        <f t="shared" si="11"/>
        <v>0</v>
      </c>
      <c r="I41" s="27">
        <f t="shared" si="11"/>
        <v>0</v>
      </c>
      <c r="J41" s="27">
        <f t="shared" si="11"/>
        <v>0</v>
      </c>
      <c r="K41" s="27">
        <f t="shared" si="11"/>
        <v>1646</v>
      </c>
      <c r="L41" s="27">
        <f t="shared" si="11"/>
        <v>1513</v>
      </c>
      <c r="M41" s="27">
        <f t="shared" si="11"/>
        <v>1957</v>
      </c>
      <c r="N41" s="27">
        <f t="shared" si="11"/>
        <v>3163</v>
      </c>
      <c r="O41" s="27">
        <f t="shared" si="10"/>
        <v>12471</v>
      </c>
    </row>
    <row r="42" spans="1:15" ht="13.5" thickBot="1">
      <c r="A42" s="343"/>
      <c r="B42" s="252" t="s">
        <v>208</v>
      </c>
      <c r="C42" s="20">
        <v>1721</v>
      </c>
      <c r="D42" s="20">
        <v>2471</v>
      </c>
      <c r="E42" s="20"/>
      <c r="F42" s="20"/>
      <c r="G42" s="20"/>
      <c r="H42" s="20"/>
      <c r="I42" s="20"/>
      <c r="J42" s="20"/>
      <c r="K42" s="20">
        <v>1646</v>
      </c>
      <c r="L42" s="20">
        <v>1513</v>
      </c>
      <c r="M42" s="20">
        <v>1957</v>
      </c>
      <c r="N42" s="20">
        <v>3163</v>
      </c>
      <c r="O42" s="80">
        <f t="shared" si="10"/>
        <v>12471</v>
      </c>
    </row>
    <row r="43" spans="1:15" ht="13.5" thickBot="1">
      <c r="A43" s="343"/>
      <c r="B43" s="253" t="s">
        <v>198</v>
      </c>
      <c r="C43" s="27">
        <f aca="true" t="shared" si="12" ref="C43:N43">SUM(C44:C44)</f>
        <v>1962</v>
      </c>
      <c r="D43" s="27">
        <f t="shared" si="12"/>
        <v>1931</v>
      </c>
      <c r="E43" s="27">
        <f t="shared" si="12"/>
        <v>2249</v>
      </c>
      <c r="F43" s="27">
        <f t="shared" si="12"/>
        <v>1752</v>
      </c>
      <c r="G43" s="27">
        <f t="shared" si="12"/>
        <v>1955</v>
      </c>
      <c r="H43" s="27">
        <f t="shared" si="12"/>
        <v>1893</v>
      </c>
      <c r="I43" s="27">
        <f t="shared" si="12"/>
        <v>1973</v>
      </c>
      <c r="J43" s="27">
        <f t="shared" si="12"/>
        <v>1792</v>
      </c>
      <c r="K43" s="27">
        <f t="shared" si="12"/>
        <v>1495</v>
      </c>
      <c r="L43" s="27">
        <f t="shared" si="12"/>
        <v>1857</v>
      </c>
      <c r="M43" s="27">
        <f t="shared" si="12"/>
        <v>2663</v>
      </c>
      <c r="N43" s="27">
        <f t="shared" si="12"/>
        <v>1891</v>
      </c>
      <c r="O43" s="27">
        <f t="shared" si="10"/>
        <v>23413</v>
      </c>
    </row>
    <row r="44" spans="1:15" ht="13.5" thickBot="1">
      <c r="A44" s="343"/>
      <c r="B44" s="44" t="s">
        <v>27</v>
      </c>
      <c r="C44" s="23">
        <v>1962</v>
      </c>
      <c r="D44" s="23">
        <v>1931</v>
      </c>
      <c r="E44" s="23">
        <v>2249</v>
      </c>
      <c r="F44" s="23">
        <v>1752</v>
      </c>
      <c r="G44" s="23">
        <v>1955</v>
      </c>
      <c r="H44" s="23">
        <v>1893</v>
      </c>
      <c r="I44" s="23">
        <v>1973</v>
      </c>
      <c r="J44" s="23">
        <v>1792</v>
      </c>
      <c r="K44" s="23">
        <v>1495</v>
      </c>
      <c r="L44" s="23">
        <v>1857</v>
      </c>
      <c r="M44" s="23">
        <v>2663</v>
      </c>
      <c r="N44" s="23">
        <v>1891</v>
      </c>
      <c r="O44" s="24">
        <f t="shared" si="10"/>
        <v>23413</v>
      </c>
    </row>
    <row r="45" spans="1:15" ht="13.5" thickBot="1">
      <c r="A45" s="343"/>
      <c r="B45" s="256" t="s">
        <v>203</v>
      </c>
      <c r="C45" s="27">
        <f aca="true" t="shared" si="13" ref="C45:N45">SUM(C46:C49)</f>
        <v>1975</v>
      </c>
      <c r="D45" s="27">
        <f t="shared" si="13"/>
        <v>1741</v>
      </c>
      <c r="E45" s="27">
        <f t="shared" si="13"/>
        <v>3885</v>
      </c>
      <c r="F45" s="27">
        <f t="shared" si="13"/>
        <v>1335</v>
      </c>
      <c r="G45" s="27">
        <f t="shared" si="13"/>
        <v>0</v>
      </c>
      <c r="H45" s="27">
        <f t="shared" si="13"/>
        <v>4202</v>
      </c>
      <c r="I45" s="27">
        <f t="shared" si="13"/>
        <v>2004</v>
      </c>
      <c r="J45" s="27">
        <f t="shared" si="13"/>
        <v>0</v>
      </c>
      <c r="K45" s="27">
        <f t="shared" si="13"/>
        <v>0</v>
      </c>
      <c r="L45" s="27">
        <f t="shared" si="13"/>
        <v>0</v>
      </c>
      <c r="M45" s="27">
        <f t="shared" si="13"/>
        <v>0</v>
      </c>
      <c r="N45" s="27">
        <f t="shared" si="13"/>
        <v>1823</v>
      </c>
      <c r="O45" s="27">
        <f t="shared" si="10"/>
        <v>16965</v>
      </c>
    </row>
    <row r="46" spans="1:15" ht="12.75">
      <c r="A46" s="343"/>
      <c r="B46" s="44" t="s">
        <v>58</v>
      </c>
      <c r="C46" s="23"/>
      <c r="D46" s="23"/>
      <c r="E46" s="23"/>
      <c r="F46" s="23"/>
      <c r="G46" s="23"/>
      <c r="H46" s="23">
        <v>4202</v>
      </c>
      <c r="I46" s="23">
        <v>2004</v>
      </c>
      <c r="J46" s="23"/>
      <c r="K46" s="23"/>
      <c r="L46" s="23"/>
      <c r="M46" s="23"/>
      <c r="N46" s="23"/>
      <c r="O46" s="24">
        <f t="shared" si="10"/>
        <v>6206</v>
      </c>
    </row>
    <row r="47" spans="1:15" ht="12.75">
      <c r="A47" s="343"/>
      <c r="B47" s="44" t="s">
        <v>29</v>
      </c>
      <c r="C47" s="23">
        <v>1975</v>
      </c>
      <c r="D47" s="23">
        <v>1741</v>
      </c>
      <c r="E47" s="23"/>
      <c r="F47" s="23"/>
      <c r="G47" s="23"/>
      <c r="H47" s="23"/>
      <c r="I47" s="23"/>
      <c r="J47" s="23"/>
      <c r="K47" s="23"/>
      <c r="L47" s="23"/>
      <c r="M47" s="23"/>
      <c r="N47" s="23">
        <v>1823</v>
      </c>
      <c r="O47" s="24">
        <f t="shared" si="10"/>
        <v>5539</v>
      </c>
    </row>
    <row r="48" spans="1:15" ht="12.75">
      <c r="A48" s="343"/>
      <c r="B48" s="44" t="s">
        <v>37</v>
      </c>
      <c r="C48" s="23"/>
      <c r="D48" s="23"/>
      <c r="E48" s="23">
        <v>3885</v>
      </c>
      <c r="F48" s="23"/>
      <c r="G48" s="23"/>
      <c r="H48" s="23"/>
      <c r="I48" s="23"/>
      <c r="J48" s="23"/>
      <c r="K48" s="23"/>
      <c r="L48" s="23"/>
      <c r="M48" s="23"/>
      <c r="N48" s="23"/>
      <c r="O48" s="24">
        <f t="shared" si="10"/>
        <v>3885</v>
      </c>
    </row>
    <row r="49" spans="1:15" ht="13.5" thickBot="1">
      <c r="A49" s="343"/>
      <c r="B49" s="44" t="s">
        <v>33</v>
      </c>
      <c r="C49" s="23"/>
      <c r="D49" s="23"/>
      <c r="E49" s="23"/>
      <c r="F49" s="23">
        <v>1335</v>
      </c>
      <c r="G49" s="23"/>
      <c r="H49" s="23"/>
      <c r="I49" s="23"/>
      <c r="J49" s="23"/>
      <c r="K49" s="23"/>
      <c r="L49" s="23"/>
      <c r="M49" s="23"/>
      <c r="N49" s="23"/>
      <c r="O49" s="24">
        <f t="shared" si="10"/>
        <v>1335</v>
      </c>
    </row>
    <row r="50" spans="1:15" ht="14.25" thickBot="1">
      <c r="A50" s="344" t="s">
        <v>181</v>
      </c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5"/>
      <c r="N50" s="346"/>
      <c r="O50" s="345"/>
    </row>
    <row r="51" spans="1:15" s="264" customFormat="1" ht="14.25" customHeight="1" thickBot="1">
      <c r="A51" s="342" t="s">
        <v>205</v>
      </c>
      <c r="B51" s="262" t="s">
        <v>105</v>
      </c>
      <c r="C51" s="263">
        <f aca="true" t="shared" si="14" ref="C51:N51">C52+C61+C67+C70</f>
        <v>1655</v>
      </c>
      <c r="D51" s="263">
        <f t="shared" si="14"/>
        <v>1860</v>
      </c>
      <c r="E51" s="263">
        <f t="shared" si="14"/>
        <v>2541</v>
      </c>
      <c r="F51" s="263">
        <f t="shared" si="14"/>
        <v>4406</v>
      </c>
      <c r="G51" s="263">
        <f t="shared" si="14"/>
        <v>0</v>
      </c>
      <c r="H51" s="263">
        <f t="shared" si="14"/>
        <v>6365</v>
      </c>
      <c r="I51" s="263">
        <f t="shared" si="14"/>
        <v>8921</v>
      </c>
      <c r="J51" s="263">
        <f t="shared" si="14"/>
        <v>8022</v>
      </c>
      <c r="K51" s="263">
        <f t="shared" si="14"/>
        <v>13188</v>
      </c>
      <c r="L51" s="263">
        <f t="shared" si="14"/>
        <v>13485</v>
      </c>
      <c r="M51" s="263">
        <f t="shared" si="14"/>
        <v>16651</v>
      </c>
      <c r="N51" s="263">
        <f t="shared" si="14"/>
        <v>24650</v>
      </c>
      <c r="O51" s="263">
        <f>O52+O61+O67+O70</f>
        <v>101744</v>
      </c>
    </row>
    <row r="52" spans="1:15" ht="13.5" customHeight="1" thickBot="1">
      <c r="A52" s="343"/>
      <c r="B52" s="30" t="s">
        <v>194</v>
      </c>
      <c r="C52" s="67">
        <f aca="true" t="shared" si="15" ref="C52:N52">SUM(C53:C60)</f>
        <v>1243</v>
      </c>
      <c r="D52" s="67">
        <f t="shared" si="15"/>
        <v>725</v>
      </c>
      <c r="E52" s="67">
        <f t="shared" si="15"/>
        <v>1566</v>
      </c>
      <c r="F52" s="67">
        <f t="shared" si="15"/>
        <v>1726</v>
      </c>
      <c r="G52" s="67">
        <f t="shared" si="15"/>
        <v>0</v>
      </c>
      <c r="H52" s="67">
        <f t="shared" si="15"/>
        <v>5869</v>
      </c>
      <c r="I52" s="67">
        <f t="shared" si="15"/>
        <v>8483</v>
      </c>
      <c r="J52" s="67">
        <f t="shared" si="15"/>
        <v>7646</v>
      </c>
      <c r="K52" s="67">
        <f t="shared" si="15"/>
        <v>12869</v>
      </c>
      <c r="L52" s="67">
        <f t="shared" si="15"/>
        <v>13053</v>
      </c>
      <c r="M52" s="67">
        <f t="shared" si="15"/>
        <v>16412</v>
      </c>
      <c r="N52" s="67">
        <f t="shared" si="15"/>
        <v>23718</v>
      </c>
      <c r="O52" s="67">
        <f aca="true" t="shared" si="16" ref="O52:O60">SUM(C52:N52)</f>
        <v>93310</v>
      </c>
    </row>
    <row r="53" spans="1:15" ht="12.75">
      <c r="A53" s="343"/>
      <c r="B53" s="146" t="s">
        <v>195</v>
      </c>
      <c r="C53" s="68">
        <v>1117</v>
      </c>
      <c r="D53" s="68">
        <v>725</v>
      </c>
      <c r="E53" s="68">
        <v>1527</v>
      </c>
      <c r="F53" s="68">
        <v>1630</v>
      </c>
      <c r="G53" s="68"/>
      <c r="H53" s="68">
        <v>5570</v>
      </c>
      <c r="I53" s="68">
        <v>8332</v>
      </c>
      <c r="J53" s="68">
        <v>7550</v>
      </c>
      <c r="K53" s="68">
        <v>12610</v>
      </c>
      <c r="L53" s="68">
        <v>12950</v>
      </c>
      <c r="M53" s="68">
        <v>16278</v>
      </c>
      <c r="N53" s="68">
        <v>23567</v>
      </c>
      <c r="O53" s="69">
        <f t="shared" si="16"/>
        <v>91856</v>
      </c>
    </row>
    <row r="54" spans="1:15" ht="12.75">
      <c r="A54" s="343"/>
      <c r="B54" s="148" t="s">
        <v>207</v>
      </c>
      <c r="C54" s="70"/>
      <c r="D54" s="70"/>
      <c r="E54" s="70"/>
      <c r="F54" s="70"/>
      <c r="G54" s="70"/>
      <c r="H54" s="70">
        <v>78</v>
      </c>
      <c r="I54" s="70"/>
      <c r="J54" s="70">
        <v>96</v>
      </c>
      <c r="K54" s="70"/>
      <c r="L54" s="70">
        <v>59</v>
      </c>
      <c r="M54" s="70">
        <v>47</v>
      </c>
      <c r="N54" s="70">
        <v>151</v>
      </c>
      <c r="O54" s="71">
        <f t="shared" si="16"/>
        <v>431</v>
      </c>
    </row>
    <row r="55" spans="1:15" ht="12.75">
      <c r="A55" s="343"/>
      <c r="B55" s="147" t="s">
        <v>54</v>
      </c>
      <c r="C55" s="70">
        <v>97</v>
      </c>
      <c r="D55" s="70"/>
      <c r="E55" s="70">
        <v>39</v>
      </c>
      <c r="F55" s="70"/>
      <c r="G55" s="70"/>
      <c r="H55" s="70">
        <v>201</v>
      </c>
      <c r="I55" s="70"/>
      <c r="J55" s="70"/>
      <c r="K55" s="70">
        <v>55</v>
      </c>
      <c r="L55" s="70"/>
      <c r="M55" s="70"/>
      <c r="N55" s="70"/>
      <c r="O55" s="71">
        <f t="shared" si="16"/>
        <v>392</v>
      </c>
    </row>
    <row r="56" spans="1:15" ht="12.75">
      <c r="A56" s="343"/>
      <c r="B56" s="147" t="s">
        <v>75</v>
      </c>
      <c r="C56" s="70"/>
      <c r="D56" s="70"/>
      <c r="E56" s="70"/>
      <c r="F56" s="70"/>
      <c r="G56" s="70"/>
      <c r="H56" s="70"/>
      <c r="I56" s="70"/>
      <c r="J56" s="70"/>
      <c r="K56" s="70">
        <v>166</v>
      </c>
      <c r="L56" s="70"/>
      <c r="M56" s="70">
        <v>48</v>
      </c>
      <c r="N56" s="70"/>
      <c r="O56" s="71">
        <f t="shared" si="16"/>
        <v>214</v>
      </c>
    </row>
    <row r="57" spans="1:15" ht="12.75">
      <c r="A57" s="343"/>
      <c r="B57" s="147" t="s">
        <v>196</v>
      </c>
      <c r="C57" s="70"/>
      <c r="D57" s="70"/>
      <c r="E57" s="70"/>
      <c r="F57" s="70">
        <v>96</v>
      </c>
      <c r="G57" s="70"/>
      <c r="H57" s="70">
        <v>20</v>
      </c>
      <c r="I57" s="70">
        <v>72</v>
      </c>
      <c r="J57" s="70"/>
      <c r="K57" s="70"/>
      <c r="L57" s="70"/>
      <c r="M57" s="70"/>
      <c r="N57" s="70"/>
      <c r="O57" s="71">
        <f t="shared" si="16"/>
        <v>188</v>
      </c>
    </row>
    <row r="58" spans="1:15" ht="12.75">
      <c r="A58" s="343"/>
      <c r="B58" s="145" t="s">
        <v>71</v>
      </c>
      <c r="C58" s="72"/>
      <c r="D58" s="72"/>
      <c r="E58" s="72"/>
      <c r="F58" s="72"/>
      <c r="G58" s="72"/>
      <c r="H58" s="72"/>
      <c r="I58" s="72">
        <v>45</v>
      </c>
      <c r="J58" s="72"/>
      <c r="K58" s="72">
        <v>38</v>
      </c>
      <c r="L58" s="72">
        <v>44</v>
      </c>
      <c r="M58" s="72">
        <v>18</v>
      </c>
      <c r="N58" s="72"/>
      <c r="O58" s="73">
        <f t="shared" si="16"/>
        <v>145</v>
      </c>
    </row>
    <row r="59" spans="1:15" ht="12.75">
      <c r="A59" s="343"/>
      <c r="B59" s="145" t="s">
        <v>91</v>
      </c>
      <c r="C59" s="72">
        <v>29</v>
      </c>
      <c r="D59" s="72"/>
      <c r="E59" s="72"/>
      <c r="F59" s="72"/>
      <c r="G59" s="72"/>
      <c r="H59" s="72"/>
      <c r="I59" s="72">
        <v>34</v>
      </c>
      <c r="J59" s="72"/>
      <c r="K59" s="72"/>
      <c r="L59" s="72"/>
      <c r="M59" s="72"/>
      <c r="N59" s="72"/>
      <c r="O59" s="73">
        <f t="shared" si="16"/>
        <v>63</v>
      </c>
    </row>
    <row r="60" spans="1:15" ht="13.5" thickBot="1">
      <c r="A60" s="343"/>
      <c r="B60" s="265" t="s">
        <v>64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>
        <v>21</v>
      </c>
      <c r="N60" s="72"/>
      <c r="O60" s="73">
        <f t="shared" si="16"/>
        <v>21</v>
      </c>
    </row>
    <row r="61" spans="1:15" ht="13.5" thickBot="1">
      <c r="A61" s="343"/>
      <c r="B61" s="30" t="s">
        <v>197</v>
      </c>
      <c r="C61" s="67">
        <f aca="true" t="shared" si="17" ref="C61:N61">SUM(C62:C66)</f>
        <v>69</v>
      </c>
      <c r="D61" s="67">
        <f t="shared" si="17"/>
        <v>163</v>
      </c>
      <c r="E61" s="67">
        <f t="shared" si="17"/>
        <v>87</v>
      </c>
      <c r="F61" s="67">
        <f t="shared" si="17"/>
        <v>0</v>
      </c>
      <c r="G61" s="67">
        <f t="shared" si="17"/>
        <v>0</v>
      </c>
      <c r="H61" s="67">
        <f t="shared" si="17"/>
        <v>0</v>
      </c>
      <c r="I61" s="67">
        <f t="shared" si="17"/>
        <v>0</v>
      </c>
      <c r="J61" s="67">
        <f t="shared" si="17"/>
        <v>46</v>
      </c>
      <c r="K61" s="67">
        <f t="shared" si="17"/>
        <v>35</v>
      </c>
      <c r="L61" s="67">
        <f t="shared" si="17"/>
        <v>41</v>
      </c>
      <c r="M61" s="67">
        <f t="shared" si="17"/>
        <v>0</v>
      </c>
      <c r="N61" s="67">
        <f t="shared" si="17"/>
        <v>34</v>
      </c>
      <c r="O61" s="67">
        <f aca="true" t="shared" si="18" ref="O61:O70">SUM(C61:N61)</f>
        <v>475</v>
      </c>
    </row>
    <row r="62" spans="1:15" ht="12.75">
      <c r="A62" s="343"/>
      <c r="B62" s="146" t="s">
        <v>210</v>
      </c>
      <c r="C62" s="68">
        <v>34</v>
      </c>
      <c r="D62" s="68">
        <v>80</v>
      </c>
      <c r="E62" s="68">
        <v>29</v>
      </c>
      <c r="F62" s="68"/>
      <c r="G62" s="68"/>
      <c r="H62" s="68"/>
      <c r="I62" s="68"/>
      <c r="J62" s="68"/>
      <c r="K62" s="68"/>
      <c r="L62" s="68">
        <v>41</v>
      </c>
      <c r="M62" s="68"/>
      <c r="N62" s="68"/>
      <c r="O62" s="71">
        <f>SUM(C62:N62)</f>
        <v>184</v>
      </c>
    </row>
    <row r="63" spans="1:15" ht="12.75">
      <c r="A63" s="343"/>
      <c r="B63" s="146" t="s">
        <v>209</v>
      </c>
      <c r="C63" s="68">
        <v>35</v>
      </c>
      <c r="D63" s="68"/>
      <c r="E63" s="68">
        <v>34</v>
      </c>
      <c r="F63" s="68"/>
      <c r="G63" s="68"/>
      <c r="H63" s="68"/>
      <c r="I63" s="68"/>
      <c r="J63" s="68">
        <v>21</v>
      </c>
      <c r="K63" s="68">
        <v>35</v>
      </c>
      <c r="L63" s="68"/>
      <c r="M63" s="68"/>
      <c r="N63" s="68">
        <v>34</v>
      </c>
      <c r="O63" s="71">
        <f>SUM(C63:N63)</f>
        <v>159</v>
      </c>
    </row>
    <row r="64" spans="1:15" ht="12.75">
      <c r="A64" s="343"/>
      <c r="B64" s="147" t="s">
        <v>80</v>
      </c>
      <c r="C64" s="68"/>
      <c r="D64" s="68">
        <v>83</v>
      </c>
      <c r="E64" s="144"/>
      <c r="F64" s="68"/>
      <c r="G64" s="68"/>
      <c r="H64" s="68"/>
      <c r="I64" s="68"/>
      <c r="J64" s="68"/>
      <c r="K64" s="68"/>
      <c r="L64" s="68"/>
      <c r="M64" s="68"/>
      <c r="N64" s="68"/>
      <c r="O64" s="71">
        <f>SUM(C64:N64)</f>
        <v>83</v>
      </c>
    </row>
    <row r="65" spans="1:15" ht="12.75">
      <c r="A65" s="343"/>
      <c r="B65" s="251" t="s">
        <v>212</v>
      </c>
      <c r="C65" s="70"/>
      <c r="D65" s="70"/>
      <c r="E65" s="70"/>
      <c r="F65" s="70"/>
      <c r="G65" s="70"/>
      <c r="H65" s="70"/>
      <c r="I65" s="70"/>
      <c r="J65" s="70">
        <v>25</v>
      </c>
      <c r="K65" s="70"/>
      <c r="L65" s="70"/>
      <c r="M65" s="70"/>
      <c r="N65" s="70"/>
      <c r="O65" s="71">
        <f>SUM(C65:N65)</f>
        <v>25</v>
      </c>
    </row>
    <row r="66" spans="1:15" ht="13.5" thickBot="1">
      <c r="A66" s="343"/>
      <c r="B66" s="267" t="s">
        <v>211</v>
      </c>
      <c r="C66" s="70"/>
      <c r="D66" s="70"/>
      <c r="E66" s="70">
        <v>24</v>
      </c>
      <c r="F66" s="70"/>
      <c r="G66" s="70"/>
      <c r="H66" s="70"/>
      <c r="I66" s="70"/>
      <c r="J66" s="70"/>
      <c r="K66" s="70"/>
      <c r="L66" s="70"/>
      <c r="M66" s="70"/>
      <c r="N66" s="70"/>
      <c r="O66" s="71">
        <f>SUM(C66:N66)</f>
        <v>24</v>
      </c>
    </row>
    <row r="67" spans="1:15" ht="13.5" thickBot="1">
      <c r="A67" s="343"/>
      <c r="B67" s="255" t="s">
        <v>200</v>
      </c>
      <c r="C67" s="67">
        <f aca="true" t="shared" si="19" ref="C67:N67">SUM(C68:C69)</f>
        <v>63</v>
      </c>
      <c r="D67" s="67">
        <f t="shared" si="19"/>
        <v>138</v>
      </c>
      <c r="E67" s="67">
        <f t="shared" si="19"/>
        <v>0</v>
      </c>
      <c r="F67" s="67">
        <f t="shared" si="19"/>
        <v>414</v>
      </c>
      <c r="G67" s="67">
        <f t="shared" si="19"/>
        <v>0</v>
      </c>
      <c r="H67" s="67">
        <f t="shared" si="19"/>
        <v>0</v>
      </c>
      <c r="I67" s="67">
        <f t="shared" si="19"/>
        <v>168</v>
      </c>
      <c r="J67" s="67">
        <f t="shared" si="19"/>
        <v>68</v>
      </c>
      <c r="K67" s="67">
        <f t="shared" si="19"/>
        <v>0</v>
      </c>
      <c r="L67" s="67">
        <f t="shared" si="19"/>
        <v>22</v>
      </c>
      <c r="M67" s="67">
        <f t="shared" si="19"/>
        <v>0</v>
      </c>
      <c r="N67" s="67">
        <f t="shared" si="19"/>
        <v>303</v>
      </c>
      <c r="O67" s="67">
        <f t="shared" si="18"/>
        <v>1176</v>
      </c>
    </row>
    <row r="68" spans="1:15" ht="12.75">
      <c r="A68" s="343"/>
      <c r="B68" s="47" t="s">
        <v>25</v>
      </c>
      <c r="C68" s="68">
        <v>63</v>
      </c>
      <c r="D68" s="68">
        <v>138</v>
      </c>
      <c r="E68" s="68"/>
      <c r="F68" s="68">
        <v>414</v>
      </c>
      <c r="G68" s="68"/>
      <c r="H68" s="68"/>
      <c r="I68" s="68">
        <v>168</v>
      </c>
      <c r="J68" s="68">
        <v>68</v>
      </c>
      <c r="K68" s="68"/>
      <c r="L68" s="68">
        <v>22</v>
      </c>
      <c r="M68" s="68"/>
      <c r="N68" s="68">
        <v>241</v>
      </c>
      <c r="O68" s="69">
        <f t="shared" si="18"/>
        <v>1114</v>
      </c>
    </row>
    <row r="69" spans="1:15" ht="13.5" thickBot="1">
      <c r="A69" s="343"/>
      <c r="B69" s="44" t="s">
        <v>32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>
        <v>62</v>
      </c>
      <c r="O69" s="71">
        <f t="shared" si="18"/>
        <v>62</v>
      </c>
    </row>
    <row r="70" spans="1:15" ht="13.5" thickBot="1">
      <c r="A70" s="343"/>
      <c r="B70" s="256" t="s">
        <v>203</v>
      </c>
      <c r="C70" s="67">
        <f aca="true" t="shared" si="20" ref="C70:N70">SUM(C71:C76)</f>
        <v>280</v>
      </c>
      <c r="D70" s="67">
        <f t="shared" si="20"/>
        <v>834</v>
      </c>
      <c r="E70" s="67">
        <f t="shared" si="20"/>
        <v>888</v>
      </c>
      <c r="F70" s="67">
        <f t="shared" si="20"/>
        <v>2266</v>
      </c>
      <c r="G70" s="67">
        <f t="shared" si="20"/>
        <v>0</v>
      </c>
      <c r="H70" s="67">
        <f t="shared" si="20"/>
        <v>496</v>
      </c>
      <c r="I70" s="67">
        <f t="shared" si="20"/>
        <v>270</v>
      </c>
      <c r="J70" s="67">
        <f t="shared" si="20"/>
        <v>262</v>
      </c>
      <c r="K70" s="67">
        <f t="shared" si="20"/>
        <v>284</v>
      </c>
      <c r="L70" s="67">
        <f t="shared" si="20"/>
        <v>369</v>
      </c>
      <c r="M70" s="67">
        <f t="shared" si="20"/>
        <v>239</v>
      </c>
      <c r="N70" s="67">
        <f t="shared" si="20"/>
        <v>595</v>
      </c>
      <c r="O70" s="67">
        <f t="shared" si="18"/>
        <v>6783</v>
      </c>
    </row>
    <row r="71" spans="1:15" ht="12.75">
      <c r="A71" s="343"/>
      <c r="B71" s="44" t="s">
        <v>55</v>
      </c>
      <c r="C71" s="70">
        <v>212</v>
      </c>
      <c r="D71" s="70">
        <v>241</v>
      </c>
      <c r="E71" s="70">
        <v>533</v>
      </c>
      <c r="F71" s="70">
        <v>228</v>
      </c>
      <c r="G71" s="70"/>
      <c r="H71" s="70">
        <v>225</v>
      </c>
      <c r="I71" s="70">
        <v>223</v>
      </c>
      <c r="J71" s="70">
        <v>230</v>
      </c>
      <c r="K71" s="70">
        <v>207</v>
      </c>
      <c r="L71" s="70">
        <v>304</v>
      </c>
      <c r="M71" s="70">
        <v>202</v>
      </c>
      <c r="N71" s="70"/>
      <c r="O71" s="71">
        <f aca="true" t="shared" si="21" ref="O71:O76">SUM(C71:N71)</f>
        <v>2605</v>
      </c>
    </row>
    <row r="72" spans="1:15" ht="12.75">
      <c r="A72" s="343"/>
      <c r="B72" s="44" t="s">
        <v>38</v>
      </c>
      <c r="C72" s="70"/>
      <c r="D72" s="70">
        <v>507</v>
      </c>
      <c r="E72" s="70">
        <v>355</v>
      </c>
      <c r="F72" s="70">
        <v>829</v>
      </c>
      <c r="G72" s="70"/>
      <c r="H72" s="70"/>
      <c r="I72" s="70"/>
      <c r="J72" s="70"/>
      <c r="K72" s="70"/>
      <c r="L72" s="70"/>
      <c r="M72" s="70"/>
      <c r="N72" s="70"/>
      <c r="O72" s="71">
        <f t="shared" si="21"/>
        <v>1691</v>
      </c>
    </row>
    <row r="73" spans="1:15" ht="12.75">
      <c r="A73" s="343"/>
      <c r="B73" s="44" t="s">
        <v>24</v>
      </c>
      <c r="C73" s="70">
        <v>68</v>
      </c>
      <c r="D73" s="70">
        <v>86</v>
      </c>
      <c r="E73" s="70"/>
      <c r="F73" s="70">
        <v>1167</v>
      </c>
      <c r="G73" s="70"/>
      <c r="H73" s="70">
        <v>22</v>
      </c>
      <c r="I73" s="70">
        <v>47</v>
      </c>
      <c r="J73" s="70"/>
      <c r="K73" s="70">
        <v>77</v>
      </c>
      <c r="L73" s="70"/>
      <c r="M73" s="70">
        <v>37</v>
      </c>
      <c r="N73" s="70">
        <v>127</v>
      </c>
      <c r="O73" s="71">
        <f t="shared" si="21"/>
        <v>1631</v>
      </c>
    </row>
    <row r="74" spans="1:15" ht="12.75">
      <c r="A74" s="343"/>
      <c r="B74" s="44" t="s">
        <v>58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>
        <v>468</v>
      </c>
      <c r="O74" s="71">
        <f t="shared" si="21"/>
        <v>468</v>
      </c>
    </row>
    <row r="75" spans="1:15" ht="12.75">
      <c r="A75" s="343"/>
      <c r="B75" s="44" t="s">
        <v>57</v>
      </c>
      <c r="C75" s="70"/>
      <c r="D75" s="70"/>
      <c r="E75" s="70"/>
      <c r="F75" s="70"/>
      <c r="G75" s="70"/>
      <c r="H75" s="70">
        <v>249</v>
      </c>
      <c r="I75" s="70"/>
      <c r="J75" s="70"/>
      <c r="K75" s="70"/>
      <c r="L75" s="70"/>
      <c r="M75" s="70"/>
      <c r="N75" s="70"/>
      <c r="O75" s="71">
        <f t="shared" si="21"/>
        <v>249</v>
      </c>
    </row>
    <row r="76" spans="1:15" ht="13.5" thickBot="1">
      <c r="A76" s="343"/>
      <c r="B76" s="44" t="s">
        <v>29</v>
      </c>
      <c r="C76" s="70"/>
      <c r="D76" s="70"/>
      <c r="E76" s="70"/>
      <c r="F76" s="70">
        <v>42</v>
      </c>
      <c r="G76" s="70"/>
      <c r="H76" s="70"/>
      <c r="I76" s="70"/>
      <c r="J76" s="70">
        <v>32</v>
      </c>
      <c r="K76" s="70"/>
      <c r="L76" s="70">
        <v>65</v>
      </c>
      <c r="M76" s="70"/>
      <c r="N76" s="70"/>
      <c r="O76" s="71">
        <f t="shared" si="21"/>
        <v>139</v>
      </c>
    </row>
    <row r="77" spans="1:15" ht="14.25" thickBot="1">
      <c r="A77" s="344" t="s">
        <v>178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5"/>
      <c r="N77" s="346"/>
      <c r="O77" s="345"/>
    </row>
    <row r="78" spans="1:15" s="264" customFormat="1" ht="14.25" customHeight="1" thickBot="1">
      <c r="A78" s="342" t="s">
        <v>205</v>
      </c>
      <c r="B78" s="262" t="s">
        <v>105</v>
      </c>
      <c r="C78" s="268">
        <f aca="true" t="shared" si="22" ref="C78:N78">C79+C90+C92+C96+C98</f>
        <v>9583</v>
      </c>
      <c r="D78" s="268">
        <f t="shared" si="22"/>
        <v>16373</v>
      </c>
      <c r="E78" s="268">
        <f t="shared" si="22"/>
        <v>21687</v>
      </c>
      <c r="F78" s="268">
        <f t="shared" si="22"/>
        <v>22734</v>
      </c>
      <c r="G78" s="268">
        <f t="shared" si="22"/>
        <v>38123</v>
      </c>
      <c r="H78" s="268">
        <f t="shared" si="22"/>
        <v>26010</v>
      </c>
      <c r="I78" s="268">
        <f t="shared" si="22"/>
        <v>19878</v>
      </c>
      <c r="J78" s="268">
        <f t="shared" si="22"/>
        <v>16047</v>
      </c>
      <c r="K78" s="268">
        <f t="shared" si="22"/>
        <v>23325</v>
      </c>
      <c r="L78" s="268">
        <f t="shared" si="22"/>
        <v>20998</v>
      </c>
      <c r="M78" s="268">
        <f t="shared" si="22"/>
        <v>31209</v>
      </c>
      <c r="N78" s="268">
        <f t="shared" si="22"/>
        <v>18024</v>
      </c>
      <c r="O78" s="268">
        <f>O79+O90+O92+O96+O98</f>
        <v>263991</v>
      </c>
    </row>
    <row r="79" spans="1:15" ht="13.5" customHeight="1" thickBot="1">
      <c r="A79" s="343"/>
      <c r="B79" s="30" t="s">
        <v>194</v>
      </c>
      <c r="C79" s="67">
        <f aca="true" t="shared" si="23" ref="C79:N79">SUM(C80:C89)</f>
        <v>5697</v>
      </c>
      <c r="D79" s="67">
        <f t="shared" si="23"/>
        <v>8457</v>
      </c>
      <c r="E79" s="67">
        <f t="shared" si="23"/>
        <v>16718</v>
      </c>
      <c r="F79" s="67">
        <f t="shared" si="23"/>
        <v>10462</v>
      </c>
      <c r="G79" s="67">
        <f t="shared" si="23"/>
        <v>8959</v>
      </c>
      <c r="H79" s="67">
        <f t="shared" si="23"/>
        <v>13421</v>
      </c>
      <c r="I79" s="67">
        <f t="shared" si="23"/>
        <v>11971</v>
      </c>
      <c r="J79" s="67">
        <f t="shared" si="23"/>
        <v>9465</v>
      </c>
      <c r="K79" s="67">
        <f t="shared" si="23"/>
        <v>11273</v>
      </c>
      <c r="L79" s="67">
        <f t="shared" si="23"/>
        <v>8773</v>
      </c>
      <c r="M79" s="67">
        <f t="shared" si="23"/>
        <v>15375</v>
      </c>
      <c r="N79" s="67">
        <f t="shared" si="23"/>
        <v>16155</v>
      </c>
      <c r="O79" s="67">
        <f aca="true" t="shared" si="24" ref="O79:O89">SUM(C79:N79)</f>
        <v>136726</v>
      </c>
    </row>
    <row r="80" spans="1:15" ht="12.75">
      <c r="A80" s="343"/>
      <c r="B80" s="146" t="s">
        <v>75</v>
      </c>
      <c r="C80" s="68">
        <v>1952</v>
      </c>
      <c r="D80" s="68"/>
      <c r="E80" s="68">
        <v>2749</v>
      </c>
      <c r="F80" s="68">
        <v>3188</v>
      </c>
      <c r="G80" s="68">
        <v>1982</v>
      </c>
      <c r="H80" s="68">
        <v>1798</v>
      </c>
      <c r="I80" s="68">
        <v>2472</v>
      </c>
      <c r="J80" s="68">
        <v>1797</v>
      </c>
      <c r="K80" s="68">
        <v>3454</v>
      </c>
      <c r="L80" s="68">
        <v>2646</v>
      </c>
      <c r="M80" s="68">
        <v>5466</v>
      </c>
      <c r="N80" s="68">
        <v>3250</v>
      </c>
      <c r="O80" s="69">
        <f t="shared" si="24"/>
        <v>30754</v>
      </c>
    </row>
    <row r="81" spans="1:15" ht="12.75">
      <c r="A81" s="343"/>
      <c r="B81" s="266" t="s">
        <v>64</v>
      </c>
      <c r="C81" s="68">
        <v>1353</v>
      </c>
      <c r="D81" s="68">
        <v>2433</v>
      </c>
      <c r="E81" s="68">
        <v>2193</v>
      </c>
      <c r="F81" s="68">
        <v>2773</v>
      </c>
      <c r="G81" s="68">
        <v>2737</v>
      </c>
      <c r="H81" s="68">
        <v>3259</v>
      </c>
      <c r="I81" s="68">
        <v>3644</v>
      </c>
      <c r="J81" s="68">
        <v>1802</v>
      </c>
      <c r="K81" s="68">
        <v>2795</v>
      </c>
      <c r="L81" s="68"/>
      <c r="M81" s="68">
        <v>3430</v>
      </c>
      <c r="N81" s="68">
        <v>3793</v>
      </c>
      <c r="O81" s="71">
        <f t="shared" si="24"/>
        <v>30212</v>
      </c>
    </row>
    <row r="82" spans="1:15" ht="12.75">
      <c r="A82" s="343"/>
      <c r="B82" s="148" t="s">
        <v>207</v>
      </c>
      <c r="C82" s="70">
        <v>1303</v>
      </c>
      <c r="D82" s="70">
        <v>1803</v>
      </c>
      <c r="E82" s="70">
        <v>2020</v>
      </c>
      <c r="F82" s="70">
        <v>2208</v>
      </c>
      <c r="G82" s="70">
        <v>2229</v>
      </c>
      <c r="H82" s="70"/>
      <c r="I82" s="70">
        <v>1700</v>
      </c>
      <c r="J82" s="70">
        <v>1904</v>
      </c>
      <c r="K82" s="70">
        <v>2845</v>
      </c>
      <c r="L82" s="70">
        <v>3181</v>
      </c>
      <c r="M82" s="70">
        <v>2625</v>
      </c>
      <c r="N82" s="70">
        <v>3241</v>
      </c>
      <c r="O82" s="71">
        <f t="shared" si="24"/>
        <v>25059</v>
      </c>
    </row>
    <row r="83" spans="1:15" ht="12.75">
      <c r="A83" s="343"/>
      <c r="B83" s="147" t="s">
        <v>71</v>
      </c>
      <c r="C83" s="70">
        <v>698</v>
      </c>
      <c r="D83" s="70">
        <v>1602</v>
      </c>
      <c r="E83" s="70">
        <v>2294</v>
      </c>
      <c r="F83" s="70">
        <v>1333</v>
      </c>
      <c r="G83" s="70">
        <v>2011</v>
      </c>
      <c r="H83" s="70">
        <v>2671</v>
      </c>
      <c r="I83" s="70">
        <v>2392</v>
      </c>
      <c r="J83" s="70">
        <v>1868</v>
      </c>
      <c r="K83" s="70">
        <v>2179</v>
      </c>
      <c r="L83" s="70">
        <v>1660</v>
      </c>
      <c r="M83" s="70">
        <v>1281</v>
      </c>
      <c r="N83" s="70">
        <v>1488</v>
      </c>
      <c r="O83" s="71">
        <f t="shared" si="24"/>
        <v>21477</v>
      </c>
    </row>
    <row r="84" spans="1:15" ht="12.75">
      <c r="A84" s="343"/>
      <c r="B84" s="147" t="s">
        <v>195</v>
      </c>
      <c r="C84" s="70"/>
      <c r="D84" s="70">
        <v>1374</v>
      </c>
      <c r="E84" s="70"/>
      <c r="F84" s="70">
        <v>960</v>
      </c>
      <c r="G84" s="70"/>
      <c r="H84" s="70">
        <v>1861</v>
      </c>
      <c r="I84" s="70">
        <v>795</v>
      </c>
      <c r="J84" s="70"/>
      <c r="K84" s="70"/>
      <c r="L84" s="70">
        <v>1286</v>
      </c>
      <c r="M84" s="70">
        <v>1881</v>
      </c>
      <c r="N84" s="70">
        <v>1934</v>
      </c>
      <c r="O84" s="71">
        <f t="shared" si="24"/>
        <v>10091</v>
      </c>
    </row>
    <row r="85" spans="1:15" ht="12.75">
      <c r="A85" s="343"/>
      <c r="B85" s="147" t="s">
        <v>91</v>
      </c>
      <c r="C85" s="70">
        <v>391</v>
      </c>
      <c r="D85" s="70">
        <v>1245</v>
      </c>
      <c r="E85" s="70">
        <v>1392</v>
      </c>
      <c r="F85" s="70"/>
      <c r="G85" s="70"/>
      <c r="H85" s="70"/>
      <c r="I85" s="70">
        <v>968</v>
      </c>
      <c r="J85" s="70"/>
      <c r="K85" s="70"/>
      <c r="L85" s="70"/>
      <c r="M85" s="70">
        <v>692</v>
      </c>
      <c r="N85" s="70">
        <v>1718</v>
      </c>
      <c r="O85" s="71">
        <f t="shared" si="24"/>
        <v>6406</v>
      </c>
    </row>
    <row r="86" spans="1:15" ht="12.75">
      <c r="A86" s="343"/>
      <c r="B86" s="145" t="s">
        <v>216</v>
      </c>
      <c r="C86" s="72"/>
      <c r="D86" s="72"/>
      <c r="E86" s="72">
        <v>6070</v>
      </c>
      <c r="F86" s="72"/>
      <c r="G86" s="72"/>
      <c r="H86" s="72"/>
      <c r="I86" s="72"/>
      <c r="J86" s="72"/>
      <c r="K86" s="72"/>
      <c r="L86" s="72"/>
      <c r="M86" s="72"/>
      <c r="N86" s="72"/>
      <c r="O86" s="73">
        <f t="shared" si="24"/>
        <v>6070</v>
      </c>
    </row>
    <row r="87" spans="1:15" ht="12.75">
      <c r="A87" s="343"/>
      <c r="B87" s="145" t="s">
        <v>220</v>
      </c>
      <c r="C87" s="72"/>
      <c r="D87" s="72"/>
      <c r="E87" s="72"/>
      <c r="F87" s="72"/>
      <c r="G87" s="72"/>
      <c r="H87" s="72">
        <v>3832</v>
      </c>
      <c r="I87" s="72"/>
      <c r="J87" s="72"/>
      <c r="K87" s="72"/>
      <c r="L87" s="72"/>
      <c r="M87" s="72"/>
      <c r="N87" s="72"/>
      <c r="O87" s="73">
        <f t="shared" si="24"/>
        <v>3832</v>
      </c>
    </row>
    <row r="88" spans="1:15" ht="12.75">
      <c r="A88" s="343"/>
      <c r="B88" s="145" t="s">
        <v>54</v>
      </c>
      <c r="C88" s="72"/>
      <c r="D88" s="72"/>
      <c r="E88" s="72"/>
      <c r="F88" s="72"/>
      <c r="G88" s="72"/>
      <c r="H88" s="72"/>
      <c r="I88" s="72"/>
      <c r="J88" s="72">
        <v>2094</v>
      </c>
      <c r="K88" s="72"/>
      <c r="L88" s="72"/>
      <c r="M88" s="72"/>
      <c r="N88" s="72"/>
      <c r="O88" s="73">
        <f t="shared" si="24"/>
        <v>2094</v>
      </c>
    </row>
    <row r="89" spans="1:15" ht="13.5" thickBot="1">
      <c r="A89" s="343"/>
      <c r="B89" s="145" t="s">
        <v>196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>
        <v>731</v>
      </c>
      <c r="O89" s="73">
        <f t="shared" si="24"/>
        <v>731</v>
      </c>
    </row>
    <row r="90" spans="1:15" ht="13.5" thickBot="1">
      <c r="A90" s="343"/>
      <c r="B90" s="30" t="s">
        <v>197</v>
      </c>
      <c r="C90" s="67">
        <f aca="true" t="shared" si="25" ref="C90:N90">SUM(C91:C91)</f>
        <v>356</v>
      </c>
      <c r="D90" s="67">
        <f t="shared" si="25"/>
        <v>0</v>
      </c>
      <c r="E90" s="67">
        <f t="shared" si="25"/>
        <v>0</v>
      </c>
      <c r="F90" s="67">
        <f t="shared" si="25"/>
        <v>0</v>
      </c>
      <c r="G90" s="67">
        <f t="shared" si="25"/>
        <v>0</v>
      </c>
      <c r="H90" s="67">
        <f t="shared" si="25"/>
        <v>0</v>
      </c>
      <c r="I90" s="67">
        <f t="shared" si="25"/>
        <v>0</v>
      </c>
      <c r="J90" s="67">
        <f t="shared" si="25"/>
        <v>0</v>
      </c>
      <c r="K90" s="67">
        <f t="shared" si="25"/>
        <v>0</v>
      </c>
      <c r="L90" s="67">
        <f t="shared" si="25"/>
        <v>0</v>
      </c>
      <c r="M90" s="67">
        <f t="shared" si="25"/>
        <v>0</v>
      </c>
      <c r="N90" s="67">
        <f t="shared" si="25"/>
        <v>0</v>
      </c>
      <c r="O90" s="67">
        <f aca="true" t="shared" si="26" ref="O90:O98">SUM(C90:N90)</f>
        <v>356</v>
      </c>
    </row>
    <row r="91" spans="1:15" ht="13.5" thickBot="1">
      <c r="A91" s="343"/>
      <c r="B91" s="146" t="s">
        <v>210</v>
      </c>
      <c r="C91" s="68">
        <v>356</v>
      </c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71">
        <f t="shared" si="26"/>
        <v>356</v>
      </c>
    </row>
    <row r="92" spans="1:15" ht="13.5" thickBot="1">
      <c r="A92" s="343"/>
      <c r="B92" s="253" t="s">
        <v>198</v>
      </c>
      <c r="C92" s="67">
        <f aca="true" t="shared" si="27" ref="C92:N92">SUM(C93:C95)</f>
        <v>0</v>
      </c>
      <c r="D92" s="67">
        <f t="shared" si="27"/>
        <v>0</v>
      </c>
      <c r="E92" s="67">
        <f t="shared" si="27"/>
        <v>0</v>
      </c>
      <c r="F92" s="67">
        <f t="shared" si="27"/>
        <v>0</v>
      </c>
      <c r="G92" s="67">
        <f t="shared" si="27"/>
        <v>9025</v>
      </c>
      <c r="H92" s="67">
        <f t="shared" si="27"/>
        <v>0</v>
      </c>
      <c r="I92" s="67">
        <f t="shared" si="27"/>
        <v>2501</v>
      </c>
      <c r="J92" s="67">
        <f t="shared" si="27"/>
        <v>0</v>
      </c>
      <c r="K92" s="67">
        <f t="shared" si="27"/>
        <v>0</v>
      </c>
      <c r="L92" s="67">
        <f t="shared" si="27"/>
        <v>2985</v>
      </c>
      <c r="M92" s="67">
        <f t="shared" si="27"/>
        <v>0</v>
      </c>
      <c r="N92" s="67">
        <f t="shared" si="27"/>
        <v>0</v>
      </c>
      <c r="O92" s="67">
        <f t="shared" si="26"/>
        <v>14511</v>
      </c>
    </row>
    <row r="93" spans="1:15" ht="12.75">
      <c r="A93" s="343"/>
      <c r="B93" s="196" t="s">
        <v>43</v>
      </c>
      <c r="C93" s="68"/>
      <c r="D93" s="68"/>
      <c r="E93" s="68"/>
      <c r="F93" s="68"/>
      <c r="G93" s="68">
        <v>9025</v>
      </c>
      <c r="H93" s="68"/>
      <c r="I93" s="68"/>
      <c r="J93" s="68"/>
      <c r="K93" s="68"/>
      <c r="L93" s="68"/>
      <c r="M93" s="68"/>
      <c r="N93" s="68"/>
      <c r="O93" s="69">
        <f>SUM(C93:N93)</f>
        <v>9025</v>
      </c>
    </row>
    <row r="94" spans="1:15" ht="12.75">
      <c r="A94" s="343"/>
      <c r="B94" s="44" t="s">
        <v>27</v>
      </c>
      <c r="C94" s="70"/>
      <c r="D94" s="70"/>
      <c r="E94" s="70"/>
      <c r="F94" s="70"/>
      <c r="G94" s="70"/>
      <c r="H94" s="70"/>
      <c r="I94" s="70"/>
      <c r="J94" s="70"/>
      <c r="K94" s="70"/>
      <c r="L94" s="70">
        <v>2985</v>
      </c>
      <c r="M94" s="70"/>
      <c r="N94" s="70"/>
      <c r="O94" s="71">
        <f>SUM(C94:N94)</f>
        <v>2985</v>
      </c>
    </row>
    <row r="95" spans="1:15" ht="13.5" thickBot="1">
      <c r="A95" s="343"/>
      <c r="B95" s="254" t="s">
        <v>223</v>
      </c>
      <c r="C95" s="72"/>
      <c r="D95" s="72"/>
      <c r="E95" s="72"/>
      <c r="F95" s="72"/>
      <c r="G95" s="72"/>
      <c r="H95" s="72"/>
      <c r="I95" s="72">
        <v>2501</v>
      </c>
      <c r="J95" s="72"/>
      <c r="K95" s="72"/>
      <c r="L95" s="72"/>
      <c r="M95" s="72"/>
      <c r="N95" s="72"/>
      <c r="O95" s="71">
        <f>SUM(C95:N95)</f>
        <v>2501</v>
      </c>
    </row>
    <row r="96" spans="1:15" ht="13.5" thickBot="1">
      <c r="A96" s="343"/>
      <c r="B96" s="255" t="s">
        <v>200</v>
      </c>
      <c r="C96" s="67">
        <f aca="true" t="shared" si="28" ref="C96:N96">C97</f>
        <v>0</v>
      </c>
      <c r="D96" s="67">
        <f t="shared" si="28"/>
        <v>0</v>
      </c>
      <c r="E96" s="67">
        <f t="shared" si="28"/>
        <v>0</v>
      </c>
      <c r="F96" s="67">
        <f t="shared" si="28"/>
        <v>0</v>
      </c>
      <c r="G96" s="67">
        <f t="shared" si="28"/>
        <v>14490</v>
      </c>
      <c r="H96" s="67">
        <f t="shared" si="28"/>
        <v>7442</v>
      </c>
      <c r="I96" s="67">
        <f t="shared" si="28"/>
        <v>0</v>
      </c>
      <c r="J96" s="67">
        <f t="shared" si="28"/>
        <v>0</v>
      </c>
      <c r="K96" s="67">
        <f t="shared" si="28"/>
        <v>0</v>
      </c>
      <c r="L96" s="67">
        <f t="shared" si="28"/>
        <v>0</v>
      </c>
      <c r="M96" s="67">
        <f t="shared" si="28"/>
        <v>12971</v>
      </c>
      <c r="N96" s="67">
        <f t="shared" si="28"/>
        <v>0</v>
      </c>
      <c r="O96" s="67">
        <f>O97</f>
        <v>34903</v>
      </c>
    </row>
    <row r="97" spans="1:15" ht="13.5" thickBot="1">
      <c r="A97" s="343"/>
      <c r="B97" s="258" t="s">
        <v>224</v>
      </c>
      <c r="C97" s="78"/>
      <c r="D97" s="79"/>
      <c r="E97" s="79"/>
      <c r="F97" s="79"/>
      <c r="G97" s="79">
        <v>14490</v>
      </c>
      <c r="H97" s="79">
        <v>7442</v>
      </c>
      <c r="I97" s="79"/>
      <c r="J97" s="79"/>
      <c r="K97" s="79"/>
      <c r="L97" s="79"/>
      <c r="M97" s="79">
        <v>12971</v>
      </c>
      <c r="N97" s="79"/>
      <c r="O97" s="78">
        <f>SUM(D97:N97)</f>
        <v>34903</v>
      </c>
    </row>
    <row r="98" spans="1:15" ht="13.5" thickBot="1">
      <c r="A98" s="343"/>
      <c r="B98" s="256" t="s">
        <v>203</v>
      </c>
      <c r="C98" s="67">
        <f aca="true" t="shared" si="29" ref="C98:N98">SUM(C99:C105)</f>
        <v>3530</v>
      </c>
      <c r="D98" s="67">
        <f t="shared" si="29"/>
        <v>7916</v>
      </c>
      <c r="E98" s="67">
        <f t="shared" si="29"/>
        <v>4969</v>
      </c>
      <c r="F98" s="67">
        <f t="shared" si="29"/>
        <v>12272</v>
      </c>
      <c r="G98" s="67">
        <f t="shared" si="29"/>
        <v>5649</v>
      </c>
      <c r="H98" s="67">
        <f t="shared" si="29"/>
        <v>5147</v>
      </c>
      <c r="I98" s="67">
        <f t="shared" si="29"/>
        <v>5406</v>
      </c>
      <c r="J98" s="67">
        <f t="shared" si="29"/>
        <v>6582</v>
      </c>
      <c r="K98" s="67">
        <f t="shared" si="29"/>
        <v>12052</v>
      </c>
      <c r="L98" s="67">
        <f t="shared" si="29"/>
        <v>9240</v>
      </c>
      <c r="M98" s="67">
        <f t="shared" si="29"/>
        <v>2863</v>
      </c>
      <c r="N98" s="67">
        <f t="shared" si="29"/>
        <v>1869</v>
      </c>
      <c r="O98" s="67">
        <f t="shared" si="26"/>
        <v>77495</v>
      </c>
    </row>
    <row r="99" spans="1:15" ht="12.75">
      <c r="A99" s="343"/>
      <c r="B99" s="44" t="s">
        <v>38</v>
      </c>
      <c r="C99" s="70"/>
      <c r="D99" s="70">
        <v>3603</v>
      </c>
      <c r="E99" s="70">
        <v>2702</v>
      </c>
      <c r="F99" s="70"/>
      <c r="G99" s="70">
        <v>1914</v>
      </c>
      <c r="H99" s="70">
        <v>2584</v>
      </c>
      <c r="I99" s="70">
        <v>5406</v>
      </c>
      <c r="J99" s="70"/>
      <c r="K99" s="70">
        <v>2573</v>
      </c>
      <c r="L99" s="70">
        <v>4147</v>
      </c>
      <c r="M99" s="70">
        <v>2863</v>
      </c>
      <c r="N99" s="70"/>
      <c r="O99" s="71">
        <f aca="true" t="shared" si="30" ref="O99:O105">SUM(C99:N99)</f>
        <v>25792</v>
      </c>
    </row>
    <row r="100" spans="1:15" ht="12.75">
      <c r="A100" s="343"/>
      <c r="B100" s="44" t="s">
        <v>28</v>
      </c>
      <c r="C100" s="70"/>
      <c r="D100" s="70"/>
      <c r="E100" s="70">
        <v>2267</v>
      </c>
      <c r="F100" s="70">
        <v>5722</v>
      </c>
      <c r="G100" s="70"/>
      <c r="H100" s="70">
        <v>2563</v>
      </c>
      <c r="I100" s="70"/>
      <c r="J100" s="70"/>
      <c r="K100" s="70">
        <v>3085</v>
      </c>
      <c r="L100" s="70">
        <v>3524</v>
      </c>
      <c r="M100" s="70"/>
      <c r="N100" s="70"/>
      <c r="O100" s="71">
        <f t="shared" si="30"/>
        <v>17161</v>
      </c>
    </row>
    <row r="101" spans="1:15" ht="12.75">
      <c r="A101" s="343"/>
      <c r="B101" s="44" t="s">
        <v>24</v>
      </c>
      <c r="C101" s="70">
        <v>3530</v>
      </c>
      <c r="D101" s="70"/>
      <c r="E101" s="70"/>
      <c r="F101" s="70"/>
      <c r="G101" s="70">
        <v>3735</v>
      </c>
      <c r="H101" s="70"/>
      <c r="I101" s="70"/>
      <c r="J101" s="70"/>
      <c r="K101" s="70">
        <v>4493</v>
      </c>
      <c r="L101" s="70"/>
      <c r="M101" s="70"/>
      <c r="N101" s="70"/>
      <c r="O101" s="71">
        <f t="shared" si="30"/>
        <v>11758</v>
      </c>
    </row>
    <row r="102" spans="1:15" ht="12.75">
      <c r="A102" s="343"/>
      <c r="B102" s="44" t="s">
        <v>29</v>
      </c>
      <c r="C102" s="70"/>
      <c r="D102" s="70"/>
      <c r="E102" s="70"/>
      <c r="F102" s="70">
        <v>6550</v>
      </c>
      <c r="G102" s="70"/>
      <c r="H102" s="70"/>
      <c r="I102" s="70"/>
      <c r="J102" s="70">
        <v>2329</v>
      </c>
      <c r="K102" s="70"/>
      <c r="L102" s="70"/>
      <c r="M102" s="70"/>
      <c r="N102" s="70"/>
      <c r="O102" s="71">
        <f t="shared" si="30"/>
        <v>8879</v>
      </c>
    </row>
    <row r="103" spans="1:15" ht="12.75">
      <c r="A103" s="343"/>
      <c r="B103" s="44" t="s">
        <v>68</v>
      </c>
      <c r="C103" s="70"/>
      <c r="D103" s="70">
        <v>2128</v>
      </c>
      <c r="E103" s="70"/>
      <c r="F103" s="70"/>
      <c r="G103" s="70"/>
      <c r="H103" s="70"/>
      <c r="I103" s="70"/>
      <c r="J103" s="70">
        <v>1856</v>
      </c>
      <c r="K103" s="70"/>
      <c r="L103" s="70"/>
      <c r="M103" s="70"/>
      <c r="N103" s="70">
        <v>1869</v>
      </c>
      <c r="O103" s="71">
        <f t="shared" si="30"/>
        <v>5853</v>
      </c>
    </row>
    <row r="104" spans="1:15" ht="12.75">
      <c r="A104" s="343"/>
      <c r="B104" s="44" t="s">
        <v>33</v>
      </c>
      <c r="C104" s="70"/>
      <c r="D104" s="70">
        <v>2185</v>
      </c>
      <c r="E104" s="70"/>
      <c r="F104" s="70"/>
      <c r="G104" s="70"/>
      <c r="H104" s="70"/>
      <c r="I104" s="70"/>
      <c r="J104" s="70"/>
      <c r="K104" s="70">
        <v>1901</v>
      </c>
      <c r="L104" s="70">
        <v>1569</v>
      </c>
      <c r="M104" s="70"/>
      <c r="N104" s="70"/>
      <c r="O104" s="71">
        <f t="shared" si="30"/>
        <v>5655</v>
      </c>
    </row>
    <row r="105" spans="1:15" ht="13.5" thickBot="1">
      <c r="A105" s="343"/>
      <c r="B105" s="44" t="s">
        <v>30</v>
      </c>
      <c r="C105" s="70"/>
      <c r="D105" s="70"/>
      <c r="E105" s="70"/>
      <c r="F105" s="70"/>
      <c r="G105" s="70"/>
      <c r="H105" s="70"/>
      <c r="I105" s="70"/>
      <c r="J105" s="70">
        <v>2397</v>
      </c>
      <c r="K105" s="70"/>
      <c r="L105" s="70"/>
      <c r="M105" s="70"/>
      <c r="N105" s="70"/>
      <c r="O105" s="71">
        <f t="shared" si="30"/>
        <v>2397</v>
      </c>
    </row>
    <row r="106" spans="1:15" ht="14.25" thickBot="1">
      <c r="A106" s="344" t="s">
        <v>180</v>
      </c>
      <c r="B106" s="344"/>
      <c r="C106" s="344"/>
      <c r="D106" s="344"/>
      <c r="E106" s="344"/>
      <c r="F106" s="344"/>
      <c r="G106" s="344"/>
      <c r="H106" s="344"/>
      <c r="I106" s="344"/>
      <c r="J106" s="344"/>
      <c r="K106" s="344"/>
      <c r="L106" s="344"/>
      <c r="M106" s="345"/>
      <c r="N106" s="346"/>
      <c r="O106" s="345"/>
    </row>
    <row r="107" spans="1:15" s="264" customFormat="1" ht="14.25" customHeight="1" thickBot="1">
      <c r="A107" s="342" t="s">
        <v>205</v>
      </c>
      <c r="B107" s="262" t="s">
        <v>105</v>
      </c>
      <c r="C107" s="268">
        <f aca="true" t="shared" si="31" ref="C107:N107">C108+C117+C123+C125</f>
        <v>4755</v>
      </c>
      <c r="D107" s="268">
        <f t="shared" si="31"/>
        <v>7881</v>
      </c>
      <c r="E107" s="268">
        <f t="shared" si="31"/>
        <v>8015</v>
      </c>
      <c r="F107" s="268">
        <f t="shared" si="31"/>
        <v>7195</v>
      </c>
      <c r="G107" s="268">
        <f t="shared" si="31"/>
        <v>0</v>
      </c>
      <c r="H107" s="268">
        <f t="shared" si="31"/>
        <v>8735</v>
      </c>
      <c r="I107" s="268">
        <f t="shared" si="31"/>
        <v>7887</v>
      </c>
      <c r="J107" s="268">
        <f t="shared" si="31"/>
        <v>6646</v>
      </c>
      <c r="K107" s="268">
        <f t="shared" si="31"/>
        <v>5371</v>
      </c>
      <c r="L107" s="268">
        <f t="shared" si="31"/>
        <v>6347</v>
      </c>
      <c r="M107" s="268">
        <f t="shared" si="31"/>
        <v>7039</v>
      </c>
      <c r="N107" s="268">
        <f t="shared" si="31"/>
        <v>6557</v>
      </c>
      <c r="O107" s="268">
        <f>O108+O117+O123+O125</f>
        <v>76428</v>
      </c>
    </row>
    <row r="108" spans="1:15" ht="13.5" customHeight="1" thickBot="1">
      <c r="A108" s="343"/>
      <c r="B108" s="30" t="s">
        <v>194</v>
      </c>
      <c r="C108" s="67">
        <f aca="true" t="shared" si="32" ref="C108:N108">SUM(C109:C116)</f>
        <v>3347</v>
      </c>
      <c r="D108" s="67">
        <f t="shared" si="32"/>
        <v>5588</v>
      </c>
      <c r="E108" s="67">
        <f t="shared" si="32"/>
        <v>6104</v>
      </c>
      <c r="F108" s="67">
        <f t="shared" si="32"/>
        <v>5585</v>
      </c>
      <c r="G108" s="67">
        <f t="shared" si="32"/>
        <v>0</v>
      </c>
      <c r="H108" s="67">
        <f t="shared" si="32"/>
        <v>6777</v>
      </c>
      <c r="I108" s="67">
        <f t="shared" si="32"/>
        <v>6162</v>
      </c>
      <c r="J108" s="67">
        <f t="shared" si="32"/>
        <v>5793</v>
      </c>
      <c r="K108" s="67">
        <f t="shared" si="32"/>
        <v>4216</v>
      </c>
      <c r="L108" s="67">
        <f t="shared" si="32"/>
        <v>4525</v>
      </c>
      <c r="M108" s="67">
        <f t="shared" si="32"/>
        <v>4765</v>
      </c>
      <c r="N108" s="67">
        <f t="shared" si="32"/>
        <v>4540</v>
      </c>
      <c r="O108" s="67">
        <f aca="true" t="shared" si="33" ref="O108:O116">SUM(C108:N108)</f>
        <v>57402</v>
      </c>
    </row>
    <row r="109" spans="1:15" ht="12.75">
      <c r="A109" s="343"/>
      <c r="B109" s="146" t="s">
        <v>75</v>
      </c>
      <c r="C109" s="68">
        <v>1296</v>
      </c>
      <c r="D109" s="68">
        <v>3372</v>
      </c>
      <c r="E109" s="68">
        <v>3449</v>
      </c>
      <c r="F109" s="68">
        <v>2048</v>
      </c>
      <c r="G109" s="68"/>
      <c r="H109" s="68">
        <v>2725</v>
      </c>
      <c r="I109" s="68">
        <v>1793</v>
      </c>
      <c r="J109" s="68">
        <v>1601</v>
      </c>
      <c r="K109" s="68">
        <v>966</v>
      </c>
      <c r="L109" s="68">
        <v>964</v>
      </c>
      <c r="M109" s="68">
        <v>948</v>
      </c>
      <c r="N109" s="68">
        <v>951</v>
      </c>
      <c r="O109" s="69">
        <f t="shared" si="33"/>
        <v>20113</v>
      </c>
    </row>
    <row r="110" spans="1:15" ht="12.75">
      <c r="A110" s="343"/>
      <c r="B110" s="147" t="s">
        <v>54</v>
      </c>
      <c r="C110" s="70">
        <v>546</v>
      </c>
      <c r="D110" s="70">
        <v>930</v>
      </c>
      <c r="E110" s="70">
        <v>747</v>
      </c>
      <c r="F110" s="70">
        <v>1384</v>
      </c>
      <c r="G110" s="70"/>
      <c r="H110" s="70">
        <v>1104</v>
      </c>
      <c r="I110" s="70">
        <v>1140</v>
      </c>
      <c r="J110" s="70">
        <v>1550</v>
      </c>
      <c r="K110" s="70">
        <v>792</v>
      </c>
      <c r="L110" s="70">
        <v>1450</v>
      </c>
      <c r="M110" s="70">
        <v>1949</v>
      </c>
      <c r="N110" s="70">
        <v>1384</v>
      </c>
      <c r="O110" s="71">
        <f t="shared" si="33"/>
        <v>12976</v>
      </c>
    </row>
    <row r="111" spans="1:15" ht="12.75">
      <c r="A111" s="343"/>
      <c r="B111" s="147" t="s">
        <v>195</v>
      </c>
      <c r="C111" s="70">
        <v>742</v>
      </c>
      <c r="D111" s="70">
        <v>662</v>
      </c>
      <c r="E111" s="70">
        <v>1001</v>
      </c>
      <c r="F111" s="70">
        <v>977</v>
      </c>
      <c r="G111" s="70"/>
      <c r="H111" s="70">
        <v>1478</v>
      </c>
      <c r="I111" s="70">
        <v>1121</v>
      </c>
      <c r="J111" s="70">
        <v>1516</v>
      </c>
      <c r="K111" s="70">
        <v>579</v>
      </c>
      <c r="L111" s="70">
        <v>862</v>
      </c>
      <c r="M111" s="70">
        <v>829</v>
      </c>
      <c r="N111" s="70">
        <v>1047</v>
      </c>
      <c r="O111" s="71">
        <f t="shared" si="33"/>
        <v>10814</v>
      </c>
    </row>
    <row r="112" spans="1:15" ht="12.75">
      <c r="A112" s="343"/>
      <c r="B112" s="148" t="s">
        <v>207</v>
      </c>
      <c r="C112" s="70"/>
      <c r="D112" s="70"/>
      <c r="E112" s="70"/>
      <c r="F112" s="70"/>
      <c r="G112" s="70"/>
      <c r="H112" s="70"/>
      <c r="I112" s="70">
        <v>1630</v>
      </c>
      <c r="J112" s="70">
        <v>391</v>
      </c>
      <c r="K112" s="70">
        <v>1112</v>
      </c>
      <c r="L112" s="70">
        <v>846</v>
      </c>
      <c r="M112" s="70">
        <v>1039</v>
      </c>
      <c r="N112" s="70">
        <v>1158</v>
      </c>
      <c r="O112" s="71">
        <f t="shared" si="33"/>
        <v>6176</v>
      </c>
    </row>
    <row r="113" spans="1:15" ht="12.75">
      <c r="A113" s="343"/>
      <c r="B113" s="147" t="s">
        <v>71</v>
      </c>
      <c r="C113" s="70">
        <v>348</v>
      </c>
      <c r="D113" s="70"/>
      <c r="E113" s="70">
        <v>517</v>
      </c>
      <c r="F113" s="70">
        <v>589</v>
      </c>
      <c r="G113" s="70"/>
      <c r="H113" s="70">
        <v>1008</v>
      </c>
      <c r="I113" s="70">
        <v>478</v>
      </c>
      <c r="J113" s="70">
        <v>300</v>
      </c>
      <c r="K113" s="70">
        <v>339</v>
      </c>
      <c r="L113" s="70">
        <v>403</v>
      </c>
      <c r="M113" s="70"/>
      <c r="N113" s="70"/>
      <c r="O113" s="71">
        <f t="shared" si="33"/>
        <v>3982</v>
      </c>
    </row>
    <row r="114" spans="1:15" ht="12.75">
      <c r="A114" s="343"/>
      <c r="B114" s="265" t="s">
        <v>64</v>
      </c>
      <c r="C114" s="72">
        <v>415</v>
      </c>
      <c r="D114" s="72">
        <v>624</v>
      </c>
      <c r="E114" s="72">
        <v>390</v>
      </c>
      <c r="F114" s="72"/>
      <c r="G114" s="72"/>
      <c r="H114" s="72">
        <v>462</v>
      </c>
      <c r="I114" s="72"/>
      <c r="J114" s="72">
        <v>435</v>
      </c>
      <c r="K114" s="72"/>
      <c r="L114" s="72"/>
      <c r="M114" s="72"/>
      <c r="N114" s="72"/>
      <c r="O114" s="73">
        <f t="shared" si="33"/>
        <v>2326</v>
      </c>
    </row>
    <row r="115" spans="1:15" ht="12.75">
      <c r="A115" s="343"/>
      <c r="B115" s="145" t="s">
        <v>79</v>
      </c>
      <c r="C115" s="72"/>
      <c r="D115" s="72"/>
      <c r="E115" s="72"/>
      <c r="F115" s="72">
        <v>587</v>
      </c>
      <c r="G115" s="72"/>
      <c r="H115" s="72"/>
      <c r="I115" s="72"/>
      <c r="J115" s="72"/>
      <c r="K115" s="72"/>
      <c r="L115" s="72"/>
      <c r="M115" s="72"/>
      <c r="N115" s="72"/>
      <c r="O115" s="73">
        <f t="shared" si="33"/>
        <v>587</v>
      </c>
    </row>
    <row r="116" spans="1:15" ht="13.5" thickBot="1">
      <c r="A116" s="343"/>
      <c r="B116" s="145" t="s">
        <v>91</v>
      </c>
      <c r="C116" s="72"/>
      <c r="D116" s="72"/>
      <c r="E116" s="72"/>
      <c r="F116" s="72"/>
      <c r="G116" s="72"/>
      <c r="H116" s="72"/>
      <c r="I116" s="72"/>
      <c r="J116" s="72"/>
      <c r="K116" s="72">
        <v>428</v>
      </c>
      <c r="L116" s="72"/>
      <c r="M116" s="72"/>
      <c r="N116" s="72"/>
      <c r="O116" s="73">
        <f t="shared" si="33"/>
        <v>428</v>
      </c>
    </row>
    <row r="117" spans="1:15" ht="13.5" thickBot="1">
      <c r="A117" s="343"/>
      <c r="B117" s="30" t="s">
        <v>197</v>
      </c>
      <c r="C117" s="67">
        <f aca="true" t="shared" si="34" ref="C117:N117">SUM(C118:C122)</f>
        <v>535</v>
      </c>
      <c r="D117" s="67">
        <f t="shared" si="34"/>
        <v>966</v>
      </c>
      <c r="E117" s="67">
        <f t="shared" si="34"/>
        <v>718</v>
      </c>
      <c r="F117" s="67">
        <f t="shared" si="34"/>
        <v>555</v>
      </c>
      <c r="G117" s="67">
        <f t="shared" si="34"/>
        <v>0</v>
      </c>
      <c r="H117" s="67">
        <f t="shared" si="34"/>
        <v>403</v>
      </c>
      <c r="I117" s="67">
        <f t="shared" si="34"/>
        <v>487</v>
      </c>
      <c r="J117" s="67">
        <f t="shared" si="34"/>
        <v>0</v>
      </c>
      <c r="K117" s="67">
        <f t="shared" si="34"/>
        <v>0</v>
      </c>
      <c r="L117" s="67">
        <f t="shared" si="34"/>
        <v>581</v>
      </c>
      <c r="M117" s="67">
        <f t="shared" si="34"/>
        <v>987</v>
      </c>
      <c r="N117" s="67">
        <f t="shared" si="34"/>
        <v>1007</v>
      </c>
      <c r="O117" s="67">
        <f aca="true" t="shared" si="35" ref="O117:O127">SUM(C117:N117)</f>
        <v>6239</v>
      </c>
    </row>
    <row r="118" spans="1:15" ht="12.75">
      <c r="A118" s="343"/>
      <c r="B118" s="146" t="s">
        <v>208</v>
      </c>
      <c r="C118" s="68">
        <v>535</v>
      </c>
      <c r="D118" s="68"/>
      <c r="E118" s="68">
        <v>718</v>
      </c>
      <c r="F118" s="68"/>
      <c r="G118" s="68"/>
      <c r="H118" s="68"/>
      <c r="I118" s="68"/>
      <c r="J118" s="68"/>
      <c r="K118" s="68"/>
      <c r="L118" s="68">
        <v>581</v>
      </c>
      <c r="M118" s="68"/>
      <c r="N118" s="68">
        <v>564</v>
      </c>
      <c r="O118" s="69">
        <f>SUM(C118:N118)</f>
        <v>2398</v>
      </c>
    </row>
    <row r="119" spans="1:15" ht="12.75">
      <c r="A119" s="343"/>
      <c r="B119" s="146" t="s">
        <v>210</v>
      </c>
      <c r="C119" s="68"/>
      <c r="D119" s="68">
        <v>506</v>
      </c>
      <c r="E119" s="68"/>
      <c r="F119" s="68"/>
      <c r="G119" s="68"/>
      <c r="H119" s="68">
        <v>403</v>
      </c>
      <c r="I119" s="68">
        <v>487</v>
      </c>
      <c r="J119" s="68"/>
      <c r="K119" s="68"/>
      <c r="L119" s="68"/>
      <c r="M119" s="68">
        <v>526</v>
      </c>
      <c r="N119" s="68"/>
      <c r="O119" s="69">
        <f>SUM(C119:N119)</f>
        <v>1922</v>
      </c>
    </row>
    <row r="120" spans="1:15" ht="12.75">
      <c r="A120" s="343"/>
      <c r="B120" s="146" t="s">
        <v>217</v>
      </c>
      <c r="C120" s="68"/>
      <c r="D120" s="68"/>
      <c r="E120" s="68"/>
      <c r="F120" s="68">
        <v>555</v>
      </c>
      <c r="G120" s="68"/>
      <c r="H120" s="68"/>
      <c r="I120" s="68"/>
      <c r="J120" s="68"/>
      <c r="K120" s="68"/>
      <c r="L120" s="68"/>
      <c r="M120" s="68">
        <v>461</v>
      </c>
      <c r="N120" s="68"/>
      <c r="O120" s="69">
        <f>SUM(C120:N120)</f>
        <v>1016</v>
      </c>
    </row>
    <row r="121" spans="1:15" ht="12.75">
      <c r="A121" s="343"/>
      <c r="B121" s="147" t="s">
        <v>80</v>
      </c>
      <c r="C121" s="70"/>
      <c r="D121" s="70">
        <v>460</v>
      </c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69">
        <f>SUM(C121:N121)</f>
        <v>460</v>
      </c>
    </row>
    <row r="122" spans="1:15" ht="13.5" thickBot="1">
      <c r="A122" s="343"/>
      <c r="B122" s="147" t="s">
        <v>1</v>
      </c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>
        <v>443</v>
      </c>
      <c r="O122" s="69">
        <f>SUM(C122:N122)</f>
        <v>443</v>
      </c>
    </row>
    <row r="123" spans="1:15" ht="13.5" thickBot="1">
      <c r="A123" s="343"/>
      <c r="B123" s="253" t="s">
        <v>198</v>
      </c>
      <c r="C123" s="67">
        <f aca="true" t="shared" si="36" ref="C123:N123">SUM(C124:C124)</f>
        <v>447</v>
      </c>
      <c r="D123" s="67">
        <f t="shared" si="36"/>
        <v>867</v>
      </c>
      <c r="E123" s="67">
        <f t="shared" si="36"/>
        <v>703</v>
      </c>
      <c r="F123" s="67">
        <f t="shared" si="36"/>
        <v>649</v>
      </c>
      <c r="G123" s="67">
        <f t="shared" si="36"/>
        <v>0</v>
      </c>
      <c r="H123" s="67">
        <f t="shared" si="36"/>
        <v>642</v>
      </c>
      <c r="I123" s="67">
        <f t="shared" si="36"/>
        <v>615</v>
      </c>
      <c r="J123" s="67">
        <f t="shared" si="36"/>
        <v>448</v>
      </c>
      <c r="K123" s="67">
        <f t="shared" si="36"/>
        <v>720</v>
      </c>
      <c r="L123" s="67">
        <f t="shared" si="36"/>
        <v>563</v>
      </c>
      <c r="M123" s="67">
        <f t="shared" si="36"/>
        <v>840</v>
      </c>
      <c r="N123" s="67">
        <f t="shared" si="36"/>
        <v>614</v>
      </c>
      <c r="O123" s="67">
        <f t="shared" si="35"/>
        <v>7108</v>
      </c>
    </row>
    <row r="124" spans="1:15" ht="13.5" thickBot="1">
      <c r="A124" s="343"/>
      <c r="B124" s="44" t="s">
        <v>27</v>
      </c>
      <c r="C124" s="70">
        <v>447</v>
      </c>
      <c r="D124" s="70">
        <v>867</v>
      </c>
      <c r="E124" s="70">
        <v>703</v>
      </c>
      <c r="F124" s="70">
        <v>649</v>
      </c>
      <c r="G124" s="70"/>
      <c r="H124" s="70">
        <v>642</v>
      </c>
      <c r="I124" s="70">
        <v>615</v>
      </c>
      <c r="J124" s="70">
        <v>448</v>
      </c>
      <c r="K124" s="70">
        <v>720</v>
      </c>
      <c r="L124" s="70">
        <v>563</v>
      </c>
      <c r="M124" s="70">
        <v>840</v>
      </c>
      <c r="N124" s="70">
        <v>614</v>
      </c>
      <c r="O124" s="71">
        <f t="shared" si="35"/>
        <v>7108</v>
      </c>
    </row>
    <row r="125" spans="1:15" ht="13.5" thickBot="1">
      <c r="A125" s="343"/>
      <c r="B125" s="256" t="s">
        <v>203</v>
      </c>
      <c r="C125" s="67">
        <f aca="true" t="shared" si="37" ref="C125:N125">SUM(C126:C127)</f>
        <v>426</v>
      </c>
      <c r="D125" s="67">
        <f t="shared" si="37"/>
        <v>460</v>
      </c>
      <c r="E125" s="67">
        <f t="shared" si="37"/>
        <v>490</v>
      </c>
      <c r="F125" s="67">
        <f t="shared" si="37"/>
        <v>406</v>
      </c>
      <c r="G125" s="67">
        <f t="shared" si="37"/>
        <v>0</v>
      </c>
      <c r="H125" s="67">
        <f t="shared" si="37"/>
        <v>913</v>
      </c>
      <c r="I125" s="67">
        <f t="shared" si="37"/>
        <v>623</v>
      </c>
      <c r="J125" s="67">
        <f t="shared" si="37"/>
        <v>405</v>
      </c>
      <c r="K125" s="67">
        <f t="shared" si="37"/>
        <v>435</v>
      </c>
      <c r="L125" s="67">
        <f t="shared" si="37"/>
        <v>678</v>
      </c>
      <c r="M125" s="67">
        <f t="shared" si="37"/>
        <v>447</v>
      </c>
      <c r="N125" s="67">
        <f t="shared" si="37"/>
        <v>396</v>
      </c>
      <c r="O125" s="67">
        <f t="shared" si="35"/>
        <v>5679</v>
      </c>
    </row>
    <row r="126" spans="1:15" ht="12.75">
      <c r="A126" s="343"/>
      <c r="B126" s="44" t="s">
        <v>33</v>
      </c>
      <c r="C126" s="70">
        <v>426</v>
      </c>
      <c r="D126" s="70">
        <v>460</v>
      </c>
      <c r="E126" s="70">
        <v>490</v>
      </c>
      <c r="F126" s="70">
        <v>406</v>
      </c>
      <c r="G126" s="70"/>
      <c r="H126" s="70">
        <v>913</v>
      </c>
      <c r="I126" s="70">
        <v>623</v>
      </c>
      <c r="J126" s="70">
        <v>405</v>
      </c>
      <c r="K126" s="70"/>
      <c r="L126" s="70">
        <v>678</v>
      </c>
      <c r="M126" s="70">
        <v>447</v>
      </c>
      <c r="N126" s="70">
        <v>396</v>
      </c>
      <c r="O126" s="71">
        <f t="shared" si="35"/>
        <v>5244</v>
      </c>
    </row>
    <row r="127" spans="1:15" ht="13.5" thickBot="1">
      <c r="A127" s="343"/>
      <c r="B127" s="44" t="s">
        <v>81</v>
      </c>
      <c r="C127" s="70"/>
      <c r="D127" s="70"/>
      <c r="E127" s="70"/>
      <c r="F127" s="70"/>
      <c r="G127" s="70"/>
      <c r="H127" s="70"/>
      <c r="I127" s="70"/>
      <c r="J127" s="70"/>
      <c r="K127" s="70">
        <v>435</v>
      </c>
      <c r="L127" s="70"/>
      <c r="M127" s="70"/>
      <c r="N127" s="70"/>
      <c r="O127" s="71">
        <f t="shared" si="35"/>
        <v>435</v>
      </c>
    </row>
    <row r="128" spans="1:15" ht="14.25" thickBot="1">
      <c r="A128" s="344" t="s">
        <v>190</v>
      </c>
      <c r="B128" s="344"/>
      <c r="C128" s="344"/>
      <c r="D128" s="344"/>
      <c r="E128" s="344"/>
      <c r="F128" s="344"/>
      <c r="G128" s="344"/>
      <c r="H128" s="344"/>
      <c r="I128" s="344"/>
      <c r="J128" s="344"/>
      <c r="K128" s="344"/>
      <c r="L128" s="344"/>
      <c r="M128" s="345"/>
      <c r="N128" s="346"/>
      <c r="O128" s="345"/>
    </row>
    <row r="129" spans="1:15" s="264" customFormat="1" ht="14.25" customHeight="1" thickBot="1">
      <c r="A129" s="342" t="s">
        <v>205</v>
      </c>
      <c r="B129" s="262" t="s">
        <v>105</v>
      </c>
      <c r="C129" s="268">
        <f aca="true" t="shared" si="38" ref="C129:N129">C130+C138+C140+C142+C148</f>
        <v>1170</v>
      </c>
      <c r="D129" s="268">
        <f t="shared" si="38"/>
        <v>654</v>
      </c>
      <c r="E129" s="268">
        <f t="shared" si="38"/>
        <v>1131</v>
      </c>
      <c r="F129" s="268">
        <f t="shared" si="38"/>
        <v>826</v>
      </c>
      <c r="G129" s="268">
        <f t="shared" si="38"/>
        <v>0</v>
      </c>
      <c r="H129" s="268">
        <f t="shared" si="38"/>
        <v>864</v>
      </c>
      <c r="I129" s="268">
        <f t="shared" si="38"/>
        <v>1018</v>
      </c>
      <c r="J129" s="268">
        <f t="shared" si="38"/>
        <v>1202</v>
      </c>
      <c r="K129" s="268">
        <f t="shared" si="38"/>
        <v>1217</v>
      </c>
      <c r="L129" s="268">
        <f t="shared" si="38"/>
        <v>977</v>
      </c>
      <c r="M129" s="268">
        <f t="shared" si="38"/>
        <v>1263</v>
      </c>
      <c r="N129" s="268">
        <f t="shared" si="38"/>
        <v>1218</v>
      </c>
      <c r="O129" s="268">
        <f>O130+O138+O140+O142+O148</f>
        <v>11540</v>
      </c>
    </row>
    <row r="130" spans="1:15" ht="13.5" customHeight="1" thickBot="1">
      <c r="A130" s="343"/>
      <c r="B130" s="30" t="s">
        <v>194</v>
      </c>
      <c r="C130" s="67">
        <f aca="true" t="shared" si="39" ref="C130:N130">SUM(C131:C137)</f>
        <v>413</v>
      </c>
      <c r="D130" s="67">
        <f t="shared" si="39"/>
        <v>330</v>
      </c>
      <c r="E130" s="67">
        <f t="shared" si="39"/>
        <v>444</v>
      </c>
      <c r="F130" s="67">
        <f t="shared" si="39"/>
        <v>424</v>
      </c>
      <c r="G130" s="67">
        <f t="shared" si="39"/>
        <v>0</v>
      </c>
      <c r="H130" s="67">
        <f t="shared" si="39"/>
        <v>487</v>
      </c>
      <c r="I130" s="67">
        <f t="shared" si="39"/>
        <v>258</v>
      </c>
      <c r="J130" s="67">
        <f t="shared" si="39"/>
        <v>382</v>
      </c>
      <c r="K130" s="67">
        <f t="shared" si="39"/>
        <v>443</v>
      </c>
      <c r="L130" s="67">
        <f t="shared" si="39"/>
        <v>379</v>
      </c>
      <c r="M130" s="67">
        <f t="shared" si="39"/>
        <v>331</v>
      </c>
      <c r="N130" s="67">
        <f t="shared" si="39"/>
        <v>371</v>
      </c>
      <c r="O130" s="67">
        <f aca="true" t="shared" si="40" ref="O130:O139">SUM(C130:N130)</f>
        <v>4262</v>
      </c>
    </row>
    <row r="131" spans="1:15" ht="12.75">
      <c r="A131" s="343"/>
      <c r="B131" s="266" t="s">
        <v>64</v>
      </c>
      <c r="C131" s="68">
        <v>119</v>
      </c>
      <c r="D131" s="68">
        <v>161</v>
      </c>
      <c r="E131" s="68">
        <v>234</v>
      </c>
      <c r="F131" s="68">
        <v>189</v>
      </c>
      <c r="G131" s="68"/>
      <c r="H131" s="68">
        <v>158</v>
      </c>
      <c r="I131" s="68">
        <v>147</v>
      </c>
      <c r="J131" s="68">
        <v>297</v>
      </c>
      <c r="K131" s="68">
        <v>334</v>
      </c>
      <c r="L131" s="68">
        <v>326</v>
      </c>
      <c r="M131" s="68">
        <v>263</v>
      </c>
      <c r="N131" s="68">
        <v>262</v>
      </c>
      <c r="O131" s="69">
        <f t="shared" si="40"/>
        <v>2490</v>
      </c>
    </row>
    <row r="132" spans="1:15" ht="12.75">
      <c r="A132" s="343"/>
      <c r="B132" s="147" t="s">
        <v>195</v>
      </c>
      <c r="C132" s="70">
        <v>249</v>
      </c>
      <c r="D132" s="70"/>
      <c r="E132" s="70">
        <v>71</v>
      </c>
      <c r="F132" s="70">
        <v>92</v>
      </c>
      <c r="G132" s="70"/>
      <c r="H132" s="70">
        <v>247</v>
      </c>
      <c r="I132" s="70">
        <v>58</v>
      </c>
      <c r="J132" s="70"/>
      <c r="K132" s="70"/>
      <c r="L132" s="70">
        <v>53</v>
      </c>
      <c r="M132" s="70"/>
      <c r="N132" s="70">
        <v>60</v>
      </c>
      <c r="O132" s="71">
        <f t="shared" si="40"/>
        <v>830</v>
      </c>
    </row>
    <row r="133" spans="1:15" ht="12.75">
      <c r="A133" s="343"/>
      <c r="B133" s="147" t="s">
        <v>54</v>
      </c>
      <c r="C133" s="70"/>
      <c r="D133" s="70">
        <v>86</v>
      </c>
      <c r="E133" s="70">
        <v>139</v>
      </c>
      <c r="F133" s="70">
        <v>73</v>
      </c>
      <c r="G133" s="70"/>
      <c r="H133" s="70">
        <v>49</v>
      </c>
      <c r="I133" s="70"/>
      <c r="J133" s="70"/>
      <c r="K133" s="70">
        <v>68</v>
      </c>
      <c r="L133" s="70"/>
      <c r="M133" s="70"/>
      <c r="N133" s="70">
        <v>49</v>
      </c>
      <c r="O133" s="71">
        <f t="shared" si="40"/>
        <v>464</v>
      </c>
    </row>
    <row r="134" spans="1:15" ht="12.75">
      <c r="A134" s="343"/>
      <c r="B134" s="147" t="s">
        <v>75</v>
      </c>
      <c r="C134" s="70">
        <v>45</v>
      </c>
      <c r="D134" s="70">
        <v>83</v>
      </c>
      <c r="E134" s="70"/>
      <c r="F134" s="70">
        <v>37</v>
      </c>
      <c r="G134" s="70"/>
      <c r="H134" s="70">
        <v>33</v>
      </c>
      <c r="I134" s="70"/>
      <c r="J134" s="70"/>
      <c r="K134" s="70">
        <v>41</v>
      </c>
      <c r="L134" s="70"/>
      <c r="M134" s="70"/>
      <c r="N134" s="70"/>
      <c r="O134" s="71">
        <f t="shared" si="40"/>
        <v>239</v>
      </c>
    </row>
    <row r="135" spans="1:15" ht="12.75">
      <c r="A135" s="343"/>
      <c r="B135" s="145" t="s">
        <v>196</v>
      </c>
      <c r="C135" s="72"/>
      <c r="D135" s="72"/>
      <c r="E135" s="72"/>
      <c r="F135" s="72"/>
      <c r="G135" s="72"/>
      <c r="H135" s="72"/>
      <c r="I135" s="72">
        <v>53</v>
      </c>
      <c r="J135" s="72"/>
      <c r="K135" s="72"/>
      <c r="L135" s="72"/>
      <c r="M135" s="72">
        <v>68</v>
      </c>
      <c r="N135" s="72"/>
      <c r="O135" s="73">
        <f t="shared" si="40"/>
        <v>121</v>
      </c>
    </row>
    <row r="136" spans="1:15" ht="12.75">
      <c r="A136" s="343"/>
      <c r="B136" s="145" t="s">
        <v>71</v>
      </c>
      <c r="C136" s="72"/>
      <c r="D136" s="72"/>
      <c r="E136" s="72"/>
      <c r="F136" s="72"/>
      <c r="G136" s="72"/>
      <c r="H136" s="72"/>
      <c r="I136" s="72"/>
      <c r="J136" s="72">
        <v>85</v>
      </c>
      <c r="K136" s="72"/>
      <c r="L136" s="72"/>
      <c r="M136" s="72"/>
      <c r="N136" s="72"/>
      <c r="O136" s="73">
        <f t="shared" si="40"/>
        <v>85</v>
      </c>
    </row>
    <row r="137" spans="1:15" ht="13.5" thickBot="1">
      <c r="A137" s="343"/>
      <c r="B137" s="145" t="s">
        <v>91</v>
      </c>
      <c r="C137" s="72"/>
      <c r="D137" s="72"/>
      <c r="E137" s="72"/>
      <c r="F137" s="72">
        <v>33</v>
      </c>
      <c r="G137" s="72"/>
      <c r="H137" s="72"/>
      <c r="I137" s="72"/>
      <c r="J137" s="72"/>
      <c r="K137" s="72"/>
      <c r="L137" s="72"/>
      <c r="M137" s="72"/>
      <c r="N137" s="72"/>
      <c r="O137" s="73">
        <f t="shared" si="40"/>
        <v>33</v>
      </c>
    </row>
    <row r="138" spans="1:15" ht="13.5" thickBot="1">
      <c r="A138" s="343"/>
      <c r="B138" s="30" t="s">
        <v>197</v>
      </c>
      <c r="C138" s="67">
        <f aca="true" t="shared" si="41" ref="C138:N138">SUM(C139:C139)</f>
        <v>0</v>
      </c>
      <c r="D138" s="67">
        <f t="shared" si="41"/>
        <v>22</v>
      </c>
      <c r="E138" s="67">
        <f t="shared" si="41"/>
        <v>0</v>
      </c>
      <c r="F138" s="67">
        <f t="shared" si="41"/>
        <v>0</v>
      </c>
      <c r="G138" s="67">
        <f t="shared" si="41"/>
        <v>0</v>
      </c>
      <c r="H138" s="67">
        <f t="shared" si="41"/>
        <v>0</v>
      </c>
      <c r="I138" s="67">
        <f t="shared" si="41"/>
        <v>0</v>
      </c>
      <c r="J138" s="67">
        <f t="shared" si="41"/>
        <v>0</v>
      </c>
      <c r="K138" s="67">
        <f t="shared" si="41"/>
        <v>0</v>
      </c>
      <c r="L138" s="67">
        <f t="shared" si="41"/>
        <v>0</v>
      </c>
      <c r="M138" s="67">
        <f t="shared" si="41"/>
        <v>0</v>
      </c>
      <c r="N138" s="67">
        <f t="shared" si="41"/>
        <v>0</v>
      </c>
      <c r="O138" s="67">
        <f t="shared" si="40"/>
        <v>22</v>
      </c>
    </row>
    <row r="139" spans="1:15" ht="13.5" thickBot="1">
      <c r="A139" s="343"/>
      <c r="B139" s="147" t="s">
        <v>225</v>
      </c>
      <c r="C139" s="70"/>
      <c r="D139" s="70">
        <v>22</v>
      </c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1">
        <f t="shared" si="40"/>
        <v>22</v>
      </c>
    </row>
    <row r="140" spans="1:15" ht="13.5" thickBot="1">
      <c r="A140" s="343"/>
      <c r="B140" s="253" t="s">
        <v>198</v>
      </c>
      <c r="C140" s="67">
        <f aca="true" t="shared" si="42" ref="C140:N140">SUM(C141:C141)</f>
        <v>0</v>
      </c>
      <c r="D140" s="67">
        <f t="shared" si="42"/>
        <v>0</v>
      </c>
      <c r="E140" s="67">
        <f t="shared" si="42"/>
        <v>0</v>
      </c>
      <c r="F140" s="67">
        <f t="shared" si="42"/>
        <v>0</v>
      </c>
      <c r="G140" s="67">
        <f t="shared" si="42"/>
        <v>0</v>
      </c>
      <c r="H140" s="67">
        <f t="shared" si="42"/>
        <v>0</v>
      </c>
      <c r="I140" s="67">
        <f t="shared" si="42"/>
        <v>25</v>
      </c>
      <c r="J140" s="67">
        <f t="shared" si="42"/>
        <v>0</v>
      </c>
      <c r="K140" s="67">
        <f t="shared" si="42"/>
        <v>0</v>
      </c>
      <c r="L140" s="67">
        <f t="shared" si="42"/>
        <v>0</v>
      </c>
      <c r="M140" s="67">
        <f t="shared" si="42"/>
        <v>0</v>
      </c>
      <c r="N140" s="67">
        <f t="shared" si="42"/>
        <v>0</v>
      </c>
      <c r="O140" s="67">
        <f aca="true" t="shared" si="43" ref="O140:O148">SUM(C140:N140)</f>
        <v>25</v>
      </c>
    </row>
    <row r="141" spans="1:15" ht="13.5" thickBot="1">
      <c r="A141" s="343"/>
      <c r="B141" s="44" t="s">
        <v>47</v>
      </c>
      <c r="C141" s="70"/>
      <c r="D141" s="70"/>
      <c r="E141" s="70"/>
      <c r="F141" s="70"/>
      <c r="G141" s="70"/>
      <c r="H141" s="70"/>
      <c r="I141" s="70">
        <v>25</v>
      </c>
      <c r="J141" s="70"/>
      <c r="K141" s="70"/>
      <c r="L141" s="70"/>
      <c r="M141" s="70"/>
      <c r="N141" s="70"/>
      <c r="O141" s="71">
        <f t="shared" si="43"/>
        <v>25</v>
      </c>
    </row>
    <row r="142" spans="1:15" ht="13.5" thickBot="1">
      <c r="A142" s="343"/>
      <c r="B142" s="255" t="s">
        <v>200</v>
      </c>
      <c r="C142" s="67">
        <f aca="true" t="shared" si="44" ref="C142:N142">SUM(C143:C147)</f>
        <v>283</v>
      </c>
      <c r="D142" s="67">
        <f t="shared" si="44"/>
        <v>184</v>
      </c>
      <c r="E142" s="67">
        <f t="shared" si="44"/>
        <v>178</v>
      </c>
      <c r="F142" s="67">
        <f t="shared" si="44"/>
        <v>367</v>
      </c>
      <c r="G142" s="67">
        <f t="shared" si="44"/>
        <v>0</v>
      </c>
      <c r="H142" s="67">
        <f t="shared" si="44"/>
        <v>161</v>
      </c>
      <c r="I142" s="67">
        <f t="shared" si="44"/>
        <v>200</v>
      </c>
      <c r="J142" s="67">
        <f t="shared" si="44"/>
        <v>108</v>
      </c>
      <c r="K142" s="67">
        <f t="shared" si="44"/>
        <v>329</v>
      </c>
      <c r="L142" s="67">
        <f t="shared" si="44"/>
        <v>368</v>
      </c>
      <c r="M142" s="67">
        <f t="shared" si="44"/>
        <v>514</v>
      </c>
      <c r="N142" s="67">
        <f t="shared" si="44"/>
        <v>455</v>
      </c>
      <c r="O142" s="67">
        <f t="shared" si="43"/>
        <v>3147</v>
      </c>
    </row>
    <row r="143" spans="1:15" ht="12.75">
      <c r="A143" s="343"/>
      <c r="B143" s="47" t="s">
        <v>42</v>
      </c>
      <c r="C143" s="68">
        <v>283</v>
      </c>
      <c r="D143" s="68">
        <v>110</v>
      </c>
      <c r="E143" s="68">
        <v>178</v>
      </c>
      <c r="F143" s="68"/>
      <c r="G143" s="68"/>
      <c r="H143" s="68">
        <v>161</v>
      </c>
      <c r="I143" s="68">
        <v>200</v>
      </c>
      <c r="J143" s="68"/>
      <c r="K143" s="68"/>
      <c r="L143" s="68"/>
      <c r="M143" s="68">
        <v>351</v>
      </c>
      <c r="N143" s="68">
        <v>109</v>
      </c>
      <c r="O143" s="69">
        <f>SUM(C143:N143)</f>
        <v>1392</v>
      </c>
    </row>
    <row r="144" spans="1:15" ht="12.75">
      <c r="A144" s="343"/>
      <c r="B144" s="44" t="s">
        <v>73</v>
      </c>
      <c r="C144" s="70"/>
      <c r="D144" s="70">
        <v>55</v>
      </c>
      <c r="E144" s="70"/>
      <c r="F144" s="70">
        <v>305</v>
      </c>
      <c r="G144" s="70"/>
      <c r="H144" s="70"/>
      <c r="I144" s="70"/>
      <c r="J144" s="70"/>
      <c r="K144" s="70"/>
      <c r="L144" s="70">
        <v>331</v>
      </c>
      <c r="M144" s="70">
        <v>51</v>
      </c>
      <c r="N144" s="70">
        <v>296</v>
      </c>
      <c r="O144" s="71">
        <f>SUM(C144:N144)</f>
        <v>1038</v>
      </c>
    </row>
    <row r="145" spans="1:15" ht="12.75">
      <c r="A145" s="343"/>
      <c r="B145" s="44" t="s">
        <v>25</v>
      </c>
      <c r="C145" s="70"/>
      <c r="D145" s="70"/>
      <c r="E145" s="70"/>
      <c r="F145" s="70">
        <v>62</v>
      </c>
      <c r="G145" s="70"/>
      <c r="H145" s="70"/>
      <c r="I145" s="70"/>
      <c r="J145" s="70">
        <v>108</v>
      </c>
      <c r="K145" s="70">
        <v>329</v>
      </c>
      <c r="L145" s="70"/>
      <c r="M145" s="70">
        <v>112</v>
      </c>
      <c r="N145" s="70"/>
      <c r="O145" s="71">
        <f>SUM(C145:N145)</f>
        <v>611</v>
      </c>
    </row>
    <row r="146" spans="1:15" ht="12.75">
      <c r="A146" s="343"/>
      <c r="B146" s="44" t="s">
        <v>202</v>
      </c>
      <c r="C146" s="70"/>
      <c r="D146" s="70"/>
      <c r="E146" s="70"/>
      <c r="F146" s="70"/>
      <c r="G146" s="70"/>
      <c r="H146" s="70"/>
      <c r="I146" s="70"/>
      <c r="J146" s="70"/>
      <c r="K146" s="70"/>
      <c r="L146" s="70">
        <v>37</v>
      </c>
      <c r="M146" s="70"/>
      <c r="N146" s="70">
        <v>50</v>
      </c>
      <c r="O146" s="71">
        <f>SUM(C146:N146)</f>
        <v>87</v>
      </c>
    </row>
    <row r="147" spans="1:15" ht="13.5" thickBot="1">
      <c r="A147" s="343"/>
      <c r="B147" s="44" t="s">
        <v>201</v>
      </c>
      <c r="C147" s="70"/>
      <c r="D147" s="70">
        <v>19</v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1">
        <f>SUM(C147:N147)</f>
        <v>19</v>
      </c>
    </row>
    <row r="148" spans="1:15" ht="13.5" thickBot="1">
      <c r="A148" s="343"/>
      <c r="B148" s="256" t="s">
        <v>203</v>
      </c>
      <c r="C148" s="67">
        <f aca="true" t="shared" si="45" ref="C148:N148">SUM(C149:C156)</f>
        <v>474</v>
      </c>
      <c r="D148" s="67">
        <f t="shared" si="45"/>
        <v>118</v>
      </c>
      <c r="E148" s="67">
        <f t="shared" si="45"/>
        <v>509</v>
      </c>
      <c r="F148" s="67">
        <f t="shared" si="45"/>
        <v>35</v>
      </c>
      <c r="G148" s="67">
        <f t="shared" si="45"/>
        <v>0</v>
      </c>
      <c r="H148" s="67">
        <f t="shared" si="45"/>
        <v>216</v>
      </c>
      <c r="I148" s="67">
        <f t="shared" si="45"/>
        <v>535</v>
      </c>
      <c r="J148" s="67">
        <f t="shared" si="45"/>
        <v>712</v>
      </c>
      <c r="K148" s="67">
        <f t="shared" si="45"/>
        <v>445</v>
      </c>
      <c r="L148" s="67">
        <f t="shared" si="45"/>
        <v>230</v>
      </c>
      <c r="M148" s="67">
        <f t="shared" si="45"/>
        <v>418</v>
      </c>
      <c r="N148" s="67">
        <f t="shared" si="45"/>
        <v>392</v>
      </c>
      <c r="O148" s="67">
        <f t="shared" si="43"/>
        <v>4084</v>
      </c>
    </row>
    <row r="149" spans="1:15" ht="12.75">
      <c r="A149" s="343"/>
      <c r="B149" s="47" t="s">
        <v>34</v>
      </c>
      <c r="C149" s="68"/>
      <c r="D149" s="68">
        <v>118</v>
      </c>
      <c r="E149" s="68">
        <v>209</v>
      </c>
      <c r="F149" s="68"/>
      <c r="G149" s="68"/>
      <c r="H149" s="68">
        <v>132</v>
      </c>
      <c r="I149" s="68">
        <v>404</v>
      </c>
      <c r="J149" s="68"/>
      <c r="K149" s="68">
        <v>227</v>
      </c>
      <c r="L149" s="68"/>
      <c r="M149" s="68"/>
      <c r="N149" s="68">
        <v>227</v>
      </c>
      <c r="O149" s="69">
        <f aca="true" t="shared" si="46" ref="O149:O156">SUM(C149:N149)</f>
        <v>1317</v>
      </c>
    </row>
    <row r="150" spans="1:15" ht="12.75">
      <c r="A150" s="343"/>
      <c r="B150" s="44" t="s">
        <v>28</v>
      </c>
      <c r="C150" s="70">
        <v>71</v>
      </c>
      <c r="D150" s="70"/>
      <c r="E150" s="70">
        <v>75</v>
      </c>
      <c r="F150" s="70"/>
      <c r="G150" s="70"/>
      <c r="H150" s="70">
        <v>41</v>
      </c>
      <c r="I150" s="70">
        <v>77</v>
      </c>
      <c r="J150" s="70">
        <v>208</v>
      </c>
      <c r="K150" s="70">
        <v>159</v>
      </c>
      <c r="L150" s="70">
        <v>74</v>
      </c>
      <c r="M150" s="70">
        <v>254</v>
      </c>
      <c r="N150" s="70">
        <v>165</v>
      </c>
      <c r="O150" s="71">
        <f t="shared" si="46"/>
        <v>1124</v>
      </c>
    </row>
    <row r="151" spans="1:15" ht="12.75">
      <c r="A151" s="343"/>
      <c r="B151" s="44" t="s">
        <v>29</v>
      </c>
      <c r="C151" s="70">
        <v>202</v>
      </c>
      <c r="D151" s="70"/>
      <c r="E151" s="70">
        <v>167</v>
      </c>
      <c r="F151" s="70"/>
      <c r="G151" s="70"/>
      <c r="H151" s="70"/>
      <c r="I151" s="70">
        <v>54</v>
      </c>
      <c r="J151" s="70"/>
      <c r="K151" s="70"/>
      <c r="L151" s="70"/>
      <c r="M151" s="70"/>
      <c r="N151" s="70"/>
      <c r="O151" s="71">
        <f t="shared" si="46"/>
        <v>423</v>
      </c>
    </row>
    <row r="152" spans="1:15" ht="12.75">
      <c r="A152" s="343"/>
      <c r="B152" s="44" t="s">
        <v>26</v>
      </c>
      <c r="C152" s="70">
        <v>132</v>
      </c>
      <c r="D152" s="70"/>
      <c r="E152" s="70"/>
      <c r="F152" s="70">
        <v>35</v>
      </c>
      <c r="G152" s="70"/>
      <c r="H152" s="70"/>
      <c r="I152" s="70"/>
      <c r="J152" s="70">
        <v>129</v>
      </c>
      <c r="K152" s="70"/>
      <c r="L152" s="70">
        <v>38</v>
      </c>
      <c r="M152" s="70">
        <v>54</v>
      </c>
      <c r="N152" s="70"/>
      <c r="O152" s="71">
        <f t="shared" si="46"/>
        <v>388</v>
      </c>
    </row>
    <row r="153" spans="1:15" ht="12.75">
      <c r="A153" s="343"/>
      <c r="B153" s="44" t="s">
        <v>38</v>
      </c>
      <c r="C153" s="70">
        <v>69</v>
      </c>
      <c r="D153" s="70"/>
      <c r="E153" s="70">
        <v>58</v>
      </c>
      <c r="F153" s="70"/>
      <c r="G153" s="70"/>
      <c r="H153" s="70">
        <v>43</v>
      </c>
      <c r="I153" s="70"/>
      <c r="J153" s="70"/>
      <c r="K153" s="70"/>
      <c r="L153" s="70">
        <v>62</v>
      </c>
      <c r="M153" s="70">
        <v>110</v>
      </c>
      <c r="N153" s="70"/>
      <c r="O153" s="71">
        <f t="shared" si="46"/>
        <v>342</v>
      </c>
    </row>
    <row r="154" spans="1:15" ht="12.75">
      <c r="A154" s="343"/>
      <c r="B154" s="44" t="s">
        <v>24</v>
      </c>
      <c r="C154" s="70"/>
      <c r="D154" s="70"/>
      <c r="E154" s="70"/>
      <c r="F154" s="70"/>
      <c r="G154" s="70"/>
      <c r="H154" s="70"/>
      <c r="I154" s="70"/>
      <c r="J154" s="70">
        <v>187</v>
      </c>
      <c r="K154" s="70">
        <v>30</v>
      </c>
      <c r="L154" s="70">
        <v>56</v>
      </c>
      <c r="M154" s="70"/>
      <c r="N154" s="70"/>
      <c r="O154" s="71">
        <f t="shared" si="46"/>
        <v>273</v>
      </c>
    </row>
    <row r="155" spans="1:15" ht="12.75">
      <c r="A155" s="343"/>
      <c r="B155" s="44" t="s">
        <v>33</v>
      </c>
      <c r="C155" s="70"/>
      <c r="D155" s="70"/>
      <c r="E155" s="70"/>
      <c r="F155" s="70"/>
      <c r="G155" s="70"/>
      <c r="H155" s="70"/>
      <c r="I155" s="70"/>
      <c r="J155" s="70">
        <v>99</v>
      </c>
      <c r="K155" s="70">
        <v>29</v>
      </c>
      <c r="L155" s="70"/>
      <c r="M155" s="70"/>
      <c r="N155" s="70"/>
      <c r="O155" s="71">
        <f t="shared" si="46"/>
        <v>128</v>
      </c>
    </row>
    <row r="156" spans="1:15" ht="13.5" thickBot="1">
      <c r="A156" s="343"/>
      <c r="B156" s="44" t="s">
        <v>57</v>
      </c>
      <c r="C156" s="70"/>
      <c r="D156" s="70"/>
      <c r="E156" s="70"/>
      <c r="F156" s="70"/>
      <c r="G156" s="70"/>
      <c r="H156" s="70"/>
      <c r="I156" s="70"/>
      <c r="J156" s="70">
        <v>89</v>
      </c>
      <c r="K156" s="70"/>
      <c r="L156" s="70"/>
      <c r="M156" s="70"/>
      <c r="N156" s="70"/>
      <c r="O156" s="71">
        <f t="shared" si="46"/>
        <v>89</v>
      </c>
    </row>
    <row r="157" spans="1:15" ht="14.25" thickBot="1">
      <c r="A157" s="344" t="s">
        <v>188</v>
      </c>
      <c r="B157" s="344"/>
      <c r="C157" s="344"/>
      <c r="D157" s="344"/>
      <c r="E157" s="344"/>
      <c r="F157" s="344"/>
      <c r="G157" s="344"/>
      <c r="H157" s="344"/>
      <c r="I157" s="344"/>
      <c r="J157" s="344"/>
      <c r="K157" s="344"/>
      <c r="L157" s="344"/>
      <c r="M157" s="345"/>
      <c r="N157" s="346"/>
      <c r="O157" s="345"/>
    </row>
    <row r="158" spans="1:15" s="264" customFormat="1" ht="14.25" customHeight="1" thickBot="1">
      <c r="A158" s="342" t="s">
        <v>205</v>
      </c>
      <c r="B158" s="262" t="s">
        <v>105</v>
      </c>
      <c r="C158" s="268">
        <f aca="true" t="shared" si="47" ref="C158:N158">C159+C169+C177+C179</f>
        <v>835</v>
      </c>
      <c r="D158" s="268">
        <f t="shared" si="47"/>
        <v>1244</v>
      </c>
      <c r="E158" s="268">
        <f t="shared" si="47"/>
        <v>1632</v>
      </c>
      <c r="F158" s="268">
        <f t="shared" si="47"/>
        <v>1046</v>
      </c>
      <c r="G158" s="268">
        <f t="shared" si="47"/>
        <v>0</v>
      </c>
      <c r="H158" s="268">
        <f t="shared" si="47"/>
        <v>1489</v>
      </c>
      <c r="I158" s="268">
        <f t="shared" si="47"/>
        <v>1129</v>
      </c>
      <c r="J158" s="268">
        <f t="shared" si="47"/>
        <v>620</v>
      </c>
      <c r="K158" s="268">
        <f t="shared" si="47"/>
        <v>2176</v>
      </c>
      <c r="L158" s="268">
        <f t="shared" si="47"/>
        <v>2649</v>
      </c>
      <c r="M158" s="268">
        <f t="shared" si="47"/>
        <v>1513</v>
      </c>
      <c r="N158" s="268">
        <f t="shared" si="47"/>
        <v>2116</v>
      </c>
      <c r="O158" s="268">
        <f>O159+O169+O177+O179</f>
        <v>16449</v>
      </c>
    </row>
    <row r="159" spans="1:15" ht="13.5" customHeight="1" thickBot="1">
      <c r="A159" s="343"/>
      <c r="B159" s="30" t="s">
        <v>194</v>
      </c>
      <c r="C159" s="67">
        <f aca="true" t="shared" si="48" ref="C159:N159">SUM(C160:C168)</f>
        <v>815</v>
      </c>
      <c r="D159" s="67">
        <f t="shared" si="48"/>
        <v>1011</v>
      </c>
      <c r="E159" s="67">
        <f t="shared" si="48"/>
        <v>1398</v>
      </c>
      <c r="F159" s="67">
        <f t="shared" si="48"/>
        <v>843</v>
      </c>
      <c r="G159" s="67">
        <f t="shared" si="48"/>
        <v>0</v>
      </c>
      <c r="H159" s="67">
        <f t="shared" si="48"/>
        <v>1376</v>
      </c>
      <c r="I159" s="67">
        <f t="shared" si="48"/>
        <v>851</v>
      </c>
      <c r="J159" s="67">
        <f t="shared" si="48"/>
        <v>452</v>
      </c>
      <c r="K159" s="67">
        <f t="shared" si="48"/>
        <v>1992</v>
      </c>
      <c r="L159" s="67">
        <f t="shared" si="48"/>
        <v>2580</v>
      </c>
      <c r="M159" s="67">
        <f t="shared" si="48"/>
        <v>1477</v>
      </c>
      <c r="N159" s="67">
        <f t="shared" si="48"/>
        <v>1946</v>
      </c>
      <c r="O159" s="67">
        <f aca="true" t="shared" si="49" ref="O159:O181">SUM(C159:N159)</f>
        <v>14741</v>
      </c>
    </row>
    <row r="160" spans="1:15" ht="12.75">
      <c r="A160" s="343"/>
      <c r="B160" s="266" t="s">
        <v>207</v>
      </c>
      <c r="C160" s="68">
        <v>237</v>
      </c>
      <c r="D160" s="68">
        <v>805</v>
      </c>
      <c r="E160" s="68">
        <v>505</v>
      </c>
      <c r="F160" s="68">
        <v>289</v>
      </c>
      <c r="G160" s="68"/>
      <c r="H160" s="68">
        <v>319</v>
      </c>
      <c r="I160" s="68"/>
      <c r="J160" s="68"/>
      <c r="K160" s="68">
        <v>923</v>
      </c>
      <c r="L160" s="68">
        <v>975</v>
      </c>
      <c r="M160" s="68">
        <v>703</v>
      </c>
      <c r="N160" s="68">
        <v>859</v>
      </c>
      <c r="O160" s="69">
        <f t="shared" si="49"/>
        <v>5615</v>
      </c>
    </row>
    <row r="161" spans="1:15" ht="12.75">
      <c r="A161" s="343"/>
      <c r="B161" s="147" t="s">
        <v>196</v>
      </c>
      <c r="C161" s="70">
        <v>30</v>
      </c>
      <c r="D161" s="70"/>
      <c r="E161" s="70"/>
      <c r="F161" s="70">
        <v>38</v>
      </c>
      <c r="G161" s="70"/>
      <c r="H161" s="70">
        <v>219</v>
      </c>
      <c r="I161" s="70">
        <v>108</v>
      </c>
      <c r="J161" s="70">
        <v>75</v>
      </c>
      <c r="K161" s="70">
        <v>447</v>
      </c>
      <c r="L161" s="70">
        <v>964</v>
      </c>
      <c r="M161" s="70">
        <v>387</v>
      </c>
      <c r="N161" s="70">
        <v>1057</v>
      </c>
      <c r="O161" s="71">
        <f t="shared" si="49"/>
        <v>3325</v>
      </c>
    </row>
    <row r="162" spans="1:15" ht="12.75">
      <c r="A162" s="343"/>
      <c r="B162" s="147" t="s">
        <v>75</v>
      </c>
      <c r="C162" s="70">
        <v>158</v>
      </c>
      <c r="D162" s="70">
        <v>58</v>
      </c>
      <c r="E162" s="70">
        <v>425</v>
      </c>
      <c r="F162" s="70">
        <v>128</v>
      </c>
      <c r="G162" s="70"/>
      <c r="H162" s="70">
        <v>407</v>
      </c>
      <c r="I162" s="70">
        <v>417</v>
      </c>
      <c r="J162" s="70">
        <v>186</v>
      </c>
      <c r="K162" s="70">
        <v>289</v>
      </c>
      <c r="L162" s="70">
        <v>175</v>
      </c>
      <c r="M162" s="70">
        <v>220</v>
      </c>
      <c r="N162" s="70"/>
      <c r="O162" s="71">
        <f t="shared" si="49"/>
        <v>2463</v>
      </c>
    </row>
    <row r="163" spans="1:15" ht="12.75">
      <c r="A163" s="343"/>
      <c r="B163" s="147" t="s">
        <v>71</v>
      </c>
      <c r="C163" s="70">
        <v>218</v>
      </c>
      <c r="D163" s="70">
        <v>148</v>
      </c>
      <c r="E163" s="70">
        <v>347</v>
      </c>
      <c r="F163" s="70">
        <v>322</v>
      </c>
      <c r="G163" s="70"/>
      <c r="H163" s="70">
        <v>293</v>
      </c>
      <c r="I163" s="70">
        <v>177</v>
      </c>
      <c r="J163" s="70">
        <v>55</v>
      </c>
      <c r="K163" s="70">
        <v>272</v>
      </c>
      <c r="L163" s="70">
        <v>246</v>
      </c>
      <c r="M163" s="70">
        <v>69</v>
      </c>
      <c r="N163" s="70"/>
      <c r="O163" s="71">
        <f t="shared" si="49"/>
        <v>2147</v>
      </c>
    </row>
    <row r="164" spans="1:15" ht="12.75">
      <c r="A164" s="343"/>
      <c r="B164" s="148" t="s">
        <v>64</v>
      </c>
      <c r="C164" s="70">
        <v>89</v>
      </c>
      <c r="D164" s="70"/>
      <c r="E164" s="70">
        <v>77</v>
      </c>
      <c r="F164" s="70"/>
      <c r="G164" s="70"/>
      <c r="H164" s="70"/>
      <c r="I164" s="70">
        <v>92</v>
      </c>
      <c r="J164" s="70">
        <v>38</v>
      </c>
      <c r="K164" s="70">
        <v>61</v>
      </c>
      <c r="L164" s="70">
        <v>81</v>
      </c>
      <c r="M164" s="70">
        <v>34</v>
      </c>
      <c r="N164" s="70">
        <v>30</v>
      </c>
      <c r="O164" s="71">
        <f t="shared" si="49"/>
        <v>502</v>
      </c>
    </row>
    <row r="165" spans="1:15" ht="12.75">
      <c r="A165" s="343"/>
      <c r="B165" s="145" t="s">
        <v>195</v>
      </c>
      <c r="C165" s="72">
        <v>65</v>
      </c>
      <c r="D165" s="72"/>
      <c r="E165" s="72"/>
      <c r="F165" s="72">
        <v>66</v>
      </c>
      <c r="G165" s="72"/>
      <c r="H165" s="72">
        <v>95</v>
      </c>
      <c r="I165" s="72">
        <v>57</v>
      </c>
      <c r="J165" s="72">
        <v>98</v>
      </c>
      <c r="K165" s="72"/>
      <c r="L165" s="72">
        <v>81</v>
      </c>
      <c r="M165" s="72">
        <v>40</v>
      </c>
      <c r="N165" s="72"/>
      <c r="O165" s="73">
        <f t="shared" si="49"/>
        <v>502</v>
      </c>
    </row>
    <row r="166" spans="1:15" ht="12.75">
      <c r="A166" s="343"/>
      <c r="B166" s="145" t="s">
        <v>91</v>
      </c>
      <c r="C166" s="72">
        <v>18</v>
      </c>
      <c r="D166" s="72"/>
      <c r="E166" s="72"/>
      <c r="F166" s="72"/>
      <c r="G166" s="72"/>
      <c r="H166" s="72"/>
      <c r="I166" s="72"/>
      <c r="J166" s="72"/>
      <c r="K166" s="72"/>
      <c r="L166" s="72">
        <v>58</v>
      </c>
      <c r="M166" s="72"/>
      <c r="N166" s="72"/>
      <c r="O166" s="73">
        <f t="shared" si="49"/>
        <v>76</v>
      </c>
    </row>
    <row r="167" spans="1:15" ht="12.75">
      <c r="A167" s="343"/>
      <c r="B167" s="145" t="s">
        <v>54</v>
      </c>
      <c r="C167" s="72"/>
      <c r="D167" s="72"/>
      <c r="E167" s="72">
        <v>44</v>
      </c>
      <c r="F167" s="72"/>
      <c r="G167" s="72"/>
      <c r="H167" s="72"/>
      <c r="I167" s="72"/>
      <c r="J167" s="72"/>
      <c r="K167" s="72"/>
      <c r="L167" s="72"/>
      <c r="M167" s="72">
        <v>24</v>
      </c>
      <c r="N167" s="72"/>
      <c r="O167" s="73">
        <f t="shared" si="49"/>
        <v>68</v>
      </c>
    </row>
    <row r="168" spans="1:15" ht="13.5" thickBot="1">
      <c r="A168" s="343"/>
      <c r="B168" s="145" t="s">
        <v>216</v>
      </c>
      <c r="C168" s="72"/>
      <c r="D168" s="72"/>
      <c r="E168" s="72"/>
      <c r="F168" s="72"/>
      <c r="G168" s="72"/>
      <c r="H168" s="72">
        <v>43</v>
      </c>
      <c r="I168" s="72"/>
      <c r="J168" s="72"/>
      <c r="K168" s="72"/>
      <c r="L168" s="72"/>
      <c r="M168" s="72"/>
      <c r="N168" s="72"/>
      <c r="O168" s="73">
        <f t="shared" si="49"/>
        <v>43</v>
      </c>
    </row>
    <row r="169" spans="1:15" ht="13.5" thickBot="1">
      <c r="A169" s="343"/>
      <c r="B169" s="30" t="s">
        <v>197</v>
      </c>
      <c r="C169" s="67">
        <f aca="true" t="shared" si="50" ref="C169:N169">SUM(C170:C176)</f>
        <v>20</v>
      </c>
      <c r="D169" s="67">
        <f t="shared" si="50"/>
        <v>199</v>
      </c>
      <c r="E169" s="67">
        <f t="shared" si="50"/>
        <v>198</v>
      </c>
      <c r="F169" s="67">
        <f t="shared" si="50"/>
        <v>161</v>
      </c>
      <c r="G169" s="67">
        <f t="shared" si="50"/>
        <v>0</v>
      </c>
      <c r="H169" s="67">
        <f t="shared" si="50"/>
        <v>113</v>
      </c>
      <c r="I169" s="67">
        <f t="shared" si="50"/>
        <v>278</v>
      </c>
      <c r="J169" s="67">
        <f t="shared" si="50"/>
        <v>168</v>
      </c>
      <c r="K169" s="67">
        <f t="shared" si="50"/>
        <v>99</v>
      </c>
      <c r="L169" s="67">
        <f t="shared" si="50"/>
        <v>69</v>
      </c>
      <c r="M169" s="67">
        <f t="shared" si="50"/>
        <v>0</v>
      </c>
      <c r="N169" s="67">
        <f t="shared" si="50"/>
        <v>151</v>
      </c>
      <c r="O169" s="67">
        <f t="shared" si="49"/>
        <v>1456</v>
      </c>
    </row>
    <row r="170" spans="1:15" ht="12.75">
      <c r="A170" s="343"/>
      <c r="B170" s="146" t="s">
        <v>210</v>
      </c>
      <c r="C170" s="68"/>
      <c r="D170" s="68">
        <v>37</v>
      </c>
      <c r="E170" s="68">
        <v>159</v>
      </c>
      <c r="F170" s="68"/>
      <c r="G170" s="68"/>
      <c r="H170" s="68"/>
      <c r="I170" s="68"/>
      <c r="J170" s="68">
        <v>52</v>
      </c>
      <c r="K170" s="68">
        <v>40</v>
      </c>
      <c r="L170" s="68">
        <v>69</v>
      </c>
      <c r="M170" s="68"/>
      <c r="N170" s="68">
        <v>60</v>
      </c>
      <c r="O170" s="69">
        <f t="shared" si="49"/>
        <v>417</v>
      </c>
    </row>
    <row r="171" spans="1:15" ht="12.75">
      <c r="A171" s="343"/>
      <c r="B171" s="146" t="s">
        <v>217</v>
      </c>
      <c r="C171" s="68"/>
      <c r="D171" s="68">
        <v>78</v>
      </c>
      <c r="E171" s="68"/>
      <c r="F171" s="68">
        <v>92</v>
      </c>
      <c r="G171" s="68"/>
      <c r="H171" s="68"/>
      <c r="I171" s="68">
        <v>113</v>
      </c>
      <c r="J171" s="68"/>
      <c r="K171" s="68">
        <v>59</v>
      </c>
      <c r="L171" s="68"/>
      <c r="M171" s="68"/>
      <c r="N171" s="68">
        <v>41</v>
      </c>
      <c r="O171" s="71">
        <f t="shared" si="49"/>
        <v>383</v>
      </c>
    </row>
    <row r="172" spans="1:15" ht="12.75">
      <c r="A172" s="343"/>
      <c r="B172" s="146" t="s">
        <v>215</v>
      </c>
      <c r="C172" s="68"/>
      <c r="D172" s="68">
        <v>32</v>
      </c>
      <c r="E172" s="68">
        <v>39</v>
      </c>
      <c r="F172" s="68">
        <v>69</v>
      </c>
      <c r="G172" s="68"/>
      <c r="H172" s="68">
        <v>67</v>
      </c>
      <c r="I172" s="68">
        <v>61</v>
      </c>
      <c r="J172" s="68"/>
      <c r="K172" s="68"/>
      <c r="L172" s="68"/>
      <c r="M172" s="68"/>
      <c r="N172" s="68">
        <v>21</v>
      </c>
      <c r="O172" s="71">
        <f t="shared" si="49"/>
        <v>289</v>
      </c>
    </row>
    <row r="173" spans="1:15" ht="12.75">
      <c r="A173" s="343"/>
      <c r="B173" s="147" t="s">
        <v>213</v>
      </c>
      <c r="C173" s="70"/>
      <c r="D173" s="70"/>
      <c r="E173" s="70"/>
      <c r="F173" s="70"/>
      <c r="G173" s="70"/>
      <c r="H173" s="70"/>
      <c r="I173" s="70">
        <v>104</v>
      </c>
      <c r="J173" s="70">
        <v>65</v>
      </c>
      <c r="K173" s="70"/>
      <c r="L173" s="70"/>
      <c r="M173" s="70"/>
      <c r="N173" s="70"/>
      <c r="O173" s="71">
        <f t="shared" si="49"/>
        <v>169</v>
      </c>
    </row>
    <row r="174" spans="1:15" ht="12.75">
      <c r="A174" s="343"/>
      <c r="B174" s="147" t="s">
        <v>230</v>
      </c>
      <c r="C174" s="70"/>
      <c r="D174" s="70">
        <v>52</v>
      </c>
      <c r="E174" s="70"/>
      <c r="F174" s="70"/>
      <c r="G174" s="70"/>
      <c r="H174" s="70">
        <v>46</v>
      </c>
      <c r="I174" s="70"/>
      <c r="J174" s="70">
        <v>51</v>
      </c>
      <c r="K174" s="70"/>
      <c r="L174" s="70"/>
      <c r="M174" s="70"/>
      <c r="N174" s="70"/>
      <c r="O174" s="71">
        <f t="shared" si="49"/>
        <v>149</v>
      </c>
    </row>
    <row r="175" spans="1:15" ht="12.75">
      <c r="A175" s="343"/>
      <c r="B175" s="147" t="s">
        <v>208</v>
      </c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>
        <v>29</v>
      </c>
      <c r="O175" s="71">
        <f t="shared" si="49"/>
        <v>29</v>
      </c>
    </row>
    <row r="176" spans="1:15" ht="13.5" thickBot="1">
      <c r="A176" s="343"/>
      <c r="B176" s="147" t="s">
        <v>225</v>
      </c>
      <c r="C176" s="70">
        <v>20</v>
      </c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1">
        <f t="shared" si="49"/>
        <v>20</v>
      </c>
    </row>
    <row r="177" spans="1:15" ht="13.5" thickBot="1">
      <c r="A177" s="343"/>
      <c r="B177" s="255" t="s">
        <v>200</v>
      </c>
      <c r="C177" s="67">
        <f aca="true" t="shared" si="51" ref="C177:N177">SUM(C178:C178)</f>
        <v>0</v>
      </c>
      <c r="D177" s="67">
        <f t="shared" si="51"/>
        <v>0</v>
      </c>
      <c r="E177" s="67">
        <f t="shared" si="51"/>
        <v>0</v>
      </c>
      <c r="F177" s="67">
        <f t="shared" si="51"/>
        <v>0</v>
      </c>
      <c r="G177" s="67">
        <f t="shared" si="51"/>
        <v>0</v>
      </c>
      <c r="H177" s="67">
        <f t="shared" si="51"/>
        <v>0</v>
      </c>
      <c r="I177" s="67">
        <f t="shared" si="51"/>
        <v>0</v>
      </c>
      <c r="J177" s="67">
        <f t="shared" si="51"/>
        <v>0</v>
      </c>
      <c r="K177" s="67">
        <f t="shared" si="51"/>
        <v>0</v>
      </c>
      <c r="L177" s="67">
        <f t="shared" si="51"/>
        <v>0</v>
      </c>
      <c r="M177" s="67">
        <f t="shared" si="51"/>
        <v>36</v>
      </c>
      <c r="N177" s="67">
        <f t="shared" si="51"/>
        <v>0</v>
      </c>
      <c r="O177" s="67">
        <f t="shared" si="49"/>
        <v>36</v>
      </c>
    </row>
    <row r="178" spans="1:15" ht="13.5" thickBot="1">
      <c r="A178" s="343"/>
      <c r="B178" s="44" t="s">
        <v>66</v>
      </c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>
        <v>36</v>
      </c>
      <c r="N178" s="70"/>
      <c r="O178" s="71">
        <f t="shared" si="49"/>
        <v>36</v>
      </c>
    </row>
    <row r="179" spans="1:15" ht="13.5" thickBot="1">
      <c r="A179" s="343"/>
      <c r="B179" s="256" t="s">
        <v>203</v>
      </c>
      <c r="C179" s="67">
        <f aca="true" t="shared" si="52" ref="C179:N179">SUM(C180:C181)</f>
        <v>0</v>
      </c>
      <c r="D179" s="67">
        <f t="shared" si="52"/>
        <v>34</v>
      </c>
      <c r="E179" s="67">
        <f t="shared" si="52"/>
        <v>36</v>
      </c>
      <c r="F179" s="67">
        <f t="shared" si="52"/>
        <v>42</v>
      </c>
      <c r="G179" s="67">
        <f t="shared" si="52"/>
        <v>0</v>
      </c>
      <c r="H179" s="67">
        <f t="shared" si="52"/>
        <v>0</v>
      </c>
      <c r="I179" s="67">
        <f t="shared" si="52"/>
        <v>0</v>
      </c>
      <c r="J179" s="67">
        <f t="shared" si="52"/>
        <v>0</v>
      </c>
      <c r="K179" s="67">
        <f t="shared" si="52"/>
        <v>85</v>
      </c>
      <c r="L179" s="67">
        <f t="shared" si="52"/>
        <v>0</v>
      </c>
      <c r="M179" s="67">
        <f t="shared" si="52"/>
        <v>0</v>
      </c>
      <c r="N179" s="67">
        <f t="shared" si="52"/>
        <v>19</v>
      </c>
      <c r="O179" s="67">
        <f t="shared" si="49"/>
        <v>216</v>
      </c>
    </row>
    <row r="180" spans="1:15" ht="12.75">
      <c r="A180" s="343"/>
      <c r="B180" s="44" t="s">
        <v>29</v>
      </c>
      <c r="C180" s="70"/>
      <c r="D180" s="70">
        <v>34</v>
      </c>
      <c r="E180" s="70"/>
      <c r="F180" s="70"/>
      <c r="G180" s="70"/>
      <c r="H180" s="70"/>
      <c r="I180" s="70"/>
      <c r="J180" s="70"/>
      <c r="K180" s="70">
        <v>85</v>
      </c>
      <c r="L180" s="70"/>
      <c r="M180" s="70"/>
      <c r="N180" s="70">
        <v>19</v>
      </c>
      <c r="O180" s="71">
        <f t="shared" si="49"/>
        <v>138</v>
      </c>
    </row>
    <row r="181" spans="1:15" ht="13.5" thickBot="1">
      <c r="A181" s="343"/>
      <c r="B181" s="44" t="s">
        <v>33</v>
      </c>
      <c r="C181" s="70"/>
      <c r="D181" s="70"/>
      <c r="E181" s="70">
        <v>36</v>
      </c>
      <c r="F181" s="70">
        <v>42</v>
      </c>
      <c r="G181" s="70"/>
      <c r="H181" s="70"/>
      <c r="I181" s="70"/>
      <c r="J181" s="70"/>
      <c r="K181" s="70"/>
      <c r="L181" s="70"/>
      <c r="M181" s="70"/>
      <c r="N181" s="70"/>
      <c r="O181" s="71">
        <f t="shared" si="49"/>
        <v>78</v>
      </c>
    </row>
    <row r="182" spans="1:15" ht="14.25" thickBot="1">
      <c r="A182" s="344" t="s">
        <v>179</v>
      </c>
      <c r="B182" s="344"/>
      <c r="C182" s="344"/>
      <c r="D182" s="344"/>
      <c r="E182" s="344"/>
      <c r="F182" s="344"/>
      <c r="G182" s="344"/>
      <c r="H182" s="344"/>
      <c r="I182" s="344"/>
      <c r="J182" s="344"/>
      <c r="K182" s="344"/>
      <c r="L182" s="344"/>
      <c r="M182" s="344"/>
      <c r="N182" s="344"/>
      <c r="O182" s="344"/>
    </row>
    <row r="183" spans="1:15" s="264" customFormat="1" ht="13.5" thickBot="1">
      <c r="A183" s="342" t="s">
        <v>205</v>
      </c>
      <c r="B183" s="271" t="s">
        <v>105</v>
      </c>
      <c r="C183" s="263">
        <f aca="true" t="shared" si="53" ref="C183:N183">C184+C194+C197</f>
        <v>7096</v>
      </c>
      <c r="D183" s="263">
        <f t="shared" si="53"/>
        <v>7013</v>
      </c>
      <c r="E183" s="263">
        <f t="shared" si="53"/>
        <v>8767</v>
      </c>
      <c r="F183" s="263">
        <f t="shared" si="53"/>
        <v>6857</v>
      </c>
      <c r="G183" s="263">
        <f t="shared" si="53"/>
        <v>0</v>
      </c>
      <c r="H183" s="263">
        <f t="shared" si="53"/>
        <v>11535</v>
      </c>
      <c r="I183" s="263">
        <f t="shared" si="53"/>
        <v>13651</v>
      </c>
      <c r="J183" s="263">
        <f t="shared" si="53"/>
        <v>13466</v>
      </c>
      <c r="K183" s="263">
        <f t="shared" si="53"/>
        <v>15817</v>
      </c>
      <c r="L183" s="263">
        <f t="shared" si="53"/>
        <v>9833</v>
      </c>
      <c r="M183" s="263">
        <f t="shared" si="53"/>
        <v>8575</v>
      </c>
      <c r="N183" s="263">
        <f t="shared" si="53"/>
        <v>9883</v>
      </c>
      <c r="O183" s="263">
        <f>O184+O194+O197</f>
        <v>112493</v>
      </c>
    </row>
    <row r="184" spans="1:15" ht="13.5" customHeight="1" thickBot="1">
      <c r="A184" s="343"/>
      <c r="B184" s="30" t="s">
        <v>194</v>
      </c>
      <c r="C184" s="67">
        <f aca="true" t="shared" si="54" ref="C184:N184">SUM(C185:C193)</f>
        <v>5831</v>
      </c>
      <c r="D184" s="67">
        <f t="shared" si="54"/>
        <v>7013</v>
      </c>
      <c r="E184" s="67">
        <f t="shared" si="54"/>
        <v>8315</v>
      </c>
      <c r="F184" s="67">
        <f t="shared" si="54"/>
        <v>6422</v>
      </c>
      <c r="G184" s="67">
        <f t="shared" si="54"/>
        <v>0</v>
      </c>
      <c r="H184" s="67">
        <f t="shared" si="54"/>
        <v>11535</v>
      </c>
      <c r="I184" s="67">
        <f t="shared" si="54"/>
        <v>13651</v>
      </c>
      <c r="J184" s="67">
        <f t="shared" si="54"/>
        <v>13466</v>
      </c>
      <c r="K184" s="67">
        <f t="shared" si="54"/>
        <v>13977</v>
      </c>
      <c r="L184" s="67">
        <f t="shared" si="54"/>
        <v>9163</v>
      </c>
      <c r="M184" s="67">
        <f t="shared" si="54"/>
        <v>8108</v>
      </c>
      <c r="N184" s="67">
        <f t="shared" si="54"/>
        <v>9883</v>
      </c>
      <c r="O184" s="67">
        <f aca="true" t="shared" si="55" ref="O184:O200">SUM(C184:N184)</f>
        <v>107364</v>
      </c>
    </row>
    <row r="185" spans="1:15" ht="12.75">
      <c r="A185" s="343"/>
      <c r="B185" s="266" t="s">
        <v>207</v>
      </c>
      <c r="C185" s="68">
        <v>577</v>
      </c>
      <c r="D185" s="68">
        <v>977</v>
      </c>
      <c r="E185" s="68">
        <v>814</v>
      </c>
      <c r="F185" s="68">
        <v>451</v>
      </c>
      <c r="G185" s="68"/>
      <c r="H185" s="68">
        <v>934</v>
      </c>
      <c r="I185" s="68">
        <v>4835</v>
      </c>
      <c r="J185" s="68">
        <v>4781</v>
      </c>
      <c r="K185" s="68">
        <v>4102</v>
      </c>
      <c r="L185" s="68">
        <v>2454</v>
      </c>
      <c r="M185" s="68">
        <v>2002</v>
      </c>
      <c r="N185" s="68">
        <v>2583</v>
      </c>
      <c r="O185" s="69">
        <f t="shared" si="55"/>
        <v>24510</v>
      </c>
    </row>
    <row r="186" spans="1:15" ht="12.75">
      <c r="A186" s="343"/>
      <c r="B186" s="147" t="s">
        <v>195</v>
      </c>
      <c r="C186" s="70">
        <v>1298</v>
      </c>
      <c r="D186" s="70">
        <v>1139</v>
      </c>
      <c r="E186" s="70">
        <v>1824</v>
      </c>
      <c r="F186" s="70">
        <v>1259</v>
      </c>
      <c r="G186" s="70"/>
      <c r="H186" s="70">
        <v>4557</v>
      </c>
      <c r="I186" s="70">
        <v>1939</v>
      </c>
      <c r="J186" s="70">
        <v>1878</v>
      </c>
      <c r="K186" s="70">
        <v>2862</v>
      </c>
      <c r="L186" s="70">
        <v>1500</v>
      </c>
      <c r="M186" s="70">
        <v>853</v>
      </c>
      <c r="N186" s="70">
        <v>1301</v>
      </c>
      <c r="O186" s="71">
        <f t="shared" si="55"/>
        <v>20410</v>
      </c>
    </row>
    <row r="187" spans="1:15" ht="12.75">
      <c r="A187" s="343"/>
      <c r="B187" s="147" t="s">
        <v>75</v>
      </c>
      <c r="C187" s="70">
        <v>1464</v>
      </c>
      <c r="D187" s="70">
        <v>1772</v>
      </c>
      <c r="E187" s="70">
        <v>1825</v>
      </c>
      <c r="F187" s="70">
        <v>2145</v>
      </c>
      <c r="G187" s="70"/>
      <c r="H187" s="70">
        <v>1858</v>
      </c>
      <c r="I187" s="70">
        <v>1971</v>
      </c>
      <c r="J187" s="70">
        <v>1806</v>
      </c>
      <c r="K187" s="70">
        <v>2692</v>
      </c>
      <c r="L187" s="70">
        <v>1344</v>
      </c>
      <c r="M187" s="70">
        <v>1567</v>
      </c>
      <c r="N187" s="70">
        <v>1482</v>
      </c>
      <c r="O187" s="71">
        <f t="shared" si="55"/>
        <v>19926</v>
      </c>
    </row>
    <row r="188" spans="1:15" ht="12.75">
      <c r="A188" s="343"/>
      <c r="B188" s="147" t="s">
        <v>71</v>
      </c>
      <c r="C188" s="70">
        <v>1177</v>
      </c>
      <c r="D188" s="70">
        <v>1474</v>
      </c>
      <c r="E188" s="70">
        <v>1261</v>
      </c>
      <c r="F188" s="70">
        <v>916</v>
      </c>
      <c r="G188" s="70"/>
      <c r="H188" s="70">
        <v>1323</v>
      </c>
      <c r="I188" s="70">
        <v>1247</v>
      </c>
      <c r="J188" s="70">
        <v>1164</v>
      </c>
      <c r="K188" s="70">
        <v>1249</v>
      </c>
      <c r="L188" s="70">
        <v>1934</v>
      </c>
      <c r="M188" s="70">
        <v>1772</v>
      </c>
      <c r="N188" s="70">
        <v>2202</v>
      </c>
      <c r="O188" s="71">
        <f t="shared" si="55"/>
        <v>15719</v>
      </c>
    </row>
    <row r="189" spans="1:15" ht="12.75">
      <c r="A189" s="343"/>
      <c r="B189" s="148" t="s">
        <v>64</v>
      </c>
      <c r="C189" s="70">
        <v>741</v>
      </c>
      <c r="D189" s="70">
        <v>600</v>
      </c>
      <c r="E189" s="70">
        <v>799</v>
      </c>
      <c r="F189" s="70">
        <v>650</v>
      </c>
      <c r="G189" s="70"/>
      <c r="H189" s="70">
        <v>1038</v>
      </c>
      <c r="I189" s="70">
        <v>941</v>
      </c>
      <c r="J189" s="70">
        <v>784</v>
      </c>
      <c r="K189" s="70">
        <v>813</v>
      </c>
      <c r="L189" s="70">
        <v>873</v>
      </c>
      <c r="M189" s="70">
        <v>1424</v>
      </c>
      <c r="N189" s="70">
        <v>1135</v>
      </c>
      <c r="O189" s="71">
        <f t="shared" si="55"/>
        <v>9798</v>
      </c>
    </row>
    <row r="190" spans="1:15" ht="12.75">
      <c r="A190" s="343"/>
      <c r="B190" s="147" t="s">
        <v>54</v>
      </c>
      <c r="C190" s="72"/>
      <c r="D190" s="72">
        <v>571</v>
      </c>
      <c r="E190" s="72">
        <v>1098</v>
      </c>
      <c r="F190" s="72">
        <v>1001</v>
      </c>
      <c r="G190" s="72"/>
      <c r="H190" s="72">
        <v>898</v>
      </c>
      <c r="I190" s="72">
        <v>666</v>
      </c>
      <c r="J190" s="72">
        <v>668</v>
      </c>
      <c r="K190" s="72">
        <v>1411</v>
      </c>
      <c r="L190" s="72">
        <v>565</v>
      </c>
      <c r="M190" s="72">
        <v>490</v>
      </c>
      <c r="N190" s="72">
        <v>518</v>
      </c>
      <c r="O190" s="71">
        <f t="shared" si="55"/>
        <v>7886</v>
      </c>
    </row>
    <row r="191" spans="1:15" ht="12.75">
      <c r="A191" s="343"/>
      <c r="B191" s="270" t="s">
        <v>219</v>
      </c>
      <c r="C191" s="72"/>
      <c r="D191" s="72"/>
      <c r="E191" s="72"/>
      <c r="F191" s="72"/>
      <c r="G191" s="72"/>
      <c r="H191" s="72">
        <v>927</v>
      </c>
      <c r="I191" s="72">
        <v>2052</v>
      </c>
      <c r="J191" s="72">
        <v>1738</v>
      </c>
      <c r="K191" s="72"/>
      <c r="L191" s="72"/>
      <c r="M191" s="72"/>
      <c r="N191" s="72"/>
      <c r="O191" s="71">
        <f t="shared" si="55"/>
        <v>4717</v>
      </c>
    </row>
    <row r="192" spans="1:15" ht="12.75">
      <c r="A192" s="343"/>
      <c r="B192" s="145" t="s">
        <v>79</v>
      </c>
      <c r="C192" s="72">
        <v>574</v>
      </c>
      <c r="D192" s="72"/>
      <c r="E192" s="72">
        <v>694</v>
      </c>
      <c r="F192" s="72"/>
      <c r="G192" s="72"/>
      <c r="H192" s="72"/>
      <c r="I192" s="72"/>
      <c r="J192" s="72">
        <v>647</v>
      </c>
      <c r="K192" s="72">
        <v>848</v>
      </c>
      <c r="L192" s="72">
        <v>493</v>
      </c>
      <c r="M192" s="72"/>
      <c r="N192" s="72">
        <v>662</v>
      </c>
      <c r="O192" s="71">
        <f t="shared" si="55"/>
        <v>3918</v>
      </c>
    </row>
    <row r="193" spans="1:15" ht="13.5" thickBot="1">
      <c r="A193" s="343"/>
      <c r="B193" s="145" t="s">
        <v>216</v>
      </c>
      <c r="C193" s="72"/>
      <c r="D193" s="72">
        <v>480</v>
      </c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3">
        <f t="shared" si="55"/>
        <v>480</v>
      </c>
    </row>
    <row r="194" spans="1:15" ht="13.5" thickBot="1">
      <c r="A194" s="343"/>
      <c r="B194" s="30" t="s">
        <v>197</v>
      </c>
      <c r="C194" s="67">
        <f aca="true" t="shared" si="56" ref="C194:N194">SUM(C195:C196)</f>
        <v>486</v>
      </c>
      <c r="D194" s="67">
        <f t="shared" si="56"/>
        <v>0</v>
      </c>
      <c r="E194" s="67">
        <f t="shared" si="56"/>
        <v>0</v>
      </c>
      <c r="F194" s="67">
        <f t="shared" si="56"/>
        <v>435</v>
      </c>
      <c r="G194" s="67">
        <f t="shared" si="56"/>
        <v>0</v>
      </c>
      <c r="H194" s="67">
        <f t="shared" si="56"/>
        <v>0</v>
      </c>
      <c r="I194" s="67">
        <f t="shared" si="56"/>
        <v>0</v>
      </c>
      <c r="J194" s="67">
        <f t="shared" si="56"/>
        <v>0</v>
      </c>
      <c r="K194" s="67">
        <f t="shared" si="56"/>
        <v>0</v>
      </c>
      <c r="L194" s="67">
        <f t="shared" si="56"/>
        <v>670</v>
      </c>
      <c r="M194" s="67">
        <f t="shared" si="56"/>
        <v>0</v>
      </c>
      <c r="N194" s="67">
        <f t="shared" si="56"/>
        <v>0</v>
      </c>
      <c r="O194" s="67">
        <f t="shared" si="55"/>
        <v>1591</v>
      </c>
    </row>
    <row r="195" spans="1:15" ht="12.75">
      <c r="A195" s="343"/>
      <c r="B195" s="146" t="s">
        <v>217</v>
      </c>
      <c r="C195" s="68">
        <v>486</v>
      </c>
      <c r="D195" s="68"/>
      <c r="E195" s="68"/>
      <c r="F195" s="68"/>
      <c r="G195" s="68"/>
      <c r="H195" s="68"/>
      <c r="I195" s="68"/>
      <c r="J195" s="68"/>
      <c r="K195" s="68"/>
      <c r="L195" s="68">
        <v>670</v>
      </c>
      <c r="M195" s="68"/>
      <c r="N195" s="68"/>
      <c r="O195" s="69">
        <f t="shared" si="55"/>
        <v>1156</v>
      </c>
    </row>
    <row r="196" spans="1:15" ht="13.5" thickBot="1">
      <c r="A196" s="343"/>
      <c r="B196" s="147" t="s">
        <v>1</v>
      </c>
      <c r="C196" s="70"/>
      <c r="D196" s="70"/>
      <c r="E196" s="70"/>
      <c r="F196" s="70">
        <v>435</v>
      </c>
      <c r="G196" s="70"/>
      <c r="H196" s="70"/>
      <c r="I196" s="70"/>
      <c r="J196" s="70"/>
      <c r="K196" s="70"/>
      <c r="L196" s="70"/>
      <c r="M196" s="70"/>
      <c r="N196" s="70"/>
      <c r="O196" s="71">
        <f t="shared" si="55"/>
        <v>435</v>
      </c>
    </row>
    <row r="197" spans="1:15" ht="13.5" thickBot="1">
      <c r="A197" s="343"/>
      <c r="B197" s="256" t="s">
        <v>203</v>
      </c>
      <c r="C197" s="67">
        <f aca="true" t="shared" si="57" ref="C197:N197">SUM(C198:C200)</f>
        <v>779</v>
      </c>
      <c r="D197" s="67">
        <f t="shared" si="57"/>
        <v>0</v>
      </c>
      <c r="E197" s="67">
        <f t="shared" si="57"/>
        <v>452</v>
      </c>
      <c r="F197" s="67">
        <f t="shared" si="57"/>
        <v>0</v>
      </c>
      <c r="G197" s="67">
        <f t="shared" si="57"/>
        <v>0</v>
      </c>
      <c r="H197" s="67">
        <f t="shared" si="57"/>
        <v>0</v>
      </c>
      <c r="I197" s="67">
        <f t="shared" si="57"/>
        <v>0</v>
      </c>
      <c r="J197" s="67">
        <f t="shared" si="57"/>
        <v>0</v>
      </c>
      <c r="K197" s="67">
        <f t="shared" si="57"/>
        <v>1840</v>
      </c>
      <c r="L197" s="67">
        <f t="shared" si="57"/>
        <v>0</v>
      </c>
      <c r="M197" s="67">
        <f t="shared" si="57"/>
        <v>467</v>
      </c>
      <c r="N197" s="67">
        <f t="shared" si="57"/>
        <v>0</v>
      </c>
      <c r="O197" s="67">
        <f t="shared" si="55"/>
        <v>3538</v>
      </c>
    </row>
    <row r="198" spans="1:15" ht="12.75">
      <c r="A198" s="343"/>
      <c r="B198" s="44" t="s">
        <v>36</v>
      </c>
      <c r="C198" s="70"/>
      <c r="D198" s="70"/>
      <c r="E198" s="70"/>
      <c r="F198" s="70"/>
      <c r="G198" s="70"/>
      <c r="H198" s="70"/>
      <c r="I198" s="70"/>
      <c r="J198" s="70"/>
      <c r="K198" s="70">
        <v>1840</v>
      </c>
      <c r="L198" s="70"/>
      <c r="M198" s="70"/>
      <c r="N198" s="70"/>
      <c r="O198" s="71">
        <f t="shared" si="55"/>
        <v>1840</v>
      </c>
    </row>
    <row r="199" spans="1:15" ht="12.75">
      <c r="A199" s="343"/>
      <c r="B199" s="44" t="s">
        <v>55</v>
      </c>
      <c r="C199" s="70">
        <v>779</v>
      </c>
      <c r="D199" s="70"/>
      <c r="E199" s="70"/>
      <c r="F199" s="70"/>
      <c r="G199" s="70"/>
      <c r="H199" s="70"/>
      <c r="I199" s="70"/>
      <c r="J199" s="70"/>
      <c r="K199" s="70"/>
      <c r="L199" s="70"/>
      <c r="M199" s="70">
        <v>467</v>
      </c>
      <c r="N199" s="70"/>
      <c r="O199" s="71">
        <f t="shared" si="55"/>
        <v>1246</v>
      </c>
    </row>
    <row r="200" spans="1:15" ht="13.5" thickBot="1">
      <c r="A200" s="343"/>
      <c r="B200" s="44" t="s">
        <v>29</v>
      </c>
      <c r="C200" s="70"/>
      <c r="D200" s="70"/>
      <c r="E200" s="70">
        <v>452</v>
      </c>
      <c r="F200" s="70"/>
      <c r="G200" s="70"/>
      <c r="H200" s="70"/>
      <c r="I200" s="70"/>
      <c r="J200" s="70"/>
      <c r="K200" s="70"/>
      <c r="L200" s="70"/>
      <c r="M200" s="70"/>
      <c r="N200" s="70"/>
      <c r="O200" s="71">
        <f t="shared" si="55"/>
        <v>452</v>
      </c>
    </row>
    <row r="201" spans="1:15" ht="14.25" thickBot="1">
      <c r="A201" s="344" t="s">
        <v>182</v>
      </c>
      <c r="B201" s="344"/>
      <c r="C201" s="344"/>
      <c r="D201" s="344"/>
      <c r="E201" s="344"/>
      <c r="F201" s="344"/>
      <c r="G201" s="344"/>
      <c r="H201" s="344"/>
      <c r="I201" s="344"/>
      <c r="J201" s="344"/>
      <c r="K201" s="344"/>
      <c r="L201" s="344"/>
      <c r="M201" s="345"/>
      <c r="N201" s="346"/>
      <c r="O201" s="345"/>
    </row>
    <row r="202" spans="1:15" s="264" customFormat="1" ht="14.25" customHeight="1" thickBot="1">
      <c r="A202" s="342" t="s">
        <v>205</v>
      </c>
      <c r="B202" s="262" t="s">
        <v>105</v>
      </c>
      <c r="C202" s="263">
        <f aca="true" t="shared" si="58" ref="C202:N202">C203+C212+C214+C216</f>
        <v>4819</v>
      </c>
      <c r="D202" s="263">
        <f t="shared" si="58"/>
        <v>5756</v>
      </c>
      <c r="E202" s="263">
        <f t="shared" si="58"/>
        <v>6971</v>
      </c>
      <c r="F202" s="263">
        <f t="shared" si="58"/>
        <v>7158</v>
      </c>
      <c r="G202" s="263">
        <f t="shared" si="58"/>
        <v>0</v>
      </c>
      <c r="H202" s="263">
        <f t="shared" si="58"/>
        <v>6301</v>
      </c>
      <c r="I202" s="263">
        <f t="shared" si="58"/>
        <v>6022</v>
      </c>
      <c r="J202" s="263">
        <f t="shared" si="58"/>
        <v>5981</v>
      </c>
      <c r="K202" s="263">
        <f t="shared" si="58"/>
        <v>7123</v>
      </c>
      <c r="L202" s="263">
        <f t="shared" si="58"/>
        <v>6733</v>
      </c>
      <c r="M202" s="263">
        <f t="shared" si="58"/>
        <v>7013</v>
      </c>
      <c r="N202" s="263">
        <f t="shared" si="58"/>
        <v>8055</v>
      </c>
      <c r="O202" s="263">
        <f>O203+O212+O214+O216</f>
        <v>71932</v>
      </c>
    </row>
    <row r="203" spans="1:15" ht="13.5" customHeight="1" thickBot="1">
      <c r="A203" s="343"/>
      <c r="B203" s="30" t="s">
        <v>194</v>
      </c>
      <c r="C203" s="67">
        <f aca="true" t="shared" si="59" ref="C203:N203">SUM(C204:C211)</f>
        <v>3371</v>
      </c>
      <c r="D203" s="67">
        <f t="shared" si="59"/>
        <v>5228</v>
      </c>
      <c r="E203" s="67">
        <f t="shared" si="59"/>
        <v>5525</v>
      </c>
      <c r="F203" s="67">
        <f t="shared" si="59"/>
        <v>5604</v>
      </c>
      <c r="G203" s="67">
        <f t="shared" si="59"/>
        <v>0</v>
      </c>
      <c r="H203" s="67">
        <f t="shared" si="59"/>
        <v>4379</v>
      </c>
      <c r="I203" s="67">
        <f t="shared" si="59"/>
        <v>4911</v>
      </c>
      <c r="J203" s="67">
        <f t="shared" si="59"/>
        <v>4749</v>
      </c>
      <c r="K203" s="67">
        <f t="shared" si="59"/>
        <v>6441</v>
      </c>
      <c r="L203" s="67">
        <f t="shared" si="59"/>
        <v>6253</v>
      </c>
      <c r="M203" s="67">
        <f t="shared" si="59"/>
        <v>5060</v>
      </c>
      <c r="N203" s="67">
        <f t="shared" si="59"/>
        <v>6775</v>
      </c>
      <c r="O203" s="67">
        <f aca="true" t="shared" si="60" ref="O203:O222">SUM(C203:N203)</f>
        <v>58296</v>
      </c>
    </row>
    <row r="204" spans="1:15" ht="12.75">
      <c r="A204" s="343"/>
      <c r="B204" s="146" t="s">
        <v>75</v>
      </c>
      <c r="C204" s="68">
        <v>888</v>
      </c>
      <c r="D204" s="68">
        <v>1978</v>
      </c>
      <c r="E204" s="68">
        <v>1678</v>
      </c>
      <c r="F204" s="68">
        <v>2200</v>
      </c>
      <c r="G204" s="68"/>
      <c r="H204" s="68">
        <v>1296</v>
      </c>
      <c r="I204" s="68">
        <v>1551</v>
      </c>
      <c r="J204" s="68">
        <v>1102</v>
      </c>
      <c r="K204" s="68">
        <v>1954</v>
      </c>
      <c r="L204" s="68">
        <v>1804</v>
      </c>
      <c r="M204" s="68">
        <v>1931</v>
      </c>
      <c r="N204" s="68">
        <v>3483</v>
      </c>
      <c r="O204" s="69">
        <f t="shared" si="60"/>
        <v>19865</v>
      </c>
    </row>
    <row r="205" spans="1:15" ht="12.75">
      <c r="A205" s="343"/>
      <c r="B205" s="148" t="s">
        <v>64</v>
      </c>
      <c r="C205" s="70">
        <v>1401</v>
      </c>
      <c r="D205" s="70">
        <v>1252</v>
      </c>
      <c r="E205" s="70">
        <v>1860</v>
      </c>
      <c r="F205" s="70">
        <v>1992</v>
      </c>
      <c r="G205" s="70"/>
      <c r="H205" s="70">
        <v>1418</v>
      </c>
      <c r="I205" s="70">
        <v>1432</v>
      </c>
      <c r="J205" s="70">
        <v>2029</v>
      </c>
      <c r="K205" s="70">
        <v>2084</v>
      </c>
      <c r="L205" s="70">
        <v>1842</v>
      </c>
      <c r="M205" s="70">
        <v>1497</v>
      </c>
      <c r="N205" s="70">
        <v>1467</v>
      </c>
      <c r="O205" s="71">
        <f t="shared" si="60"/>
        <v>18274</v>
      </c>
    </row>
    <row r="206" spans="1:15" ht="12.75">
      <c r="A206" s="343"/>
      <c r="B206" s="147" t="s">
        <v>91</v>
      </c>
      <c r="C206" s="70">
        <v>206</v>
      </c>
      <c r="D206" s="70">
        <v>471</v>
      </c>
      <c r="E206" s="70">
        <v>483</v>
      </c>
      <c r="F206" s="70">
        <v>466</v>
      </c>
      <c r="G206" s="70"/>
      <c r="H206" s="70">
        <v>621</v>
      </c>
      <c r="I206" s="70">
        <v>729</v>
      </c>
      <c r="J206" s="70">
        <v>599</v>
      </c>
      <c r="K206" s="70">
        <v>740</v>
      </c>
      <c r="L206" s="70">
        <v>524</v>
      </c>
      <c r="M206" s="70">
        <v>635</v>
      </c>
      <c r="N206" s="70">
        <v>652</v>
      </c>
      <c r="O206" s="71">
        <f t="shared" si="60"/>
        <v>6126</v>
      </c>
    </row>
    <row r="207" spans="1:15" ht="12.75">
      <c r="A207" s="343"/>
      <c r="B207" s="147" t="s">
        <v>196</v>
      </c>
      <c r="C207" s="70"/>
      <c r="D207" s="70">
        <v>486</v>
      </c>
      <c r="E207" s="70">
        <v>904</v>
      </c>
      <c r="F207" s="70">
        <v>462</v>
      </c>
      <c r="G207" s="70"/>
      <c r="H207" s="70"/>
      <c r="I207" s="70">
        <v>507</v>
      </c>
      <c r="J207" s="70">
        <v>577</v>
      </c>
      <c r="K207" s="70">
        <v>477</v>
      </c>
      <c r="L207" s="70">
        <v>368</v>
      </c>
      <c r="M207" s="70"/>
      <c r="N207" s="70">
        <v>300</v>
      </c>
      <c r="O207" s="71">
        <f t="shared" si="60"/>
        <v>4081</v>
      </c>
    </row>
    <row r="208" spans="1:15" ht="12.75">
      <c r="A208" s="343"/>
      <c r="B208" s="147" t="s">
        <v>71</v>
      </c>
      <c r="C208" s="70"/>
      <c r="D208" s="70">
        <v>320</v>
      </c>
      <c r="E208" s="70"/>
      <c r="F208" s="70"/>
      <c r="G208" s="70"/>
      <c r="H208" s="70">
        <v>354</v>
      </c>
      <c r="I208" s="70">
        <v>692</v>
      </c>
      <c r="J208" s="70"/>
      <c r="K208" s="70"/>
      <c r="L208" s="70">
        <v>704</v>
      </c>
      <c r="M208" s="70">
        <v>592</v>
      </c>
      <c r="N208" s="70">
        <v>460</v>
      </c>
      <c r="O208" s="71">
        <f t="shared" si="60"/>
        <v>3122</v>
      </c>
    </row>
    <row r="209" spans="1:15" ht="12.75">
      <c r="A209" s="343"/>
      <c r="B209" s="145" t="s">
        <v>195</v>
      </c>
      <c r="C209" s="72">
        <v>574</v>
      </c>
      <c r="D209" s="72">
        <v>482</v>
      </c>
      <c r="E209" s="72"/>
      <c r="F209" s="72">
        <v>484</v>
      </c>
      <c r="G209" s="72"/>
      <c r="H209" s="72">
        <v>690</v>
      </c>
      <c r="I209" s="72"/>
      <c r="J209" s="72"/>
      <c r="K209" s="72">
        <v>384</v>
      </c>
      <c r="L209" s="72"/>
      <c r="M209" s="72"/>
      <c r="N209" s="72"/>
      <c r="O209" s="73">
        <f t="shared" si="60"/>
        <v>2614</v>
      </c>
    </row>
    <row r="210" spans="1:15" ht="12.75">
      <c r="A210" s="343"/>
      <c r="B210" s="145" t="s">
        <v>54</v>
      </c>
      <c r="C210" s="72">
        <v>302</v>
      </c>
      <c r="D210" s="72">
        <v>239</v>
      </c>
      <c r="E210" s="72">
        <v>600</v>
      </c>
      <c r="F210" s="72"/>
      <c r="G210" s="72"/>
      <c r="H210" s="72"/>
      <c r="I210" s="72"/>
      <c r="J210" s="72">
        <v>442</v>
      </c>
      <c r="K210" s="72">
        <v>479</v>
      </c>
      <c r="L210" s="72">
        <v>413</v>
      </c>
      <c r="M210" s="72"/>
      <c r="N210" s="72"/>
      <c r="O210" s="73">
        <f t="shared" si="60"/>
        <v>2475</v>
      </c>
    </row>
    <row r="211" spans="1:15" ht="13.5" thickBot="1">
      <c r="A211" s="343"/>
      <c r="B211" s="265" t="s">
        <v>207</v>
      </c>
      <c r="C211" s="72"/>
      <c r="D211" s="72"/>
      <c r="E211" s="72"/>
      <c r="F211" s="72"/>
      <c r="G211" s="72"/>
      <c r="H211" s="72"/>
      <c r="I211" s="72"/>
      <c r="J211" s="72"/>
      <c r="K211" s="72">
        <v>323</v>
      </c>
      <c r="L211" s="72">
        <v>598</v>
      </c>
      <c r="M211" s="72">
        <v>405</v>
      </c>
      <c r="N211" s="72">
        <v>413</v>
      </c>
      <c r="O211" s="73">
        <f t="shared" si="60"/>
        <v>1739</v>
      </c>
    </row>
    <row r="212" spans="1:15" ht="13.5" thickBot="1">
      <c r="A212" s="343"/>
      <c r="B212" s="30" t="s">
        <v>197</v>
      </c>
      <c r="C212" s="67">
        <f aca="true" t="shared" si="61" ref="C212:N212">SUM(C213:C213)</f>
        <v>0</v>
      </c>
      <c r="D212" s="67">
        <f t="shared" si="61"/>
        <v>0</v>
      </c>
      <c r="E212" s="67">
        <f t="shared" si="61"/>
        <v>410</v>
      </c>
      <c r="F212" s="67">
        <f t="shared" si="61"/>
        <v>0</v>
      </c>
      <c r="G212" s="67">
        <f t="shared" si="61"/>
        <v>0</v>
      </c>
      <c r="H212" s="67">
        <f t="shared" si="61"/>
        <v>0</v>
      </c>
      <c r="I212" s="67">
        <f t="shared" si="61"/>
        <v>0</v>
      </c>
      <c r="J212" s="67">
        <f t="shared" si="61"/>
        <v>0</v>
      </c>
      <c r="K212" s="67">
        <f t="shared" si="61"/>
        <v>0</v>
      </c>
      <c r="L212" s="67">
        <f t="shared" si="61"/>
        <v>0</v>
      </c>
      <c r="M212" s="67">
        <f t="shared" si="61"/>
        <v>0</v>
      </c>
      <c r="N212" s="67">
        <f t="shared" si="61"/>
        <v>0</v>
      </c>
      <c r="O212" s="67">
        <f t="shared" si="60"/>
        <v>410</v>
      </c>
    </row>
    <row r="213" spans="1:15" ht="13.5" thickBot="1">
      <c r="A213" s="343"/>
      <c r="B213" s="146" t="s">
        <v>1</v>
      </c>
      <c r="C213" s="68"/>
      <c r="D213" s="68"/>
      <c r="E213" s="68">
        <v>410</v>
      </c>
      <c r="F213" s="68"/>
      <c r="G213" s="68"/>
      <c r="H213" s="68"/>
      <c r="I213" s="68"/>
      <c r="J213" s="68"/>
      <c r="K213" s="68"/>
      <c r="L213" s="68"/>
      <c r="M213" s="68"/>
      <c r="N213" s="68"/>
      <c r="O213" s="69">
        <f t="shared" si="60"/>
        <v>410</v>
      </c>
    </row>
    <row r="214" spans="1:15" ht="13.5" thickBot="1">
      <c r="A214" s="343"/>
      <c r="B214" s="253" t="s">
        <v>198</v>
      </c>
      <c r="C214" s="67">
        <f aca="true" t="shared" si="62" ref="C214:N214">SUM(C215:C215)</f>
        <v>0</v>
      </c>
      <c r="D214" s="67">
        <f t="shared" si="62"/>
        <v>0</v>
      </c>
      <c r="E214" s="67">
        <f t="shared" si="62"/>
        <v>560</v>
      </c>
      <c r="F214" s="67">
        <f t="shared" si="62"/>
        <v>621</v>
      </c>
      <c r="G214" s="67">
        <f t="shared" si="62"/>
        <v>0</v>
      </c>
      <c r="H214" s="67">
        <f t="shared" si="62"/>
        <v>0</v>
      </c>
      <c r="I214" s="67">
        <f t="shared" si="62"/>
        <v>0</v>
      </c>
      <c r="J214" s="67">
        <f t="shared" si="62"/>
        <v>0</v>
      </c>
      <c r="K214" s="67">
        <f t="shared" si="62"/>
        <v>0</v>
      </c>
      <c r="L214" s="67">
        <f t="shared" si="62"/>
        <v>0</v>
      </c>
      <c r="M214" s="67">
        <f t="shared" si="62"/>
        <v>0</v>
      </c>
      <c r="N214" s="67">
        <f t="shared" si="62"/>
        <v>0</v>
      </c>
      <c r="O214" s="67">
        <f t="shared" si="60"/>
        <v>1181</v>
      </c>
    </row>
    <row r="215" spans="1:15" ht="13.5" thickBot="1">
      <c r="A215" s="343"/>
      <c r="B215" s="44" t="s">
        <v>27</v>
      </c>
      <c r="C215" s="70"/>
      <c r="D215" s="70"/>
      <c r="E215" s="70">
        <v>560</v>
      </c>
      <c r="F215" s="70">
        <v>621</v>
      </c>
      <c r="G215" s="70"/>
      <c r="H215" s="70"/>
      <c r="I215" s="70"/>
      <c r="J215" s="70"/>
      <c r="K215" s="70"/>
      <c r="L215" s="70"/>
      <c r="M215" s="70"/>
      <c r="N215" s="70"/>
      <c r="O215" s="71">
        <f t="shared" si="60"/>
        <v>1181</v>
      </c>
    </row>
    <row r="216" spans="1:15" ht="13.5" thickBot="1">
      <c r="A216" s="343"/>
      <c r="B216" s="256" t="s">
        <v>203</v>
      </c>
      <c r="C216" s="67">
        <f aca="true" t="shared" si="63" ref="C216:N216">SUM(C217:C222)</f>
        <v>1448</v>
      </c>
      <c r="D216" s="67">
        <f t="shared" si="63"/>
        <v>528</v>
      </c>
      <c r="E216" s="67">
        <f t="shared" si="63"/>
        <v>476</v>
      </c>
      <c r="F216" s="67">
        <f t="shared" si="63"/>
        <v>933</v>
      </c>
      <c r="G216" s="67">
        <f t="shared" si="63"/>
        <v>0</v>
      </c>
      <c r="H216" s="67">
        <f t="shared" si="63"/>
        <v>1922</v>
      </c>
      <c r="I216" s="67">
        <f t="shared" si="63"/>
        <v>1111</v>
      </c>
      <c r="J216" s="67">
        <f t="shared" si="63"/>
        <v>1232</v>
      </c>
      <c r="K216" s="67">
        <f t="shared" si="63"/>
        <v>682</v>
      </c>
      <c r="L216" s="67">
        <f t="shared" si="63"/>
        <v>480</v>
      </c>
      <c r="M216" s="67">
        <f t="shared" si="63"/>
        <v>1953</v>
      </c>
      <c r="N216" s="67">
        <f t="shared" si="63"/>
        <v>1280</v>
      </c>
      <c r="O216" s="67">
        <f t="shared" si="60"/>
        <v>12045</v>
      </c>
    </row>
    <row r="217" spans="1:15" ht="12.75">
      <c r="A217" s="343"/>
      <c r="B217" s="47" t="s">
        <v>29</v>
      </c>
      <c r="C217" s="68">
        <v>364</v>
      </c>
      <c r="D217" s="68">
        <v>528</v>
      </c>
      <c r="E217" s="68"/>
      <c r="F217" s="68">
        <v>512</v>
      </c>
      <c r="G217" s="68"/>
      <c r="H217" s="68">
        <v>572</v>
      </c>
      <c r="I217" s="68">
        <v>442</v>
      </c>
      <c r="J217" s="68">
        <v>423</v>
      </c>
      <c r="K217" s="68">
        <v>682</v>
      </c>
      <c r="L217" s="68">
        <v>480</v>
      </c>
      <c r="M217" s="68">
        <v>687</v>
      </c>
      <c r="N217" s="68">
        <v>577</v>
      </c>
      <c r="O217" s="69">
        <f t="shared" si="60"/>
        <v>5267</v>
      </c>
    </row>
    <row r="218" spans="1:15" ht="12.75">
      <c r="A218" s="343"/>
      <c r="B218" s="44" t="s">
        <v>26</v>
      </c>
      <c r="C218" s="70">
        <v>727</v>
      </c>
      <c r="D218" s="70"/>
      <c r="E218" s="70"/>
      <c r="F218" s="70">
        <v>421</v>
      </c>
      <c r="G218" s="70"/>
      <c r="H218" s="70">
        <v>1044</v>
      </c>
      <c r="I218" s="70">
        <v>342</v>
      </c>
      <c r="J218" s="70"/>
      <c r="K218" s="70"/>
      <c r="L218" s="70"/>
      <c r="M218" s="70">
        <v>718</v>
      </c>
      <c r="N218" s="70">
        <v>703</v>
      </c>
      <c r="O218" s="71">
        <f t="shared" si="60"/>
        <v>3955</v>
      </c>
    </row>
    <row r="219" spans="1:15" ht="12.75">
      <c r="A219" s="343"/>
      <c r="B219" s="44" t="s">
        <v>41</v>
      </c>
      <c r="C219" s="70"/>
      <c r="D219" s="70"/>
      <c r="E219" s="70">
        <v>476</v>
      </c>
      <c r="F219" s="70"/>
      <c r="G219" s="70"/>
      <c r="H219" s="70"/>
      <c r="I219" s="70">
        <v>327</v>
      </c>
      <c r="J219" s="70">
        <v>418</v>
      </c>
      <c r="K219" s="70"/>
      <c r="L219" s="70"/>
      <c r="M219" s="70"/>
      <c r="N219" s="70"/>
      <c r="O219" s="71">
        <f t="shared" si="60"/>
        <v>1221</v>
      </c>
    </row>
    <row r="220" spans="1:15" ht="12.75">
      <c r="A220" s="343"/>
      <c r="B220" s="44" t="s">
        <v>24</v>
      </c>
      <c r="C220" s="70">
        <v>357</v>
      </c>
      <c r="D220" s="70"/>
      <c r="E220" s="70"/>
      <c r="F220" s="70"/>
      <c r="G220" s="70"/>
      <c r="H220" s="70"/>
      <c r="I220" s="70"/>
      <c r="J220" s="70">
        <v>391</v>
      </c>
      <c r="K220" s="70"/>
      <c r="L220" s="70"/>
      <c r="M220" s="70"/>
      <c r="N220" s="70"/>
      <c r="O220" s="71">
        <f t="shared" si="60"/>
        <v>748</v>
      </c>
    </row>
    <row r="221" spans="1:15" ht="12.75">
      <c r="A221" s="343"/>
      <c r="B221" s="44" t="s">
        <v>38</v>
      </c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>
        <v>548</v>
      </c>
      <c r="N221" s="70"/>
      <c r="O221" s="71">
        <f t="shared" si="60"/>
        <v>548</v>
      </c>
    </row>
    <row r="222" spans="1:15" ht="13.5" thickBot="1">
      <c r="A222" s="343"/>
      <c r="B222" s="44" t="s">
        <v>37</v>
      </c>
      <c r="C222" s="70"/>
      <c r="D222" s="70"/>
      <c r="E222" s="70"/>
      <c r="F222" s="70"/>
      <c r="G222" s="70"/>
      <c r="H222" s="70">
        <v>306</v>
      </c>
      <c r="I222" s="70"/>
      <c r="J222" s="70"/>
      <c r="K222" s="70"/>
      <c r="L222" s="70"/>
      <c r="M222" s="70"/>
      <c r="N222" s="70"/>
      <c r="O222" s="71">
        <f t="shared" si="60"/>
        <v>306</v>
      </c>
    </row>
    <row r="223" spans="1:15" ht="14.25" thickBot="1">
      <c r="A223" s="344" t="s">
        <v>187</v>
      </c>
      <c r="B223" s="344"/>
      <c r="C223" s="344"/>
      <c r="D223" s="344"/>
      <c r="E223" s="344"/>
      <c r="F223" s="344"/>
      <c r="G223" s="344"/>
      <c r="H223" s="344"/>
      <c r="I223" s="344"/>
      <c r="J223" s="344"/>
      <c r="K223" s="344"/>
      <c r="L223" s="344"/>
      <c r="M223" s="345"/>
      <c r="N223" s="346"/>
      <c r="O223" s="345"/>
    </row>
    <row r="224" spans="1:15" s="264" customFormat="1" ht="14.25" customHeight="1" thickBot="1">
      <c r="A224" s="342" t="s">
        <v>205</v>
      </c>
      <c r="B224" s="262" t="s">
        <v>105</v>
      </c>
      <c r="C224" s="263">
        <f aca="true" t="shared" si="64" ref="C224:N224">C225+C236+C242+C247+C255</f>
        <v>980</v>
      </c>
      <c r="D224" s="263">
        <f t="shared" si="64"/>
        <v>1307</v>
      </c>
      <c r="E224" s="263">
        <f t="shared" si="64"/>
        <v>2269</v>
      </c>
      <c r="F224" s="263">
        <f t="shared" si="64"/>
        <v>2189</v>
      </c>
      <c r="G224" s="263">
        <f t="shared" si="64"/>
        <v>0</v>
      </c>
      <c r="H224" s="263">
        <f t="shared" si="64"/>
        <v>5734</v>
      </c>
      <c r="I224" s="263">
        <f t="shared" si="64"/>
        <v>1542</v>
      </c>
      <c r="J224" s="263">
        <f t="shared" si="64"/>
        <v>1104</v>
      </c>
      <c r="K224" s="263">
        <f t="shared" si="64"/>
        <v>1699</v>
      </c>
      <c r="L224" s="263">
        <f t="shared" si="64"/>
        <v>1504</v>
      </c>
      <c r="M224" s="263">
        <f t="shared" si="64"/>
        <v>1251</v>
      </c>
      <c r="N224" s="263">
        <f t="shared" si="64"/>
        <v>1480</v>
      </c>
      <c r="O224" s="263">
        <f aca="true" t="shared" si="65" ref="O224:O241">SUM(C224:N224)</f>
        <v>21059</v>
      </c>
    </row>
    <row r="225" spans="1:15" ht="13.5" customHeight="1" thickBot="1">
      <c r="A225" s="343"/>
      <c r="B225" s="30" t="s">
        <v>194</v>
      </c>
      <c r="C225" s="67">
        <f aca="true" t="shared" si="66" ref="C225:N225">SUM(C226:C235)</f>
        <v>926</v>
      </c>
      <c r="D225" s="67">
        <f t="shared" si="66"/>
        <v>1105</v>
      </c>
      <c r="E225" s="67">
        <f t="shared" si="66"/>
        <v>2001</v>
      </c>
      <c r="F225" s="67">
        <f t="shared" si="66"/>
        <v>2022</v>
      </c>
      <c r="G225" s="67">
        <f t="shared" si="66"/>
        <v>0</v>
      </c>
      <c r="H225" s="67">
        <f t="shared" si="66"/>
        <v>5704</v>
      </c>
      <c r="I225" s="67">
        <f t="shared" si="66"/>
        <v>1492</v>
      </c>
      <c r="J225" s="67">
        <f t="shared" si="66"/>
        <v>806</v>
      </c>
      <c r="K225" s="67">
        <f t="shared" si="66"/>
        <v>1593</v>
      </c>
      <c r="L225" s="67">
        <f t="shared" si="66"/>
        <v>1412</v>
      </c>
      <c r="M225" s="67">
        <f t="shared" si="66"/>
        <v>1000</v>
      </c>
      <c r="N225" s="67">
        <f t="shared" si="66"/>
        <v>1404</v>
      </c>
      <c r="O225" s="67">
        <f t="shared" si="65"/>
        <v>19465</v>
      </c>
    </row>
    <row r="226" spans="1:15" ht="12.75">
      <c r="A226" s="343"/>
      <c r="B226" s="146" t="s">
        <v>75</v>
      </c>
      <c r="C226" s="68">
        <v>624</v>
      </c>
      <c r="D226" s="68">
        <v>787</v>
      </c>
      <c r="E226" s="68">
        <v>1582</v>
      </c>
      <c r="F226" s="68">
        <v>1390</v>
      </c>
      <c r="G226" s="68"/>
      <c r="H226" s="68">
        <v>5018</v>
      </c>
      <c r="I226" s="68">
        <v>1033</v>
      </c>
      <c r="J226" s="68">
        <v>379</v>
      </c>
      <c r="K226" s="68">
        <v>1239</v>
      </c>
      <c r="L226" s="68">
        <v>1017</v>
      </c>
      <c r="M226" s="68">
        <v>649</v>
      </c>
      <c r="N226" s="68">
        <v>741</v>
      </c>
      <c r="O226" s="69">
        <f t="shared" si="65"/>
        <v>14459</v>
      </c>
    </row>
    <row r="227" spans="1:15" ht="12.75">
      <c r="A227" s="343"/>
      <c r="B227" s="148" t="s">
        <v>64</v>
      </c>
      <c r="C227" s="70">
        <v>90</v>
      </c>
      <c r="D227" s="70">
        <v>174</v>
      </c>
      <c r="E227" s="70">
        <v>227</v>
      </c>
      <c r="F227" s="70">
        <v>273</v>
      </c>
      <c r="G227" s="70"/>
      <c r="H227" s="70">
        <v>354</v>
      </c>
      <c r="I227" s="70">
        <v>219</v>
      </c>
      <c r="J227" s="70">
        <v>297</v>
      </c>
      <c r="K227" s="70">
        <v>74</v>
      </c>
      <c r="L227" s="70">
        <v>212</v>
      </c>
      <c r="M227" s="70">
        <v>261</v>
      </c>
      <c r="N227" s="70">
        <v>411</v>
      </c>
      <c r="O227" s="71">
        <f t="shared" si="65"/>
        <v>2592</v>
      </c>
    </row>
    <row r="228" spans="1:15" ht="12.75">
      <c r="A228" s="343"/>
      <c r="B228" s="148" t="s">
        <v>207</v>
      </c>
      <c r="C228" s="70">
        <v>49</v>
      </c>
      <c r="D228" s="70">
        <v>31</v>
      </c>
      <c r="E228" s="70"/>
      <c r="F228" s="70">
        <v>240</v>
      </c>
      <c r="G228" s="70"/>
      <c r="H228" s="70">
        <v>42</v>
      </c>
      <c r="I228" s="70">
        <v>84</v>
      </c>
      <c r="J228" s="70">
        <v>31</v>
      </c>
      <c r="K228" s="70"/>
      <c r="L228" s="70"/>
      <c r="M228" s="70">
        <v>90</v>
      </c>
      <c r="N228" s="70"/>
      <c r="O228" s="71">
        <f t="shared" si="65"/>
        <v>567</v>
      </c>
    </row>
    <row r="229" spans="1:15" ht="12.75">
      <c r="A229" s="343"/>
      <c r="B229" s="147" t="s">
        <v>91</v>
      </c>
      <c r="C229" s="70">
        <v>61</v>
      </c>
      <c r="D229" s="70">
        <v>74</v>
      </c>
      <c r="E229" s="70">
        <v>59</v>
      </c>
      <c r="F229" s="70"/>
      <c r="G229" s="70"/>
      <c r="H229" s="70">
        <v>142</v>
      </c>
      <c r="I229" s="70">
        <v>32</v>
      </c>
      <c r="J229" s="70"/>
      <c r="K229" s="70">
        <v>104</v>
      </c>
      <c r="L229" s="70">
        <v>91</v>
      </c>
      <c r="M229" s="70"/>
      <c r="N229" s="70"/>
      <c r="O229" s="71">
        <f t="shared" si="65"/>
        <v>563</v>
      </c>
    </row>
    <row r="230" spans="1:15" ht="12.75">
      <c r="A230" s="343"/>
      <c r="B230" s="147" t="s">
        <v>196</v>
      </c>
      <c r="C230" s="70">
        <v>62</v>
      </c>
      <c r="D230" s="70">
        <v>39</v>
      </c>
      <c r="E230" s="70">
        <v>133</v>
      </c>
      <c r="F230" s="70">
        <v>45</v>
      </c>
      <c r="G230" s="70"/>
      <c r="H230" s="70"/>
      <c r="I230" s="70">
        <v>75</v>
      </c>
      <c r="J230" s="70">
        <v>37</v>
      </c>
      <c r="K230" s="70">
        <v>18</v>
      </c>
      <c r="L230" s="70">
        <v>53</v>
      </c>
      <c r="M230" s="70"/>
      <c r="N230" s="70">
        <v>34</v>
      </c>
      <c r="O230" s="71">
        <f t="shared" si="65"/>
        <v>496</v>
      </c>
    </row>
    <row r="231" spans="1:15" ht="12.75">
      <c r="A231" s="343"/>
      <c r="B231" s="145" t="s">
        <v>71</v>
      </c>
      <c r="C231" s="72">
        <v>40</v>
      </c>
      <c r="D231" s="72"/>
      <c r="E231" s="72"/>
      <c r="F231" s="72">
        <v>43</v>
      </c>
      <c r="G231" s="72"/>
      <c r="H231" s="72">
        <v>40</v>
      </c>
      <c r="I231" s="72"/>
      <c r="J231" s="72">
        <v>62</v>
      </c>
      <c r="K231" s="72">
        <v>24</v>
      </c>
      <c r="L231" s="72">
        <v>39</v>
      </c>
      <c r="M231" s="72"/>
      <c r="N231" s="72">
        <v>61</v>
      </c>
      <c r="O231" s="73">
        <f t="shared" si="65"/>
        <v>309</v>
      </c>
    </row>
    <row r="232" spans="1:15" ht="12.75">
      <c r="A232" s="343"/>
      <c r="B232" s="145" t="s">
        <v>195</v>
      </c>
      <c r="C232" s="72"/>
      <c r="D232" s="72"/>
      <c r="E232" s="72"/>
      <c r="F232" s="72"/>
      <c r="G232" s="72"/>
      <c r="H232" s="72">
        <v>60</v>
      </c>
      <c r="I232" s="72"/>
      <c r="J232" s="72"/>
      <c r="K232" s="72">
        <v>134</v>
      </c>
      <c r="L232" s="72"/>
      <c r="M232" s="72"/>
      <c r="N232" s="72">
        <v>27</v>
      </c>
      <c r="O232" s="73">
        <f t="shared" si="65"/>
        <v>221</v>
      </c>
    </row>
    <row r="233" spans="1:15" ht="12.75">
      <c r="A233" s="343"/>
      <c r="B233" s="145" t="s">
        <v>54</v>
      </c>
      <c r="C233" s="72"/>
      <c r="D233" s="72"/>
      <c r="E233" s="72"/>
      <c r="F233" s="72">
        <v>31</v>
      </c>
      <c r="G233" s="72"/>
      <c r="H233" s="72">
        <v>48</v>
      </c>
      <c r="I233" s="72"/>
      <c r="J233" s="72"/>
      <c r="K233" s="72"/>
      <c r="L233" s="72"/>
      <c r="M233" s="72"/>
      <c r="N233" s="72">
        <v>101</v>
      </c>
      <c r="O233" s="73">
        <f t="shared" si="65"/>
        <v>180</v>
      </c>
    </row>
    <row r="234" spans="1:15" ht="12.75">
      <c r="A234" s="343"/>
      <c r="B234" s="145" t="s">
        <v>229</v>
      </c>
      <c r="C234" s="72"/>
      <c r="D234" s="72"/>
      <c r="E234" s="72"/>
      <c r="F234" s="72"/>
      <c r="G234" s="72"/>
      <c r="H234" s="72"/>
      <c r="I234" s="72">
        <v>49</v>
      </c>
      <c r="J234" s="72"/>
      <c r="K234" s="72"/>
      <c r="L234" s="72"/>
      <c r="M234" s="72"/>
      <c r="N234" s="72"/>
      <c r="O234" s="73">
        <f t="shared" si="65"/>
        <v>49</v>
      </c>
    </row>
    <row r="235" spans="1:15" ht="13.5" thickBot="1">
      <c r="A235" s="343"/>
      <c r="B235" s="145" t="s">
        <v>219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>
        <v>29</v>
      </c>
      <c r="O235" s="73">
        <f t="shared" si="65"/>
        <v>29</v>
      </c>
    </row>
    <row r="236" spans="1:15" ht="13.5" thickBot="1">
      <c r="A236" s="343"/>
      <c r="B236" s="30" t="s">
        <v>197</v>
      </c>
      <c r="C236" s="67">
        <f aca="true" t="shared" si="67" ref="C236:N236">SUM(C237:C241)</f>
        <v>28</v>
      </c>
      <c r="D236" s="67">
        <f t="shared" si="67"/>
        <v>108</v>
      </c>
      <c r="E236" s="67">
        <f t="shared" si="67"/>
        <v>0</v>
      </c>
      <c r="F236" s="67">
        <f t="shared" si="67"/>
        <v>167</v>
      </c>
      <c r="G236" s="67">
        <f t="shared" si="67"/>
        <v>0</v>
      </c>
      <c r="H236" s="67">
        <f t="shared" si="67"/>
        <v>0</v>
      </c>
      <c r="I236" s="67">
        <f t="shared" si="67"/>
        <v>50</v>
      </c>
      <c r="J236" s="67">
        <f t="shared" si="67"/>
        <v>0</v>
      </c>
      <c r="K236" s="67">
        <f t="shared" si="67"/>
        <v>106</v>
      </c>
      <c r="L236" s="67">
        <f t="shared" si="67"/>
        <v>0</v>
      </c>
      <c r="M236" s="67">
        <f t="shared" si="67"/>
        <v>36</v>
      </c>
      <c r="N236" s="67">
        <f t="shared" si="67"/>
        <v>0</v>
      </c>
      <c r="O236" s="67">
        <f t="shared" si="65"/>
        <v>495</v>
      </c>
    </row>
    <row r="237" spans="1:15" ht="12.75">
      <c r="A237" s="343"/>
      <c r="B237" s="146" t="s">
        <v>208</v>
      </c>
      <c r="C237" s="68"/>
      <c r="D237" s="68">
        <v>108</v>
      </c>
      <c r="E237" s="68"/>
      <c r="F237" s="68">
        <v>64</v>
      </c>
      <c r="G237" s="68"/>
      <c r="H237" s="68"/>
      <c r="I237" s="68"/>
      <c r="J237" s="68"/>
      <c r="K237" s="68"/>
      <c r="L237" s="68"/>
      <c r="M237" s="68"/>
      <c r="N237" s="68"/>
      <c r="O237" s="69">
        <f t="shared" si="65"/>
        <v>172</v>
      </c>
    </row>
    <row r="238" spans="1:15" ht="12.75">
      <c r="A238" s="343"/>
      <c r="B238" s="146" t="s">
        <v>80</v>
      </c>
      <c r="C238" s="68"/>
      <c r="D238" s="68"/>
      <c r="E238" s="68"/>
      <c r="F238" s="68">
        <v>103</v>
      </c>
      <c r="G238" s="68"/>
      <c r="H238" s="68"/>
      <c r="I238" s="68"/>
      <c r="J238" s="68"/>
      <c r="K238" s="68"/>
      <c r="L238" s="68"/>
      <c r="M238" s="68">
        <v>36</v>
      </c>
      <c r="N238" s="68"/>
      <c r="O238" s="69">
        <f t="shared" si="65"/>
        <v>139</v>
      </c>
    </row>
    <row r="239" spans="1:15" ht="12.75">
      <c r="A239" s="343"/>
      <c r="B239" s="147" t="s">
        <v>210</v>
      </c>
      <c r="C239" s="70"/>
      <c r="D239" s="70"/>
      <c r="E239" s="70"/>
      <c r="F239" s="68"/>
      <c r="G239" s="68"/>
      <c r="H239" s="68"/>
      <c r="I239" s="68"/>
      <c r="J239" s="68"/>
      <c r="K239" s="68">
        <v>79</v>
      </c>
      <c r="L239" s="68"/>
      <c r="M239" s="68"/>
      <c r="N239" s="68"/>
      <c r="O239" s="69">
        <f t="shared" si="65"/>
        <v>79</v>
      </c>
    </row>
    <row r="240" spans="1:15" ht="12.75">
      <c r="A240" s="343"/>
      <c r="B240" s="146" t="s">
        <v>65</v>
      </c>
      <c r="C240" s="68"/>
      <c r="D240" s="68"/>
      <c r="E240" s="68"/>
      <c r="F240" s="68"/>
      <c r="G240" s="68"/>
      <c r="H240" s="68"/>
      <c r="I240" s="68">
        <v>50</v>
      </c>
      <c r="J240" s="68"/>
      <c r="K240" s="68">
        <v>27</v>
      </c>
      <c r="L240" s="68"/>
      <c r="M240" s="68"/>
      <c r="N240" s="68"/>
      <c r="O240" s="69">
        <f t="shared" si="65"/>
        <v>77</v>
      </c>
    </row>
    <row r="241" spans="1:15" ht="13.5" thickBot="1">
      <c r="A241" s="343"/>
      <c r="B241" s="85" t="s">
        <v>232</v>
      </c>
      <c r="C241" s="70">
        <v>28</v>
      </c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69">
        <f t="shared" si="65"/>
        <v>28</v>
      </c>
    </row>
    <row r="242" spans="1:15" ht="13.5" thickBot="1">
      <c r="A242" s="343"/>
      <c r="B242" s="253" t="s">
        <v>198</v>
      </c>
      <c r="C242" s="67">
        <f aca="true" t="shared" si="68" ref="C242:N242">SUM(C243:C244)</f>
        <v>0</v>
      </c>
      <c r="D242" s="67">
        <f t="shared" si="68"/>
        <v>59</v>
      </c>
      <c r="E242" s="67">
        <f t="shared" si="68"/>
        <v>0</v>
      </c>
      <c r="F242" s="67">
        <f t="shared" si="68"/>
        <v>0</v>
      </c>
      <c r="G242" s="67">
        <f t="shared" si="68"/>
        <v>0</v>
      </c>
      <c r="H242" s="67">
        <f t="shared" si="68"/>
        <v>0</v>
      </c>
      <c r="I242" s="67">
        <f t="shared" si="68"/>
        <v>0</v>
      </c>
      <c r="J242" s="67">
        <f t="shared" si="68"/>
        <v>41</v>
      </c>
      <c r="K242" s="67">
        <f t="shared" si="68"/>
        <v>0</v>
      </c>
      <c r="L242" s="67">
        <f t="shared" si="68"/>
        <v>61</v>
      </c>
      <c r="M242" s="67">
        <f t="shared" si="68"/>
        <v>0</v>
      </c>
      <c r="N242" s="67">
        <f t="shared" si="68"/>
        <v>0</v>
      </c>
      <c r="O242" s="67">
        <f aca="true" t="shared" si="69" ref="O242:O256">SUM(C242:N242)</f>
        <v>161</v>
      </c>
    </row>
    <row r="243" spans="1:15" ht="12.75">
      <c r="A243" s="343"/>
      <c r="B243" s="44" t="s">
        <v>47</v>
      </c>
      <c r="C243" s="70"/>
      <c r="D243" s="70">
        <v>59</v>
      </c>
      <c r="E243" s="70"/>
      <c r="F243" s="70"/>
      <c r="G243" s="70"/>
      <c r="H243" s="70"/>
      <c r="I243" s="70"/>
      <c r="J243" s="70">
        <v>41</v>
      </c>
      <c r="K243" s="70"/>
      <c r="L243" s="70">
        <v>31</v>
      </c>
      <c r="M243" s="70"/>
      <c r="N243" s="70"/>
      <c r="O243" s="71">
        <f t="shared" si="69"/>
        <v>131</v>
      </c>
    </row>
    <row r="244" spans="1:15" ht="13.5" thickBot="1">
      <c r="A244" s="343"/>
      <c r="B244" s="44" t="s">
        <v>27</v>
      </c>
      <c r="C244" s="70"/>
      <c r="D244" s="70"/>
      <c r="E244" s="70"/>
      <c r="F244" s="70"/>
      <c r="G244" s="70"/>
      <c r="H244" s="70"/>
      <c r="I244" s="70"/>
      <c r="J244" s="70"/>
      <c r="K244" s="70"/>
      <c r="L244" s="70">
        <v>30</v>
      </c>
      <c r="M244" s="70"/>
      <c r="N244" s="70"/>
      <c r="O244" s="71">
        <f t="shared" si="69"/>
        <v>30</v>
      </c>
    </row>
    <row r="245" spans="1:15" ht="13.5" thickBot="1">
      <c r="A245" s="343"/>
      <c r="B245" s="255" t="s">
        <v>200</v>
      </c>
      <c r="C245" s="67">
        <f aca="true" t="shared" si="70" ref="C245:N245">SUM(C246:C246)</f>
        <v>0</v>
      </c>
      <c r="D245" s="67">
        <f t="shared" si="70"/>
        <v>0</v>
      </c>
      <c r="E245" s="67">
        <f t="shared" si="70"/>
        <v>0</v>
      </c>
      <c r="F245" s="67">
        <f t="shared" si="70"/>
        <v>0</v>
      </c>
      <c r="G245" s="67">
        <f t="shared" si="70"/>
        <v>0</v>
      </c>
      <c r="H245" s="67">
        <f t="shared" si="70"/>
        <v>0</v>
      </c>
      <c r="I245" s="67">
        <f t="shared" si="70"/>
        <v>39</v>
      </c>
      <c r="J245" s="67">
        <f t="shared" si="70"/>
        <v>0</v>
      </c>
      <c r="K245" s="67">
        <f t="shared" si="70"/>
        <v>0</v>
      </c>
      <c r="L245" s="67">
        <f t="shared" si="70"/>
        <v>0</v>
      </c>
      <c r="M245" s="67">
        <f t="shared" si="70"/>
        <v>0</v>
      </c>
      <c r="N245" s="67">
        <f t="shared" si="70"/>
        <v>0</v>
      </c>
      <c r="O245" s="67">
        <f t="shared" si="69"/>
        <v>39</v>
      </c>
    </row>
    <row r="246" spans="1:15" ht="13.5" thickBot="1">
      <c r="A246" s="343"/>
      <c r="B246" s="44" t="s">
        <v>73</v>
      </c>
      <c r="C246" s="70"/>
      <c r="D246" s="70"/>
      <c r="E246" s="70"/>
      <c r="F246" s="70"/>
      <c r="G246" s="70"/>
      <c r="H246" s="70"/>
      <c r="I246" s="70">
        <v>39</v>
      </c>
      <c r="J246" s="70"/>
      <c r="K246" s="70"/>
      <c r="L246" s="70"/>
      <c r="M246" s="70"/>
      <c r="N246" s="70"/>
      <c r="O246" s="71">
        <f t="shared" si="69"/>
        <v>39</v>
      </c>
    </row>
    <row r="247" spans="1:15" ht="13.5" thickBot="1">
      <c r="A247" s="343"/>
      <c r="B247" s="256" t="s">
        <v>203</v>
      </c>
      <c r="C247" s="67">
        <f aca="true" t="shared" si="71" ref="C247:N247">SUM(C248:C254)</f>
        <v>26</v>
      </c>
      <c r="D247" s="67">
        <f t="shared" si="71"/>
        <v>35</v>
      </c>
      <c r="E247" s="67">
        <f t="shared" si="71"/>
        <v>268</v>
      </c>
      <c r="F247" s="67">
        <f t="shared" si="71"/>
        <v>0</v>
      </c>
      <c r="G247" s="67">
        <f t="shared" si="71"/>
        <v>0</v>
      </c>
      <c r="H247" s="67">
        <f t="shared" si="71"/>
        <v>30</v>
      </c>
      <c r="I247" s="67">
        <f t="shared" si="71"/>
        <v>0</v>
      </c>
      <c r="J247" s="67">
        <f t="shared" si="71"/>
        <v>257</v>
      </c>
      <c r="K247" s="67">
        <f t="shared" si="71"/>
        <v>0</v>
      </c>
      <c r="L247" s="67">
        <f t="shared" si="71"/>
        <v>31</v>
      </c>
      <c r="M247" s="67">
        <f t="shared" si="71"/>
        <v>152</v>
      </c>
      <c r="N247" s="67">
        <f t="shared" si="71"/>
        <v>76</v>
      </c>
      <c r="O247" s="67">
        <f t="shared" si="69"/>
        <v>875</v>
      </c>
    </row>
    <row r="248" spans="1:15" ht="12.75">
      <c r="A248" s="343"/>
      <c r="B248" s="44" t="s">
        <v>24</v>
      </c>
      <c r="C248" s="70">
        <v>26</v>
      </c>
      <c r="D248" s="70"/>
      <c r="E248" s="70">
        <v>36</v>
      </c>
      <c r="F248" s="70"/>
      <c r="G248" s="70"/>
      <c r="H248" s="70"/>
      <c r="I248" s="70"/>
      <c r="J248" s="70">
        <v>257</v>
      </c>
      <c r="K248" s="70"/>
      <c r="L248" s="70"/>
      <c r="M248" s="70"/>
      <c r="N248" s="70"/>
      <c r="O248" s="71">
        <f aca="true" t="shared" si="72" ref="O248:O254">SUM(C248:N248)</f>
        <v>319</v>
      </c>
    </row>
    <row r="249" spans="1:15" ht="12.75">
      <c r="A249" s="343"/>
      <c r="B249" s="44" t="s">
        <v>29</v>
      </c>
      <c r="C249" s="70"/>
      <c r="D249" s="70">
        <v>35</v>
      </c>
      <c r="E249" s="70">
        <v>134</v>
      </c>
      <c r="F249" s="70"/>
      <c r="G249" s="70"/>
      <c r="H249" s="70"/>
      <c r="I249" s="70"/>
      <c r="J249" s="70"/>
      <c r="K249" s="70"/>
      <c r="L249" s="70"/>
      <c r="M249" s="70"/>
      <c r="N249" s="70">
        <v>76</v>
      </c>
      <c r="O249" s="71">
        <f t="shared" si="72"/>
        <v>245</v>
      </c>
    </row>
    <row r="250" spans="1:15" ht="12.75">
      <c r="A250" s="343"/>
      <c r="B250" s="44" t="s">
        <v>55</v>
      </c>
      <c r="C250" s="70"/>
      <c r="D250" s="70"/>
      <c r="E250" s="70">
        <v>62</v>
      </c>
      <c r="F250" s="70"/>
      <c r="G250" s="70"/>
      <c r="H250" s="70"/>
      <c r="I250" s="70"/>
      <c r="J250" s="70"/>
      <c r="K250" s="70"/>
      <c r="L250" s="70"/>
      <c r="M250" s="70">
        <v>53</v>
      </c>
      <c r="N250" s="70"/>
      <c r="O250" s="71">
        <f t="shared" si="72"/>
        <v>115</v>
      </c>
    </row>
    <row r="251" spans="1:15" ht="12.75">
      <c r="A251" s="343"/>
      <c r="B251" s="44" t="s">
        <v>57</v>
      </c>
      <c r="C251" s="70"/>
      <c r="D251" s="70"/>
      <c r="E251" s="70">
        <v>36</v>
      </c>
      <c r="F251" s="70"/>
      <c r="G251" s="70"/>
      <c r="H251" s="70"/>
      <c r="I251" s="70"/>
      <c r="J251" s="70"/>
      <c r="K251" s="70"/>
      <c r="L251" s="70">
        <v>31</v>
      </c>
      <c r="M251" s="70"/>
      <c r="N251" s="70"/>
      <c r="O251" s="71">
        <f t="shared" si="72"/>
        <v>67</v>
      </c>
    </row>
    <row r="252" spans="1:15" ht="12.75">
      <c r="A252" s="343"/>
      <c r="B252" s="44" t="s">
        <v>38</v>
      </c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>
        <v>62</v>
      </c>
      <c r="N252" s="70"/>
      <c r="O252" s="71">
        <f t="shared" si="72"/>
        <v>62</v>
      </c>
    </row>
    <row r="253" spans="1:15" ht="12.75">
      <c r="A253" s="343"/>
      <c r="B253" s="44" t="s">
        <v>34</v>
      </c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>
        <v>37</v>
      </c>
      <c r="N253" s="70"/>
      <c r="O253" s="71">
        <f t="shared" si="72"/>
        <v>37</v>
      </c>
    </row>
    <row r="254" spans="1:15" ht="13.5" thickBot="1">
      <c r="A254" s="343"/>
      <c r="B254" s="44" t="s">
        <v>37</v>
      </c>
      <c r="C254" s="70"/>
      <c r="D254" s="70"/>
      <c r="E254" s="70"/>
      <c r="F254" s="70"/>
      <c r="G254" s="70"/>
      <c r="H254" s="70">
        <v>30</v>
      </c>
      <c r="I254" s="70"/>
      <c r="J254" s="70"/>
      <c r="K254" s="70"/>
      <c r="L254" s="70"/>
      <c r="M254" s="70"/>
      <c r="N254" s="70"/>
      <c r="O254" s="71">
        <f t="shared" si="72"/>
        <v>30</v>
      </c>
    </row>
    <row r="255" spans="1:15" ht="13.5" thickBot="1">
      <c r="A255" s="343"/>
      <c r="B255" s="30" t="s">
        <v>206</v>
      </c>
      <c r="C255" s="67">
        <f aca="true" t="shared" si="73" ref="C255:N255">SUM(C256)</f>
        <v>0</v>
      </c>
      <c r="D255" s="67">
        <f t="shared" si="73"/>
        <v>0</v>
      </c>
      <c r="E255" s="67">
        <f t="shared" si="73"/>
        <v>0</v>
      </c>
      <c r="F255" s="67">
        <f t="shared" si="73"/>
        <v>0</v>
      </c>
      <c r="G255" s="67">
        <f t="shared" si="73"/>
        <v>0</v>
      </c>
      <c r="H255" s="67">
        <f t="shared" si="73"/>
        <v>0</v>
      </c>
      <c r="I255" s="67">
        <f t="shared" si="73"/>
        <v>0</v>
      </c>
      <c r="J255" s="67">
        <f t="shared" si="73"/>
        <v>0</v>
      </c>
      <c r="K255" s="67">
        <f t="shared" si="73"/>
        <v>0</v>
      </c>
      <c r="L255" s="67">
        <f t="shared" si="73"/>
        <v>0</v>
      </c>
      <c r="M255" s="67">
        <f t="shared" si="73"/>
        <v>63</v>
      </c>
      <c r="N255" s="67">
        <f t="shared" si="73"/>
        <v>0</v>
      </c>
      <c r="O255" s="67">
        <f t="shared" si="69"/>
        <v>63</v>
      </c>
    </row>
    <row r="256" spans="1:15" ht="13.5" thickBot="1">
      <c r="A256" s="347"/>
      <c r="B256" s="257" t="s">
        <v>62</v>
      </c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>
        <v>63</v>
      </c>
      <c r="N256" s="76"/>
      <c r="O256" s="77">
        <f t="shared" si="69"/>
        <v>63</v>
      </c>
    </row>
    <row r="257" spans="1:15" ht="14.25" thickBot="1">
      <c r="A257" s="344" t="s">
        <v>231</v>
      </c>
      <c r="B257" s="344"/>
      <c r="C257" s="344"/>
      <c r="D257" s="344"/>
      <c r="E257" s="344"/>
      <c r="F257" s="344"/>
      <c r="G257" s="344"/>
      <c r="H257" s="344"/>
      <c r="I257" s="344"/>
      <c r="J257" s="344"/>
      <c r="K257" s="344"/>
      <c r="L257" s="344"/>
      <c r="M257" s="345"/>
      <c r="N257" s="346"/>
      <c r="O257" s="345"/>
    </row>
    <row r="258" spans="1:15" s="264" customFormat="1" ht="14.25" customHeight="1" thickBot="1">
      <c r="A258" s="342" t="s">
        <v>205</v>
      </c>
      <c r="B258" s="262" t="s">
        <v>105</v>
      </c>
      <c r="C258" s="263">
        <f aca="true" t="shared" si="74" ref="C258:N258">C259+C268+C277+C279+C281</f>
        <v>1842</v>
      </c>
      <c r="D258" s="263">
        <f t="shared" si="74"/>
        <v>2834</v>
      </c>
      <c r="E258" s="263">
        <f t="shared" si="74"/>
        <v>2639</v>
      </c>
      <c r="F258" s="263">
        <f t="shared" si="74"/>
        <v>2730</v>
      </c>
      <c r="G258" s="263">
        <f t="shared" si="74"/>
        <v>0</v>
      </c>
      <c r="H258" s="263">
        <f t="shared" si="74"/>
        <v>3158</v>
      </c>
      <c r="I258" s="263">
        <f t="shared" si="74"/>
        <v>1945</v>
      </c>
      <c r="J258" s="263">
        <f t="shared" si="74"/>
        <v>2149</v>
      </c>
      <c r="K258" s="263">
        <f t="shared" si="74"/>
        <v>3054</v>
      </c>
      <c r="L258" s="263">
        <f t="shared" si="74"/>
        <v>3011</v>
      </c>
      <c r="M258" s="263">
        <f t="shared" si="74"/>
        <v>3478</v>
      </c>
      <c r="N258" s="263">
        <f t="shared" si="74"/>
        <v>3307</v>
      </c>
      <c r="O258" s="263">
        <f>O259+O268+O277+O279+O281</f>
        <v>30147</v>
      </c>
    </row>
    <row r="259" spans="1:15" ht="13.5" customHeight="1" thickBot="1">
      <c r="A259" s="343"/>
      <c r="B259" s="30" t="s">
        <v>194</v>
      </c>
      <c r="C259" s="67">
        <f aca="true" t="shared" si="75" ref="C259:N259">SUM(C260:C267)</f>
        <v>1455</v>
      </c>
      <c r="D259" s="67">
        <f t="shared" si="75"/>
        <v>2506</v>
      </c>
      <c r="E259" s="67">
        <f t="shared" si="75"/>
        <v>2411</v>
      </c>
      <c r="F259" s="67">
        <f t="shared" si="75"/>
        <v>2284</v>
      </c>
      <c r="G259" s="67">
        <f t="shared" si="75"/>
        <v>0</v>
      </c>
      <c r="H259" s="67">
        <f t="shared" si="75"/>
        <v>2910</v>
      </c>
      <c r="I259" s="67">
        <f t="shared" si="75"/>
        <v>1835</v>
      </c>
      <c r="J259" s="67">
        <f t="shared" si="75"/>
        <v>1631</v>
      </c>
      <c r="K259" s="67">
        <f t="shared" si="75"/>
        <v>2534</v>
      </c>
      <c r="L259" s="67">
        <f t="shared" si="75"/>
        <v>2565</v>
      </c>
      <c r="M259" s="67">
        <f t="shared" si="75"/>
        <v>2941</v>
      </c>
      <c r="N259" s="67">
        <f t="shared" si="75"/>
        <v>2494</v>
      </c>
      <c r="O259" s="67">
        <f aca="true" t="shared" si="76" ref="O259:O288">SUM(C259:N259)</f>
        <v>25566</v>
      </c>
    </row>
    <row r="260" spans="1:15" ht="12.75">
      <c r="A260" s="343"/>
      <c r="B260" s="146" t="s">
        <v>196</v>
      </c>
      <c r="C260" s="68">
        <v>530</v>
      </c>
      <c r="D260" s="68">
        <v>653</v>
      </c>
      <c r="E260" s="68">
        <v>1072</v>
      </c>
      <c r="F260" s="68">
        <v>916</v>
      </c>
      <c r="G260" s="68"/>
      <c r="H260" s="68">
        <v>603</v>
      </c>
      <c r="I260" s="68">
        <v>750</v>
      </c>
      <c r="J260" s="68">
        <v>780</v>
      </c>
      <c r="K260" s="68">
        <v>1368</v>
      </c>
      <c r="L260" s="68">
        <v>1489</v>
      </c>
      <c r="M260" s="68">
        <v>1361</v>
      </c>
      <c r="N260" s="68">
        <v>909</v>
      </c>
      <c r="O260" s="69">
        <f t="shared" si="76"/>
        <v>10431</v>
      </c>
    </row>
    <row r="261" spans="1:15" ht="12.75">
      <c r="A261" s="343"/>
      <c r="B261" s="146" t="s">
        <v>75</v>
      </c>
      <c r="C261" s="68">
        <v>811</v>
      </c>
      <c r="D261" s="68">
        <v>828</v>
      </c>
      <c r="E261" s="68">
        <v>810</v>
      </c>
      <c r="F261" s="68">
        <v>942</v>
      </c>
      <c r="G261" s="68"/>
      <c r="H261" s="68">
        <v>1162</v>
      </c>
      <c r="I261" s="68">
        <v>443</v>
      </c>
      <c r="J261" s="68">
        <v>302</v>
      </c>
      <c r="K261" s="68">
        <v>549</v>
      </c>
      <c r="L261" s="68">
        <v>576</v>
      </c>
      <c r="M261" s="68">
        <v>1045</v>
      </c>
      <c r="N261" s="68">
        <v>1014</v>
      </c>
      <c r="O261" s="71">
        <f t="shared" si="76"/>
        <v>8482</v>
      </c>
    </row>
    <row r="262" spans="1:15" ht="12.75">
      <c r="A262" s="343"/>
      <c r="B262" s="148" t="s">
        <v>64</v>
      </c>
      <c r="C262" s="70"/>
      <c r="D262" s="70"/>
      <c r="E262" s="70">
        <v>141</v>
      </c>
      <c r="F262" s="70">
        <v>164</v>
      </c>
      <c r="G262" s="70"/>
      <c r="H262" s="70">
        <v>338</v>
      </c>
      <c r="I262" s="70">
        <v>99</v>
      </c>
      <c r="J262" s="70">
        <v>323</v>
      </c>
      <c r="K262" s="70">
        <v>340</v>
      </c>
      <c r="L262" s="70">
        <v>325</v>
      </c>
      <c r="M262" s="70">
        <v>249</v>
      </c>
      <c r="N262" s="70">
        <v>194</v>
      </c>
      <c r="O262" s="71">
        <f t="shared" si="76"/>
        <v>2173</v>
      </c>
    </row>
    <row r="263" spans="1:15" ht="12.75">
      <c r="A263" s="343"/>
      <c r="B263" s="147" t="s">
        <v>71</v>
      </c>
      <c r="C263" s="70"/>
      <c r="D263" s="70">
        <v>387</v>
      </c>
      <c r="E263" s="70">
        <v>265</v>
      </c>
      <c r="F263" s="70">
        <v>114</v>
      </c>
      <c r="G263" s="70"/>
      <c r="H263" s="70">
        <v>526</v>
      </c>
      <c r="I263" s="70">
        <v>159</v>
      </c>
      <c r="J263" s="70">
        <v>226</v>
      </c>
      <c r="K263" s="70">
        <v>106</v>
      </c>
      <c r="L263" s="70">
        <v>88</v>
      </c>
      <c r="M263" s="70"/>
      <c r="N263" s="70">
        <v>281</v>
      </c>
      <c r="O263" s="71">
        <f t="shared" si="76"/>
        <v>2152</v>
      </c>
    </row>
    <row r="264" spans="1:15" ht="12.75">
      <c r="A264" s="343"/>
      <c r="B264" s="147" t="s">
        <v>91</v>
      </c>
      <c r="C264" s="70">
        <v>114</v>
      </c>
      <c r="D264" s="70">
        <v>276</v>
      </c>
      <c r="E264" s="70">
        <v>123</v>
      </c>
      <c r="F264" s="70">
        <v>148</v>
      </c>
      <c r="G264" s="70"/>
      <c r="H264" s="70">
        <v>127</v>
      </c>
      <c r="I264" s="70">
        <v>167</v>
      </c>
      <c r="J264" s="70"/>
      <c r="K264" s="70">
        <v>171</v>
      </c>
      <c r="L264" s="70">
        <v>87</v>
      </c>
      <c r="M264" s="70">
        <v>136</v>
      </c>
      <c r="N264" s="70">
        <v>96</v>
      </c>
      <c r="O264" s="71">
        <f t="shared" si="76"/>
        <v>1445</v>
      </c>
    </row>
    <row r="265" spans="1:15" ht="12.75">
      <c r="A265" s="343"/>
      <c r="B265" s="147" t="s">
        <v>195</v>
      </c>
      <c r="C265" s="70"/>
      <c r="D265" s="70">
        <v>362</v>
      </c>
      <c r="E265" s="70"/>
      <c r="F265" s="70"/>
      <c r="G265" s="70"/>
      <c r="H265" s="70">
        <v>154</v>
      </c>
      <c r="I265" s="70"/>
      <c r="J265" s="70"/>
      <c r="K265" s="70"/>
      <c r="L265" s="70"/>
      <c r="M265" s="70"/>
      <c r="N265" s="70"/>
      <c r="O265" s="71">
        <f t="shared" si="76"/>
        <v>516</v>
      </c>
    </row>
    <row r="266" spans="1:15" ht="12.75">
      <c r="A266" s="343"/>
      <c r="B266" s="148" t="s">
        <v>207</v>
      </c>
      <c r="C266" s="70"/>
      <c r="D266" s="70"/>
      <c r="E266" s="70"/>
      <c r="F266" s="70"/>
      <c r="G266" s="70"/>
      <c r="H266" s="70"/>
      <c r="I266" s="70">
        <v>125</v>
      </c>
      <c r="J266" s="70"/>
      <c r="K266" s="70"/>
      <c r="L266" s="70"/>
      <c r="M266" s="70">
        <v>150</v>
      </c>
      <c r="N266" s="70"/>
      <c r="O266" s="71">
        <f t="shared" si="76"/>
        <v>275</v>
      </c>
    </row>
    <row r="267" spans="1:15" ht="13.5" thickBot="1">
      <c r="A267" s="343"/>
      <c r="B267" s="145" t="s">
        <v>220</v>
      </c>
      <c r="C267" s="72"/>
      <c r="D267" s="72"/>
      <c r="E267" s="72"/>
      <c r="F267" s="72"/>
      <c r="G267" s="72"/>
      <c r="H267" s="72"/>
      <c r="I267" s="72">
        <v>92</v>
      </c>
      <c r="J267" s="72"/>
      <c r="K267" s="72"/>
      <c r="L267" s="72"/>
      <c r="M267" s="72"/>
      <c r="N267" s="72"/>
      <c r="O267" s="73">
        <f t="shared" si="76"/>
        <v>92</v>
      </c>
    </row>
    <row r="268" spans="1:15" ht="13.5" thickBot="1">
      <c r="A268" s="343"/>
      <c r="B268" s="30" t="s">
        <v>197</v>
      </c>
      <c r="C268" s="67">
        <f aca="true" t="shared" si="77" ref="C268:N268">SUM(C269:C276)</f>
        <v>163</v>
      </c>
      <c r="D268" s="67">
        <f t="shared" si="77"/>
        <v>0</v>
      </c>
      <c r="E268" s="67">
        <f t="shared" si="77"/>
        <v>88</v>
      </c>
      <c r="F268" s="67">
        <f t="shared" si="77"/>
        <v>117</v>
      </c>
      <c r="G268" s="67">
        <f t="shared" si="77"/>
        <v>0</v>
      </c>
      <c r="H268" s="67">
        <f t="shared" si="77"/>
        <v>0</v>
      </c>
      <c r="I268" s="67">
        <f t="shared" si="77"/>
        <v>0</v>
      </c>
      <c r="J268" s="67">
        <f t="shared" si="77"/>
        <v>293</v>
      </c>
      <c r="K268" s="67">
        <f t="shared" si="77"/>
        <v>412</v>
      </c>
      <c r="L268" s="67">
        <f t="shared" si="77"/>
        <v>351</v>
      </c>
      <c r="M268" s="67">
        <f t="shared" si="77"/>
        <v>537</v>
      </c>
      <c r="N268" s="67">
        <f t="shared" si="77"/>
        <v>623</v>
      </c>
      <c r="O268" s="67">
        <f t="shared" si="76"/>
        <v>2584</v>
      </c>
    </row>
    <row r="269" spans="1:15" ht="12.75">
      <c r="A269" s="343"/>
      <c r="B269" s="146" t="s">
        <v>210</v>
      </c>
      <c r="C269" s="68"/>
      <c r="D269" s="68"/>
      <c r="E269" s="68"/>
      <c r="F269" s="68"/>
      <c r="G269" s="68"/>
      <c r="H269" s="68"/>
      <c r="I269" s="68"/>
      <c r="J269" s="68">
        <v>180</v>
      </c>
      <c r="K269" s="68">
        <v>336</v>
      </c>
      <c r="L269" s="68">
        <v>250</v>
      </c>
      <c r="M269" s="68">
        <v>360</v>
      </c>
      <c r="N269" s="68">
        <v>458</v>
      </c>
      <c r="O269" s="69">
        <f t="shared" si="76"/>
        <v>1584</v>
      </c>
    </row>
    <row r="270" spans="1:15" ht="12.75">
      <c r="A270" s="343"/>
      <c r="B270" s="146" t="s">
        <v>225</v>
      </c>
      <c r="C270" s="68"/>
      <c r="D270" s="68"/>
      <c r="E270" s="68"/>
      <c r="F270" s="68">
        <v>117</v>
      </c>
      <c r="G270" s="68"/>
      <c r="H270" s="68"/>
      <c r="I270" s="68"/>
      <c r="J270" s="68"/>
      <c r="K270" s="68"/>
      <c r="L270" s="68"/>
      <c r="M270" s="68">
        <v>90</v>
      </c>
      <c r="N270" s="68"/>
      <c r="O270" s="71">
        <f t="shared" si="76"/>
        <v>207</v>
      </c>
    </row>
    <row r="271" spans="1:15" ht="12.75">
      <c r="A271" s="343"/>
      <c r="B271" s="147" t="s">
        <v>217</v>
      </c>
      <c r="C271" s="68">
        <v>100</v>
      </c>
      <c r="D271" s="70"/>
      <c r="E271" s="70"/>
      <c r="F271" s="68"/>
      <c r="G271" s="68"/>
      <c r="H271" s="68"/>
      <c r="I271" s="68"/>
      <c r="J271" s="68"/>
      <c r="K271" s="68"/>
      <c r="L271" s="68"/>
      <c r="M271" s="68">
        <v>87</v>
      </c>
      <c r="N271" s="68"/>
      <c r="O271" s="71">
        <f t="shared" si="76"/>
        <v>187</v>
      </c>
    </row>
    <row r="272" spans="1:15" ht="12.75">
      <c r="A272" s="343"/>
      <c r="B272" s="147" t="s">
        <v>230</v>
      </c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>
        <v>165</v>
      </c>
      <c r="O272" s="71">
        <f t="shared" si="76"/>
        <v>165</v>
      </c>
    </row>
    <row r="273" spans="1:15" ht="12.75">
      <c r="A273" s="343"/>
      <c r="B273" s="84" t="s">
        <v>213</v>
      </c>
      <c r="C273" s="70">
        <v>63</v>
      </c>
      <c r="D273" s="70"/>
      <c r="E273" s="70">
        <v>88</v>
      </c>
      <c r="F273" s="70"/>
      <c r="G273" s="70"/>
      <c r="H273" s="70"/>
      <c r="I273" s="70"/>
      <c r="J273" s="70"/>
      <c r="K273" s="70"/>
      <c r="L273" s="70"/>
      <c r="M273" s="70"/>
      <c r="N273" s="70"/>
      <c r="O273" s="71">
        <f t="shared" si="76"/>
        <v>151</v>
      </c>
    </row>
    <row r="274" spans="1:15" ht="12.75">
      <c r="A274" s="343"/>
      <c r="B274" s="147" t="s">
        <v>218</v>
      </c>
      <c r="C274" s="70"/>
      <c r="D274" s="70"/>
      <c r="E274" s="70"/>
      <c r="F274" s="70"/>
      <c r="G274" s="70"/>
      <c r="H274" s="70"/>
      <c r="I274" s="70"/>
      <c r="J274" s="70">
        <v>113</v>
      </c>
      <c r="K274" s="70"/>
      <c r="L274" s="70"/>
      <c r="M274" s="70"/>
      <c r="N274" s="70"/>
      <c r="O274" s="71">
        <f t="shared" si="76"/>
        <v>113</v>
      </c>
    </row>
    <row r="275" spans="1:15" ht="12.75">
      <c r="A275" s="343"/>
      <c r="B275" s="147" t="s">
        <v>80</v>
      </c>
      <c r="C275" s="70"/>
      <c r="D275" s="70"/>
      <c r="E275" s="70"/>
      <c r="F275" s="70"/>
      <c r="G275" s="70"/>
      <c r="H275" s="70"/>
      <c r="I275" s="70"/>
      <c r="J275" s="70"/>
      <c r="K275" s="70"/>
      <c r="L275" s="70">
        <v>101</v>
      </c>
      <c r="M275" s="70"/>
      <c r="N275" s="70"/>
      <c r="O275" s="71">
        <f t="shared" si="76"/>
        <v>101</v>
      </c>
    </row>
    <row r="276" spans="1:15" ht="13.5" thickBot="1">
      <c r="A276" s="343"/>
      <c r="B276" s="252" t="s">
        <v>1</v>
      </c>
      <c r="C276" s="74"/>
      <c r="D276" s="74"/>
      <c r="E276" s="74"/>
      <c r="F276" s="74"/>
      <c r="G276" s="74"/>
      <c r="H276" s="74"/>
      <c r="I276" s="74"/>
      <c r="J276" s="74"/>
      <c r="K276" s="74">
        <v>76</v>
      </c>
      <c r="L276" s="74"/>
      <c r="M276" s="74"/>
      <c r="N276" s="74"/>
      <c r="O276" s="71">
        <f t="shared" si="76"/>
        <v>76</v>
      </c>
    </row>
    <row r="277" spans="1:15" ht="13.5" thickBot="1">
      <c r="A277" s="343"/>
      <c r="B277" s="253" t="s">
        <v>198</v>
      </c>
      <c r="C277" s="67">
        <f aca="true" t="shared" si="78" ref="C277:N277">SUM(C278:C278)</f>
        <v>0</v>
      </c>
      <c r="D277" s="67">
        <f t="shared" si="78"/>
        <v>0</v>
      </c>
      <c r="E277" s="67">
        <f t="shared" si="78"/>
        <v>0</v>
      </c>
      <c r="F277" s="67">
        <f t="shared" si="78"/>
        <v>0</v>
      </c>
      <c r="G277" s="67">
        <f t="shared" si="78"/>
        <v>0</v>
      </c>
      <c r="H277" s="67">
        <f t="shared" si="78"/>
        <v>111</v>
      </c>
      <c r="I277" s="67">
        <f t="shared" si="78"/>
        <v>0</v>
      </c>
      <c r="J277" s="67">
        <f t="shared" si="78"/>
        <v>0</v>
      </c>
      <c r="K277" s="67">
        <f t="shared" si="78"/>
        <v>0</v>
      </c>
      <c r="L277" s="67">
        <f t="shared" si="78"/>
        <v>0</v>
      </c>
      <c r="M277" s="67">
        <f t="shared" si="78"/>
        <v>0</v>
      </c>
      <c r="N277" s="67">
        <f t="shared" si="78"/>
        <v>0</v>
      </c>
      <c r="O277" s="67">
        <f t="shared" si="76"/>
        <v>111</v>
      </c>
    </row>
    <row r="278" spans="1:15" ht="13.5" thickBot="1">
      <c r="A278" s="343"/>
      <c r="B278" s="44" t="s">
        <v>47</v>
      </c>
      <c r="C278" s="70"/>
      <c r="D278" s="70"/>
      <c r="E278" s="70"/>
      <c r="F278" s="70"/>
      <c r="G278" s="70"/>
      <c r="H278" s="70">
        <v>111</v>
      </c>
      <c r="I278" s="70"/>
      <c r="J278" s="70"/>
      <c r="K278" s="70"/>
      <c r="L278" s="70"/>
      <c r="M278" s="70"/>
      <c r="N278" s="70"/>
      <c r="O278" s="71">
        <f t="shared" si="76"/>
        <v>111</v>
      </c>
    </row>
    <row r="279" spans="1:15" ht="13.5" thickBot="1">
      <c r="A279" s="343"/>
      <c r="B279" s="255" t="s">
        <v>200</v>
      </c>
      <c r="C279" s="67">
        <f aca="true" t="shared" si="79" ref="C279:N279">SUM(C280:C280)</f>
        <v>0</v>
      </c>
      <c r="D279" s="67">
        <f t="shared" si="79"/>
        <v>0</v>
      </c>
      <c r="E279" s="67">
        <f t="shared" si="79"/>
        <v>0</v>
      </c>
      <c r="F279" s="67">
        <f t="shared" si="79"/>
        <v>0</v>
      </c>
      <c r="G279" s="67">
        <f t="shared" si="79"/>
        <v>0</v>
      </c>
      <c r="H279" s="67">
        <f t="shared" si="79"/>
        <v>0</v>
      </c>
      <c r="I279" s="67">
        <f t="shared" si="79"/>
        <v>0</v>
      </c>
      <c r="J279" s="67">
        <f t="shared" si="79"/>
        <v>0</v>
      </c>
      <c r="K279" s="67">
        <f t="shared" si="79"/>
        <v>0</v>
      </c>
      <c r="L279" s="67">
        <f t="shared" si="79"/>
        <v>0</v>
      </c>
      <c r="M279" s="67">
        <f t="shared" si="79"/>
        <v>0</v>
      </c>
      <c r="N279" s="67">
        <f t="shared" si="79"/>
        <v>190</v>
      </c>
      <c r="O279" s="67">
        <f t="shared" si="76"/>
        <v>190</v>
      </c>
    </row>
    <row r="280" spans="1:15" ht="13.5" thickBot="1">
      <c r="A280" s="343"/>
      <c r="B280" s="44" t="s">
        <v>85</v>
      </c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>
        <v>190</v>
      </c>
      <c r="O280" s="71">
        <f t="shared" si="76"/>
        <v>190</v>
      </c>
    </row>
    <row r="281" spans="1:15" ht="13.5" thickBot="1">
      <c r="A281" s="343"/>
      <c r="B281" s="256" t="s">
        <v>203</v>
      </c>
      <c r="C281" s="67">
        <f aca="true" t="shared" si="80" ref="C281:N281">SUM(C282:C288)</f>
        <v>224</v>
      </c>
      <c r="D281" s="67">
        <f t="shared" si="80"/>
        <v>328</v>
      </c>
      <c r="E281" s="67">
        <f t="shared" si="80"/>
        <v>140</v>
      </c>
      <c r="F281" s="67">
        <f t="shared" si="80"/>
        <v>329</v>
      </c>
      <c r="G281" s="67">
        <f t="shared" si="80"/>
        <v>0</v>
      </c>
      <c r="H281" s="67">
        <f t="shared" si="80"/>
        <v>137</v>
      </c>
      <c r="I281" s="67">
        <f t="shared" si="80"/>
        <v>110</v>
      </c>
      <c r="J281" s="67">
        <f t="shared" si="80"/>
        <v>225</v>
      </c>
      <c r="K281" s="67">
        <f t="shared" si="80"/>
        <v>108</v>
      </c>
      <c r="L281" s="67">
        <f t="shared" si="80"/>
        <v>95</v>
      </c>
      <c r="M281" s="67">
        <f t="shared" si="80"/>
        <v>0</v>
      </c>
      <c r="N281" s="67">
        <f t="shared" si="80"/>
        <v>0</v>
      </c>
      <c r="O281" s="67">
        <f t="shared" si="76"/>
        <v>1696</v>
      </c>
    </row>
    <row r="282" spans="1:15" ht="12.75">
      <c r="A282" s="343"/>
      <c r="B282" s="47" t="s">
        <v>37</v>
      </c>
      <c r="C282" s="68">
        <v>77</v>
      </c>
      <c r="D282" s="68"/>
      <c r="E282" s="68"/>
      <c r="F282" s="68">
        <v>143</v>
      </c>
      <c r="G282" s="68"/>
      <c r="H282" s="68"/>
      <c r="I282" s="68"/>
      <c r="J282" s="68"/>
      <c r="K282" s="68"/>
      <c r="L282" s="68">
        <v>95</v>
      </c>
      <c r="M282" s="68"/>
      <c r="N282" s="68"/>
      <c r="O282" s="69">
        <f t="shared" si="76"/>
        <v>315</v>
      </c>
    </row>
    <row r="283" spans="1:15" ht="12.75">
      <c r="A283" s="343"/>
      <c r="B283" s="44" t="s">
        <v>29</v>
      </c>
      <c r="C283" s="70">
        <v>75</v>
      </c>
      <c r="D283" s="70">
        <v>86</v>
      </c>
      <c r="E283" s="70"/>
      <c r="F283" s="70"/>
      <c r="G283" s="70"/>
      <c r="H283" s="70"/>
      <c r="I283" s="70"/>
      <c r="J283" s="70"/>
      <c r="K283" s="70">
        <v>108</v>
      </c>
      <c r="L283" s="70"/>
      <c r="M283" s="70"/>
      <c r="N283" s="70"/>
      <c r="O283" s="71">
        <f t="shared" si="76"/>
        <v>269</v>
      </c>
    </row>
    <row r="284" spans="1:15" ht="12.75">
      <c r="A284" s="343"/>
      <c r="B284" s="44" t="s">
        <v>33</v>
      </c>
      <c r="C284" s="70"/>
      <c r="D284" s="70"/>
      <c r="E284" s="70"/>
      <c r="F284" s="70">
        <v>186</v>
      </c>
      <c r="G284" s="70"/>
      <c r="H284" s="70"/>
      <c r="I284" s="70"/>
      <c r="J284" s="70">
        <v>80</v>
      </c>
      <c r="K284" s="70"/>
      <c r="L284" s="70"/>
      <c r="M284" s="70"/>
      <c r="N284" s="70"/>
      <c r="O284" s="71">
        <f t="shared" si="76"/>
        <v>266</v>
      </c>
    </row>
    <row r="285" spans="1:15" ht="12.75">
      <c r="A285" s="343"/>
      <c r="B285" s="44" t="s">
        <v>26</v>
      </c>
      <c r="C285" s="70"/>
      <c r="D285" s="70">
        <v>127</v>
      </c>
      <c r="E285" s="70"/>
      <c r="F285" s="70"/>
      <c r="G285" s="70"/>
      <c r="H285" s="70">
        <v>137</v>
      </c>
      <c r="I285" s="70"/>
      <c r="J285" s="70"/>
      <c r="K285" s="70"/>
      <c r="L285" s="70"/>
      <c r="M285" s="70"/>
      <c r="N285" s="70"/>
      <c r="O285" s="71">
        <f t="shared" si="76"/>
        <v>264</v>
      </c>
    </row>
    <row r="286" spans="1:15" ht="12.75">
      <c r="A286" s="343"/>
      <c r="B286" s="44" t="s">
        <v>24</v>
      </c>
      <c r="C286" s="70"/>
      <c r="D286" s="70">
        <v>115</v>
      </c>
      <c r="E286" s="70">
        <v>140</v>
      </c>
      <c r="F286" s="70"/>
      <c r="G286" s="70"/>
      <c r="H286" s="70"/>
      <c r="I286" s="70"/>
      <c r="J286" s="70"/>
      <c r="K286" s="70"/>
      <c r="L286" s="70"/>
      <c r="M286" s="70"/>
      <c r="N286" s="70"/>
      <c r="O286" s="71">
        <f t="shared" si="76"/>
        <v>255</v>
      </c>
    </row>
    <row r="287" spans="1:15" ht="12.75">
      <c r="A287" s="343"/>
      <c r="B287" s="44" t="s">
        <v>28</v>
      </c>
      <c r="C287" s="70"/>
      <c r="D287" s="70"/>
      <c r="E287" s="70"/>
      <c r="F287" s="70"/>
      <c r="G287" s="70"/>
      <c r="H287" s="70"/>
      <c r="I287" s="70">
        <v>110</v>
      </c>
      <c r="J287" s="70">
        <v>145</v>
      </c>
      <c r="K287" s="70"/>
      <c r="L287" s="70"/>
      <c r="M287" s="70"/>
      <c r="N287" s="70"/>
      <c r="O287" s="71">
        <f t="shared" si="76"/>
        <v>255</v>
      </c>
    </row>
    <row r="288" spans="1:15" ht="13.5" thickBot="1">
      <c r="A288" s="343"/>
      <c r="B288" s="44" t="s">
        <v>55</v>
      </c>
      <c r="C288" s="70">
        <v>72</v>
      </c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1">
        <f t="shared" si="76"/>
        <v>72</v>
      </c>
    </row>
    <row r="289" spans="1:15" ht="14.25" thickBot="1">
      <c r="A289" s="348" t="s">
        <v>177</v>
      </c>
      <c r="B289" s="348"/>
      <c r="C289" s="348"/>
      <c r="D289" s="348"/>
      <c r="E289" s="348"/>
      <c r="F289" s="348"/>
      <c r="G289" s="348"/>
      <c r="H289" s="348"/>
      <c r="I289" s="348"/>
      <c r="J289" s="348"/>
      <c r="K289" s="348"/>
      <c r="L289" s="348"/>
      <c r="M289" s="349"/>
      <c r="N289" s="350"/>
      <c r="O289" s="349"/>
    </row>
    <row r="290" spans="1:15" s="264" customFormat="1" ht="14.25" customHeight="1" thickBot="1">
      <c r="A290" s="342" t="s">
        <v>205</v>
      </c>
      <c r="B290" s="262" t="s">
        <v>105</v>
      </c>
      <c r="C290" s="263">
        <f aca="true" t="shared" si="81" ref="C290:N290">C291+C297+C299+C301+C305</f>
        <v>70658</v>
      </c>
      <c r="D290" s="263">
        <f t="shared" si="81"/>
        <v>104063</v>
      </c>
      <c r="E290" s="263">
        <f t="shared" si="81"/>
        <v>58031</v>
      </c>
      <c r="F290" s="263">
        <f t="shared" si="81"/>
        <v>21361</v>
      </c>
      <c r="G290" s="263">
        <f t="shared" si="81"/>
        <v>21458</v>
      </c>
      <c r="H290" s="263">
        <f t="shared" si="81"/>
        <v>23091</v>
      </c>
      <c r="I290" s="263">
        <f t="shared" si="81"/>
        <v>10737</v>
      </c>
      <c r="J290" s="263">
        <f t="shared" si="81"/>
        <v>20601</v>
      </c>
      <c r="K290" s="263">
        <f t="shared" si="81"/>
        <v>15871</v>
      </c>
      <c r="L290" s="263">
        <f t="shared" si="81"/>
        <v>13457</v>
      </c>
      <c r="M290" s="263">
        <f t="shared" si="81"/>
        <v>12376</v>
      </c>
      <c r="N290" s="263">
        <f t="shared" si="81"/>
        <v>9224</v>
      </c>
      <c r="O290" s="263">
        <f>O291+O297+O299+O301+O305</f>
        <v>380928</v>
      </c>
    </row>
    <row r="291" spans="1:15" ht="13.5" customHeight="1" thickBot="1">
      <c r="A291" s="343"/>
      <c r="B291" s="30" t="s">
        <v>194</v>
      </c>
      <c r="C291" s="67">
        <f aca="true" t="shared" si="82" ref="C291:N291">SUM(C292:C296)</f>
        <v>6456</v>
      </c>
      <c r="D291" s="67">
        <f t="shared" si="82"/>
        <v>8842</v>
      </c>
      <c r="E291" s="67">
        <f t="shared" si="82"/>
        <v>15832</v>
      </c>
      <c r="F291" s="67">
        <f t="shared" si="82"/>
        <v>17184</v>
      </c>
      <c r="G291" s="67">
        <f t="shared" si="82"/>
        <v>12674</v>
      </c>
      <c r="H291" s="67">
        <f t="shared" si="82"/>
        <v>18815</v>
      </c>
      <c r="I291" s="67">
        <f t="shared" si="82"/>
        <v>9405</v>
      </c>
      <c r="J291" s="67">
        <f t="shared" si="82"/>
        <v>10746</v>
      </c>
      <c r="K291" s="67">
        <f t="shared" si="82"/>
        <v>11220</v>
      </c>
      <c r="L291" s="67">
        <f t="shared" si="82"/>
        <v>10833</v>
      </c>
      <c r="M291" s="67">
        <f t="shared" si="82"/>
        <v>9252</v>
      </c>
      <c r="N291" s="67">
        <f t="shared" si="82"/>
        <v>6439</v>
      </c>
      <c r="O291" s="67">
        <f aca="true" t="shared" si="83" ref="O291:O298">SUM(C291:N291)</f>
        <v>137698</v>
      </c>
    </row>
    <row r="292" spans="1:15" ht="12.75">
      <c r="A292" s="343"/>
      <c r="B292" s="266" t="s">
        <v>64</v>
      </c>
      <c r="C292" s="68">
        <v>5645</v>
      </c>
      <c r="D292" s="68">
        <v>7870</v>
      </c>
      <c r="E292" s="68">
        <v>12607</v>
      </c>
      <c r="F292" s="68">
        <v>16616</v>
      </c>
      <c r="G292" s="68">
        <v>10684</v>
      </c>
      <c r="H292" s="68">
        <v>18118</v>
      </c>
      <c r="I292" s="68">
        <v>7186</v>
      </c>
      <c r="J292" s="68">
        <v>10192</v>
      </c>
      <c r="K292" s="68">
        <v>10759</v>
      </c>
      <c r="L292" s="68">
        <v>8867</v>
      </c>
      <c r="M292" s="68">
        <v>8336</v>
      </c>
      <c r="N292" s="68">
        <v>5414</v>
      </c>
      <c r="O292" s="69">
        <f t="shared" si="83"/>
        <v>122294</v>
      </c>
    </row>
    <row r="293" spans="1:15" ht="12.75">
      <c r="A293" s="343"/>
      <c r="B293" s="147" t="s">
        <v>75</v>
      </c>
      <c r="C293" s="70">
        <v>811</v>
      </c>
      <c r="D293" s="70"/>
      <c r="E293" s="70">
        <v>2638</v>
      </c>
      <c r="F293" s="70"/>
      <c r="G293" s="70">
        <v>1531</v>
      </c>
      <c r="H293" s="70">
        <v>697</v>
      </c>
      <c r="I293" s="70">
        <v>1354</v>
      </c>
      <c r="J293" s="70">
        <v>208</v>
      </c>
      <c r="K293" s="70"/>
      <c r="L293" s="70">
        <v>1324</v>
      </c>
      <c r="M293" s="70">
        <v>701</v>
      </c>
      <c r="N293" s="70">
        <v>764</v>
      </c>
      <c r="O293" s="71">
        <f t="shared" si="83"/>
        <v>10028</v>
      </c>
    </row>
    <row r="294" spans="1:15" ht="12.75">
      <c r="A294" s="343"/>
      <c r="B294" s="147" t="s">
        <v>71</v>
      </c>
      <c r="C294" s="70"/>
      <c r="D294" s="70">
        <v>972</v>
      </c>
      <c r="E294" s="70">
        <v>587</v>
      </c>
      <c r="F294" s="70">
        <v>568</v>
      </c>
      <c r="G294" s="70">
        <v>294</v>
      </c>
      <c r="H294" s="70"/>
      <c r="I294" s="70">
        <v>865</v>
      </c>
      <c r="J294" s="70">
        <v>346</v>
      </c>
      <c r="K294" s="70">
        <v>461</v>
      </c>
      <c r="L294" s="70">
        <v>304</v>
      </c>
      <c r="M294" s="70">
        <v>215</v>
      </c>
      <c r="N294" s="70">
        <v>261</v>
      </c>
      <c r="O294" s="71">
        <f t="shared" si="83"/>
        <v>4873</v>
      </c>
    </row>
    <row r="295" spans="1:15" ht="12.75">
      <c r="A295" s="343"/>
      <c r="B295" s="145" t="s">
        <v>196</v>
      </c>
      <c r="C295" s="72"/>
      <c r="D295" s="72"/>
      <c r="E295" s="72"/>
      <c r="F295" s="72"/>
      <c r="G295" s="72"/>
      <c r="H295" s="72"/>
      <c r="I295" s="72"/>
      <c r="J295" s="72"/>
      <c r="K295" s="72"/>
      <c r="L295" s="72">
        <v>338</v>
      </c>
      <c r="M295" s="72"/>
      <c r="N295" s="72"/>
      <c r="O295" s="73">
        <f t="shared" si="83"/>
        <v>338</v>
      </c>
    </row>
    <row r="296" spans="1:15" ht="13.5" thickBot="1">
      <c r="A296" s="343"/>
      <c r="B296" s="145" t="s">
        <v>229</v>
      </c>
      <c r="C296" s="72"/>
      <c r="D296" s="72"/>
      <c r="E296" s="72"/>
      <c r="F296" s="72"/>
      <c r="G296" s="72">
        <v>165</v>
      </c>
      <c r="H296" s="72"/>
      <c r="I296" s="72"/>
      <c r="J296" s="72"/>
      <c r="K296" s="72"/>
      <c r="L296" s="72"/>
      <c r="M296" s="72"/>
      <c r="N296" s="72"/>
      <c r="O296" s="73">
        <f t="shared" si="83"/>
        <v>165</v>
      </c>
    </row>
    <row r="297" spans="1:15" ht="13.5" thickBot="1">
      <c r="A297" s="343"/>
      <c r="B297" s="30" t="s">
        <v>197</v>
      </c>
      <c r="C297" s="67">
        <f aca="true" t="shared" si="84" ref="C297:N297">SUM(C298:C298)</f>
        <v>36555</v>
      </c>
      <c r="D297" s="67">
        <f t="shared" si="84"/>
        <v>61375</v>
      </c>
      <c r="E297" s="67">
        <f t="shared" si="84"/>
        <v>33040</v>
      </c>
      <c r="F297" s="67">
        <f t="shared" si="84"/>
        <v>0</v>
      </c>
      <c r="G297" s="67">
        <f t="shared" si="84"/>
        <v>0</v>
      </c>
      <c r="H297" s="67">
        <f t="shared" si="84"/>
        <v>0</v>
      </c>
      <c r="I297" s="67">
        <f t="shared" si="84"/>
        <v>0</v>
      </c>
      <c r="J297" s="67">
        <f t="shared" si="84"/>
        <v>0</v>
      </c>
      <c r="K297" s="67">
        <f t="shared" si="84"/>
        <v>0</v>
      </c>
      <c r="L297" s="67">
        <f t="shared" si="84"/>
        <v>0</v>
      </c>
      <c r="M297" s="67">
        <f t="shared" si="84"/>
        <v>0</v>
      </c>
      <c r="N297" s="67">
        <f t="shared" si="84"/>
        <v>0</v>
      </c>
      <c r="O297" s="67">
        <f t="shared" si="83"/>
        <v>130970</v>
      </c>
    </row>
    <row r="298" spans="1:15" ht="13.5" thickBot="1">
      <c r="A298" s="343"/>
      <c r="B298" s="146" t="s">
        <v>65</v>
      </c>
      <c r="C298" s="68">
        <v>36555</v>
      </c>
      <c r="D298" s="68">
        <v>61375</v>
      </c>
      <c r="E298" s="68">
        <v>33040</v>
      </c>
      <c r="F298" s="68"/>
      <c r="G298" s="68"/>
      <c r="H298" s="68"/>
      <c r="I298" s="68"/>
      <c r="J298" s="68"/>
      <c r="K298" s="68"/>
      <c r="L298" s="68"/>
      <c r="M298" s="68"/>
      <c r="N298" s="68"/>
      <c r="O298" s="69">
        <f t="shared" si="83"/>
        <v>130970</v>
      </c>
    </row>
    <row r="299" spans="1:15" ht="13.5" thickBot="1">
      <c r="A299" s="343"/>
      <c r="B299" s="253" t="s">
        <v>198</v>
      </c>
      <c r="C299" s="67">
        <f aca="true" t="shared" si="85" ref="C299:N299">SUM(C300:C300)</f>
        <v>1532</v>
      </c>
      <c r="D299" s="67">
        <f t="shared" si="85"/>
        <v>494</v>
      </c>
      <c r="E299" s="67">
        <f t="shared" si="85"/>
        <v>0</v>
      </c>
      <c r="F299" s="67">
        <f t="shared" si="85"/>
        <v>763</v>
      </c>
      <c r="G299" s="67">
        <f t="shared" si="85"/>
        <v>5150</v>
      </c>
      <c r="H299" s="67">
        <f t="shared" si="85"/>
        <v>193</v>
      </c>
      <c r="I299" s="67">
        <f t="shared" si="85"/>
        <v>173</v>
      </c>
      <c r="J299" s="67">
        <f t="shared" si="85"/>
        <v>4870</v>
      </c>
      <c r="K299" s="67">
        <f t="shared" si="85"/>
        <v>321</v>
      </c>
      <c r="L299" s="67">
        <f t="shared" si="85"/>
        <v>162</v>
      </c>
      <c r="M299" s="67">
        <f t="shared" si="85"/>
        <v>400</v>
      </c>
      <c r="N299" s="67">
        <f t="shared" si="85"/>
        <v>661</v>
      </c>
      <c r="O299" s="67">
        <f aca="true" t="shared" si="86" ref="O299:O305">SUM(C299:N299)</f>
        <v>14719</v>
      </c>
    </row>
    <row r="300" spans="1:15" ht="13.5" thickBot="1">
      <c r="A300" s="343"/>
      <c r="B300" s="44" t="s">
        <v>27</v>
      </c>
      <c r="C300" s="70">
        <v>1532</v>
      </c>
      <c r="D300" s="70">
        <v>494</v>
      </c>
      <c r="E300" s="70"/>
      <c r="F300" s="70">
        <v>763</v>
      </c>
      <c r="G300" s="70">
        <v>5150</v>
      </c>
      <c r="H300" s="70">
        <v>193</v>
      </c>
      <c r="I300" s="70">
        <v>173</v>
      </c>
      <c r="J300" s="70">
        <v>4870</v>
      </c>
      <c r="K300" s="70">
        <v>321</v>
      </c>
      <c r="L300" s="70">
        <v>162</v>
      </c>
      <c r="M300" s="70">
        <v>400</v>
      </c>
      <c r="N300" s="70">
        <v>661</v>
      </c>
      <c r="O300" s="71">
        <f t="shared" si="86"/>
        <v>14719</v>
      </c>
    </row>
    <row r="301" spans="1:15" ht="13.5" thickBot="1">
      <c r="A301" s="343"/>
      <c r="B301" s="255" t="s">
        <v>200</v>
      </c>
      <c r="C301" s="67">
        <f aca="true" t="shared" si="87" ref="C301:N301">SUM(C302:C304)</f>
        <v>0</v>
      </c>
      <c r="D301" s="67">
        <f t="shared" si="87"/>
        <v>385</v>
      </c>
      <c r="E301" s="67">
        <f t="shared" si="87"/>
        <v>1298</v>
      </c>
      <c r="F301" s="67">
        <f t="shared" si="87"/>
        <v>0</v>
      </c>
      <c r="G301" s="67">
        <f t="shared" si="87"/>
        <v>0</v>
      </c>
      <c r="H301" s="67">
        <f t="shared" si="87"/>
        <v>0</v>
      </c>
      <c r="I301" s="67">
        <f t="shared" si="87"/>
        <v>172</v>
      </c>
      <c r="J301" s="67">
        <f t="shared" si="87"/>
        <v>632</v>
      </c>
      <c r="K301" s="67">
        <f t="shared" si="87"/>
        <v>260</v>
      </c>
      <c r="L301" s="67">
        <f t="shared" si="87"/>
        <v>134</v>
      </c>
      <c r="M301" s="67">
        <f t="shared" si="87"/>
        <v>179</v>
      </c>
      <c r="N301" s="67">
        <f t="shared" si="87"/>
        <v>351</v>
      </c>
      <c r="O301" s="67">
        <f t="shared" si="86"/>
        <v>3411</v>
      </c>
    </row>
    <row r="302" spans="1:15" ht="12.75">
      <c r="A302" s="343"/>
      <c r="B302" s="44" t="s">
        <v>73</v>
      </c>
      <c r="C302" s="70"/>
      <c r="D302" s="70">
        <v>385</v>
      </c>
      <c r="E302" s="70">
        <v>1298</v>
      </c>
      <c r="F302" s="70"/>
      <c r="G302" s="70"/>
      <c r="H302" s="70"/>
      <c r="I302" s="70">
        <v>172</v>
      </c>
      <c r="J302" s="70">
        <v>632</v>
      </c>
      <c r="K302" s="70"/>
      <c r="L302" s="70"/>
      <c r="M302" s="70"/>
      <c r="N302" s="70">
        <v>129</v>
      </c>
      <c r="O302" s="71">
        <f>SUM(C302:N302)</f>
        <v>2616</v>
      </c>
    </row>
    <row r="303" spans="1:15" ht="12.75">
      <c r="A303" s="343"/>
      <c r="B303" s="44" t="s">
        <v>48</v>
      </c>
      <c r="C303" s="70"/>
      <c r="D303" s="70"/>
      <c r="E303" s="70"/>
      <c r="F303" s="70"/>
      <c r="G303" s="70"/>
      <c r="H303" s="70"/>
      <c r="I303" s="70"/>
      <c r="J303" s="70"/>
      <c r="K303" s="70">
        <v>260</v>
      </c>
      <c r="L303" s="70">
        <v>134</v>
      </c>
      <c r="M303" s="70">
        <v>179</v>
      </c>
      <c r="N303" s="70"/>
      <c r="O303" s="71">
        <f>SUM(C303:N303)</f>
        <v>573</v>
      </c>
    </row>
    <row r="304" spans="1:15" ht="13.5" thickBot="1">
      <c r="A304" s="343"/>
      <c r="B304" s="48" t="s">
        <v>42</v>
      </c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>
        <v>222</v>
      </c>
      <c r="O304" s="73">
        <f>SUM(C304:N304)</f>
        <v>222</v>
      </c>
    </row>
    <row r="305" spans="1:15" ht="13.5" thickBot="1">
      <c r="A305" s="343"/>
      <c r="B305" s="256" t="s">
        <v>203</v>
      </c>
      <c r="C305" s="67">
        <f aca="true" t="shared" si="88" ref="C305:N305">SUM(C306:C311)</f>
        <v>26115</v>
      </c>
      <c r="D305" s="67">
        <f t="shared" si="88"/>
        <v>32967</v>
      </c>
      <c r="E305" s="67">
        <f t="shared" si="88"/>
        <v>7861</v>
      </c>
      <c r="F305" s="67">
        <f t="shared" si="88"/>
        <v>3414</v>
      </c>
      <c r="G305" s="67">
        <f t="shared" si="88"/>
        <v>3634</v>
      </c>
      <c r="H305" s="67">
        <f t="shared" si="88"/>
        <v>4083</v>
      </c>
      <c r="I305" s="67">
        <f t="shared" si="88"/>
        <v>987</v>
      </c>
      <c r="J305" s="67">
        <f t="shared" si="88"/>
        <v>4353</v>
      </c>
      <c r="K305" s="67">
        <f t="shared" si="88"/>
        <v>4070</v>
      </c>
      <c r="L305" s="67">
        <f t="shared" si="88"/>
        <v>2328</v>
      </c>
      <c r="M305" s="67">
        <f t="shared" si="88"/>
        <v>2545</v>
      </c>
      <c r="N305" s="67">
        <f t="shared" si="88"/>
        <v>1773</v>
      </c>
      <c r="O305" s="67">
        <f t="shared" si="86"/>
        <v>94130</v>
      </c>
    </row>
    <row r="306" spans="1:15" ht="12.75">
      <c r="A306" s="343"/>
      <c r="B306" s="47" t="s">
        <v>34</v>
      </c>
      <c r="C306" s="68">
        <v>25077</v>
      </c>
      <c r="D306" s="68">
        <v>31012</v>
      </c>
      <c r="E306" s="68">
        <v>6615</v>
      </c>
      <c r="F306" s="68">
        <v>264</v>
      </c>
      <c r="G306" s="68"/>
      <c r="H306" s="68">
        <v>193</v>
      </c>
      <c r="I306" s="68">
        <v>262</v>
      </c>
      <c r="J306" s="68">
        <v>676</v>
      </c>
      <c r="K306" s="68">
        <v>775</v>
      </c>
      <c r="L306" s="68"/>
      <c r="M306" s="68"/>
      <c r="N306" s="68"/>
      <c r="O306" s="69">
        <f aca="true" t="shared" si="89" ref="O306:O311">SUM(C306:N306)</f>
        <v>64874</v>
      </c>
    </row>
    <row r="307" spans="1:15" ht="12.75">
      <c r="A307" s="343"/>
      <c r="B307" s="44" t="s">
        <v>37</v>
      </c>
      <c r="C307" s="70">
        <v>849</v>
      </c>
      <c r="D307" s="70"/>
      <c r="E307" s="70">
        <v>766</v>
      </c>
      <c r="F307" s="70">
        <v>2342</v>
      </c>
      <c r="G307" s="70">
        <v>3107</v>
      </c>
      <c r="H307" s="70">
        <v>2880</v>
      </c>
      <c r="I307" s="70">
        <v>556</v>
      </c>
      <c r="J307" s="70">
        <v>2103</v>
      </c>
      <c r="K307" s="70">
        <v>2737</v>
      </c>
      <c r="L307" s="70">
        <v>2147</v>
      </c>
      <c r="M307" s="70">
        <v>1796</v>
      </c>
      <c r="N307" s="70">
        <v>1581</v>
      </c>
      <c r="O307" s="71">
        <f t="shared" si="89"/>
        <v>20864</v>
      </c>
    </row>
    <row r="308" spans="1:15" ht="12.75">
      <c r="A308" s="343"/>
      <c r="B308" s="44" t="s">
        <v>26</v>
      </c>
      <c r="C308" s="70"/>
      <c r="D308" s="70">
        <v>1426</v>
      </c>
      <c r="E308" s="70">
        <v>480</v>
      </c>
      <c r="F308" s="70">
        <v>529</v>
      </c>
      <c r="G308" s="70"/>
      <c r="H308" s="70"/>
      <c r="I308" s="70"/>
      <c r="J308" s="70">
        <v>1574</v>
      </c>
      <c r="K308" s="70">
        <v>152</v>
      </c>
      <c r="L308" s="70"/>
      <c r="M308" s="70">
        <v>493</v>
      </c>
      <c r="N308" s="70"/>
      <c r="O308" s="71">
        <f t="shared" si="89"/>
        <v>4654</v>
      </c>
    </row>
    <row r="309" spans="1:15" ht="12.75">
      <c r="A309" s="343"/>
      <c r="B309" s="44" t="s">
        <v>29</v>
      </c>
      <c r="C309" s="70">
        <v>123</v>
      </c>
      <c r="D309" s="70">
        <v>529</v>
      </c>
      <c r="E309" s="70"/>
      <c r="F309" s="70">
        <v>279</v>
      </c>
      <c r="G309" s="70">
        <v>190</v>
      </c>
      <c r="H309" s="70">
        <v>520</v>
      </c>
      <c r="I309" s="70">
        <v>169</v>
      </c>
      <c r="J309" s="70"/>
      <c r="K309" s="70">
        <v>406</v>
      </c>
      <c r="L309" s="70">
        <v>181</v>
      </c>
      <c r="M309" s="70"/>
      <c r="N309" s="70">
        <v>192</v>
      </c>
      <c r="O309" s="71">
        <f t="shared" si="89"/>
        <v>2589</v>
      </c>
    </row>
    <row r="310" spans="1:15" ht="12.75">
      <c r="A310" s="343"/>
      <c r="B310" s="44" t="s">
        <v>33</v>
      </c>
      <c r="C310" s="70"/>
      <c r="D310" s="70"/>
      <c r="E310" s="70"/>
      <c r="F310" s="70"/>
      <c r="G310" s="70">
        <v>337</v>
      </c>
      <c r="H310" s="70">
        <v>316</v>
      </c>
      <c r="I310" s="70"/>
      <c r="J310" s="70"/>
      <c r="K310" s="70"/>
      <c r="L310" s="70"/>
      <c r="M310" s="70">
        <v>256</v>
      </c>
      <c r="N310" s="70"/>
      <c r="O310" s="71">
        <f t="shared" si="89"/>
        <v>909</v>
      </c>
    </row>
    <row r="311" spans="1:15" ht="13.5" thickBot="1">
      <c r="A311" s="343"/>
      <c r="B311" s="44" t="s">
        <v>24</v>
      </c>
      <c r="C311" s="70">
        <v>66</v>
      </c>
      <c r="D311" s="70"/>
      <c r="E311" s="70"/>
      <c r="F311" s="70"/>
      <c r="G311" s="70"/>
      <c r="H311" s="70">
        <v>174</v>
      </c>
      <c r="I311" s="70"/>
      <c r="J311" s="70"/>
      <c r="K311" s="70"/>
      <c r="L311" s="70"/>
      <c r="M311" s="70"/>
      <c r="N311" s="70"/>
      <c r="O311" s="71">
        <f t="shared" si="89"/>
        <v>240</v>
      </c>
    </row>
    <row r="312" spans="1:15" ht="13.5" thickBot="1">
      <c r="A312" s="351" t="s">
        <v>175</v>
      </c>
      <c r="B312" s="351"/>
      <c r="C312" s="351"/>
      <c r="D312" s="351"/>
      <c r="E312" s="351"/>
      <c r="F312" s="351"/>
      <c r="G312" s="351"/>
      <c r="H312" s="351"/>
      <c r="I312" s="351"/>
      <c r="J312" s="351"/>
      <c r="K312" s="351"/>
      <c r="L312" s="351"/>
      <c r="M312" s="351"/>
      <c r="N312" s="351"/>
      <c r="O312" s="351"/>
    </row>
    <row r="313" spans="1:15" s="264" customFormat="1" ht="14.25" customHeight="1" thickBot="1">
      <c r="A313" s="342" t="s">
        <v>205</v>
      </c>
      <c r="B313" s="262" t="s">
        <v>105</v>
      </c>
      <c r="C313" s="263">
        <f aca="true" t="shared" si="90" ref="C313:N313">C314+C321+C323+C328</f>
        <v>32730</v>
      </c>
      <c r="D313" s="263">
        <f t="shared" si="90"/>
        <v>24809</v>
      </c>
      <c r="E313" s="263">
        <f t="shared" si="90"/>
        <v>30734</v>
      </c>
      <c r="F313" s="263">
        <f t="shared" si="90"/>
        <v>18939</v>
      </c>
      <c r="G313" s="263">
        <f t="shared" si="90"/>
        <v>18449</v>
      </c>
      <c r="H313" s="263">
        <f t="shared" si="90"/>
        <v>19458</v>
      </c>
      <c r="I313" s="263">
        <f t="shared" si="90"/>
        <v>20967</v>
      </c>
      <c r="J313" s="263">
        <f t="shared" si="90"/>
        <v>22107</v>
      </c>
      <c r="K313" s="263">
        <f t="shared" si="90"/>
        <v>32148</v>
      </c>
      <c r="L313" s="263">
        <f t="shared" si="90"/>
        <v>37208</v>
      </c>
      <c r="M313" s="263">
        <f t="shared" si="90"/>
        <v>30880</v>
      </c>
      <c r="N313" s="263">
        <f t="shared" si="90"/>
        <v>32777</v>
      </c>
      <c r="O313" s="263">
        <f>O314+O321+O323+O328</f>
        <v>321206</v>
      </c>
    </row>
    <row r="314" spans="1:15" ht="13.5" customHeight="1" thickBot="1">
      <c r="A314" s="343"/>
      <c r="B314" s="30" t="s">
        <v>194</v>
      </c>
      <c r="C314" s="67">
        <f aca="true" t="shared" si="91" ref="C314:N314">SUM(C315:C320)</f>
        <v>1072</v>
      </c>
      <c r="D314" s="67">
        <f t="shared" si="91"/>
        <v>1764</v>
      </c>
      <c r="E314" s="67">
        <f t="shared" si="91"/>
        <v>2177</v>
      </c>
      <c r="F314" s="67">
        <f t="shared" si="91"/>
        <v>2600</v>
      </c>
      <c r="G314" s="67">
        <f t="shared" si="91"/>
        <v>2524</v>
      </c>
      <c r="H314" s="67">
        <f t="shared" si="91"/>
        <v>4448</v>
      </c>
      <c r="I314" s="67">
        <f t="shared" si="91"/>
        <v>2468</v>
      </c>
      <c r="J314" s="67">
        <f t="shared" si="91"/>
        <v>1140</v>
      </c>
      <c r="K314" s="67">
        <f t="shared" si="91"/>
        <v>1299</v>
      </c>
      <c r="L314" s="67">
        <f t="shared" si="91"/>
        <v>3642</v>
      </c>
      <c r="M314" s="67">
        <f t="shared" si="91"/>
        <v>3380</v>
      </c>
      <c r="N314" s="67">
        <f t="shared" si="91"/>
        <v>1694</v>
      </c>
      <c r="O314" s="67">
        <f aca="true" t="shared" si="92" ref="O314:O335">SUM(C314:N314)</f>
        <v>28208</v>
      </c>
    </row>
    <row r="315" spans="1:15" ht="12.75">
      <c r="A315" s="343"/>
      <c r="B315" s="146" t="s">
        <v>75</v>
      </c>
      <c r="C315" s="68"/>
      <c r="D315" s="68"/>
      <c r="E315" s="68"/>
      <c r="F315" s="68">
        <v>1341</v>
      </c>
      <c r="G315" s="68">
        <v>1210</v>
      </c>
      <c r="H315" s="68">
        <v>1730</v>
      </c>
      <c r="I315" s="68">
        <v>1557</v>
      </c>
      <c r="J315" s="68">
        <v>1140</v>
      </c>
      <c r="K315" s="68">
        <v>1299</v>
      </c>
      <c r="L315" s="68">
        <v>2067</v>
      </c>
      <c r="M315" s="68"/>
      <c r="N315" s="68"/>
      <c r="O315" s="69">
        <f t="shared" si="92"/>
        <v>10344</v>
      </c>
    </row>
    <row r="316" spans="1:15" ht="12.75">
      <c r="A316" s="343"/>
      <c r="B316" s="147" t="s">
        <v>195</v>
      </c>
      <c r="C316" s="70">
        <v>1072</v>
      </c>
      <c r="D316" s="70"/>
      <c r="E316" s="70">
        <v>2177</v>
      </c>
      <c r="F316" s="70">
        <v>1259</v>
      </c>
      <c r="G316" s="70">
        <v>1314</v>
      </c>
      <c r="H316" s="70">
        <v>1167</v>
      </c>
      <c r="I316" s="70"/>
      <c r="J316" s="70"/>
      <c r="K316" s="70"/>
      <c r="L316" s="70"/>
      <c r="M316" s="70"/>
      <c r="N316" s="70"/>
      <c r="O316" s="71">
        <f t="shared" si="92"/>
        <v>6989</v>
      </c>
    </row>
    <row r="317" spans="1:15" ht="12.75">
      <c r="A317" s="343"/>
      <c r="B317" s="147" t="s">
        <v>196</v>
      </c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>
        <v>1785</v>
      </c>
      <c r="N317" s="70">
        <v>1694</v>
      </c>
      <c r="O317" s="71">
        <f t="shared" si="92"/>
        <v>3479</v>
      </c>
    </row>
    <row r="318" spans="1:15" ht="12.75">
      <c r="A318" s="343"/>
      <c r="B318" s="147" t="s">
        <v>71</v>
      </c>
      <c r="C318" s="70"/>
      <c r="D318" s="70">
        <v>1764</v>
      </c>
      <c r="E318" s="70"/>
      <c r="F318" s="70"/>
      <c r="G318" s="70"/>
      <c r="H318" s="70">
        <v>1551</v>
      </c>
      <c r="I318" s="70"/>
      <c r="J318" s="70"/>
      <c r="K318" s="70"/>
      <c r="L318" s="70"/>
      <c r="M318" s="70"/>
      <c r="N318" s="70"/>
      <c r="O318" s="71">
        <f t="shared" si="92"/>
        <v>3315</v>
      </c>
    </row>
    <row r="319" spans="1:15" ht="12.75">
      <c r="A319" s="343"/>
      <c r="B319" s="265" t="s">
        <v>64</v>
      </c>
      <c r="C319" s="72"/>
      <c r="D319" s="72"/>
      <c r="E319" s="72"/>
      <c r="F319" s="72"/>
      <c r="G319" s="72"/>
      <c r="H319" s="72"/>
      <c r="I319" s="72">
        <v>911</v>
      </c>
      <c r="J319" s="72"/>
      <c r="K319" s="72"/>
      <c r="L319" s="72"/>
      <c r="M319" s="72">
        <v>1595</v>
      </c>
      <c r="N319" s="72"/>
      <c r="O319" s="73">
        <f t="shared" si="92"/>
        <v>2506</v>
      </c>
    </row>
    <row r="320" spans="1:15" ht="13.5" thickBot="1">
      <c r="A320" s="343"/>
      <c r="B320" s="145" t="s">
        <v>54</v>
      </c>
      <c r="C320" s="72"/>
      <c r="D320" s="72"/>
      <c r="E320" s="72"/>
      <c r="F320" s="72"/>
      <c r="G320" s="72"/>
      <c r="H320" s="72"/>
      <c r="I320" s="72"/>
      <c r="J320" s="72"/>
      <c r="K320" s="72"/>
      <c r="L320" s="72">
        <v>1575</v>
      </c>
      <c r="M320" s="72"/>
      <c r="N320" s="72"/>
      <c r="O320" s="73">
        <f t="shared" si="92"/>
        <v>1575</v>
      </c>
    </row>
    <row r="321" spans="1:15" ht="13.5" thickBot="1">
      <c r="A321" s="343"/>
      <c r="B321" s="30" t="s">
        <v>197</v>
      </c>
      <c r="C321" s="67">
        <f aca="true" t="shared" si="93" ref="C321:N321">SUM(C322:C322)</f>
        <v>0</v>
      </c>
      <c r="D321" s="67">
        <f t="shared" si="93"/>
        <v>0</v>
      </c>
      <c r="E321" s="67">
        <f t="shared" si="93"/>
        <v>0</v>
      </c>
      <c r="F321" s="67">
        <f t="shared" si="93"/>
        <v>0</v>
      </c>
      <c r="G321" s="67">
        <f t="shared" si="93"/>
        <v>0</v>
      </c>
      <c r="H321" s="67">
        <f t="shared" si="93"/>
        <v>1579</v>
      </c>
      <c r="I321" s="67">
        <f t="shared" si="93"/>
        <v>0</v>
      </c>
      <c r="J321" s="67">
        <f t="shared" si="93"/>
        <v>0</v>
      </c>
      <c r="K321" s="67">
        <f t="shared" si="93"/>
        <v>0</v>
      </c>
      <c r="L321" s="67">
        <f t="shared" si="93"/>
        <v>0</v>
      </c>
      <c r="M321" s="67">
        <f t="shared" si="93"/>
        <v>0</v>
      </c>
      <c r="N321" s="67">
        <f t="shared" si="93"/>
        <v>0</v>
      </c>
      <c r="O321" s="67">
        <f t="shared" si="92"/>
        <v>1579</v>
      </c>
    </row>
    <row r="322" spans="1:15" ht="13.5" thickBot="1">
      <c r="A322" s="343"/>
      <c r="B322" s="146" t="s">
        <v>210</v>
      </c>
      <c r="C322" s="68"/>
      <c r="D322" s="68"/>
      <c r="E322" s="68"/>
      <c r="F322" s="68"/>
      <c r="G322" s="68"/>
      <c r="H322" s="68">
        <v>1579</v>
      </c>
      <c r="I322" s="68"/>
      <c r="J322" s="68"/>
      <c r="K322" s="68"/>
      <c r="L322" s="68"/>
      <c r="M322" s="68"/>
      <c r="N322" s="68"/>
      <c r="O322" s="69">
        <f t="shared" si="92"/>
        <v>1579</v>
      </c>
    </row>
    <row r="323" spans="1:15" ht="13.5" thickBot="1">
      <c r="A323" s="343"/>
      <c r="B323" s="255" t="s">
        <v>200</v>
      </c>
      <c r="C323" s="67">
        <f aca="true" t="shared" si="94" ref="C323:N323">SUM(C324:C327)</f>
        <v>11020</v>
      </c>
      <c r="D323" s="67">
        <f t="shared" si="94"/>
        <v>9488</v>
      </c>
      <c r="E323" s="67">
        <f t="shared" si="94"/>
        <v>11002</v>
      </c>
      <c r="F323" s="67">
        <f t="shared" si="94"/>
        <v>4950</v>
      </c>
      <c r="G323" s="67">
        <f t="shared" si="94"/>
        <v>5303</v>
      </c>
      <c r="H323" s="67">
        <f t="shared" si="94"/>
        <v>2008</v>
      </c>
      <c r="I323" s="67">
        <f t="shared" si="94"/>
        <v>9398</v>
      </c>
      <c r="J323" s="67">
        <f t="shared" si="94"/>
        <v>7908</v>
      </c>
      <c r="K323" s="67">
        <f t="shared" si="94"/>
        <v>12633</v>
      </c>
      <c r="L323" s="67">
        <f t="shared" si="94"/>
        <v>16233</v>
      </c>
      <c r="M323" s="67">
        <f t="shared" si="94"/>
        <v>11937</v>
      </c>
      <c r="N323" s="67">
        <f t="shared" si="94"/>
        <v>16679</v>
      </c>
      <c r="O323" s="67">
        <f t="shared" si="92"/>
        <v>118559</v>
      </c>
    </row>
    <row r="324" spans="1:15" ht="12.75">
      <c r="A324" s="343"/>
      <c r="B324" s="41" t="s">
        <v>228</v>
      </c>
      <c r="C324" s="68">
        <v>2790</v>
      </c>
      <c r="D324" s="68">
        <v>4084</v>
      </c>
      <c r="E324" s="68">
        <v>4316</v>
      </c>
      <c r="F324" s="68">
        <v>1058</v>
      </c>
      <c r="G324" s="68"/>
      <c r="H324" s="68"/>
      <c r="I324" s="68">
        <v>1945</v>
      </c>
      <c r="J324" s="68">
        <v>2569</v>
      </c>
      <c r="K324" s="68">
        <v>7242</v>
      </c>
      <c r="L324" s="68">
        <v>11586</v>
      </c>
      <c r="M324" s="68">
        <v>8254</v>
      </c>
      <c r="N324" s="68">
        <v>10764</v>
      </c>
      <c r="O324" s="71">
        <f t="shared" si="92"/>
        <v>54608</v>
      </c>
    </row>
    <row r="325" spans="1:15" ht="12.75">
      <c r="A325" s="343"/>
      <c r="B325" s="44" t="s">
        <v>25</v>
      </c>
      <c r="C325" s="70">
        <v>3767</v>
      </c>
      <c r="D325" s="70">
        <v>1354</v>
      </c>
      <c r="E325" s="70">
        <v>2612</v>
      </c>
      <c r="F325" s="70">
        <v>1286</v>
      </c>
      <c r="G325" s="70">
        <v>1442</v>
      </c>
      <c r="H325" s="70">
        <v>2008</v>
      </c>
      <c r="I325" s="70">
        <v>3225</v>
      </c>
      <c r="J325" s="70">
        <v>1834</v>
      </c>
      <c r="K325" s="70">
        <v>2517</v>
      </c>
      <c r="L325" s="70">
        <v>2298</v>
      </c>
      <c r="M325" s="70">
        <v>1906</v>
      </c>
      <c r="N325" s="70">
        <v>2493</v>
      </c>
      <c r="O325" s="71">
        <f t="shared" si="92"/>
        <v>26742</v>
      </c>
    </row>
    <row r="326" spans="1:15" ht="12.75">
      <c r="A326" s="343"/>
      <c r="B326" s="44" t="s">
        <v>39</v>
      </c>
      <c r="C326" s="70">
        <v>2118</v>
      </c>
      <c r="D326" s="70">
        <v>2880</v>
      </c>
      <c r="E326" s="70">
        <v>1965</v>
      </c>
      <c r="F326" s="70">
        <v>1159</v>
      </c>
      <c r="G326" s="70">
        <v>1175</v>
      </c>
      <c r="H326" s="70"/>
      <c r="I326" s="70">
        <v>3473</v>
      </c>
      <c r="J326" s="70">
        <v>2131</v>
      </c>
      <c r="K326" s="70">
        <v>1690</v>
      </c>
      <c r="L326" s="70">
        <v>2349</v>
      </c>
      <c r="M326" s="70">
        <v>1777</v>
      </c>
      <c r="N326" s="70">
        <v>3422</v>
      </c>
      <c r="O326" s="71">
        <f t="shared" si="92"/>
        <v>24139</v>
      </c>
    </row>
    <row r="327" spans="1:15" ht="13.5" thickBot="1">
      <c r="A327" s="343"/>
      <c r="B327" s="44" t="s">
        <v>42</v>
      </c>
      <c r="C327" s="70">
        <v>2345</v>
      </c>
      <c r="D327" s="70">
        <v>1170</v>
      </c>
      <c r="E327" s="70">
        <v>2109</v>
      </c>
      <c r="F327" s="70">
        <v>1447</v>
      </c>
      <c r="G327" s="70">
        <v>2686</v>
      </c>
      <c r="H327" s="70"/>
      <c r="I327" s="70">
        <v>755</v>
      </c>
      <c r="J327" s="70">
        <v>1374</v>
      </c>
      <c r="K327" s="70">
        <v>1184</v>
      </c>
      <c r="L327" s="70"/>
      <c r="M327" s="70"/>
      <c r="N327" s="70"/>
      <c r="O327" s="71">
        <f t="shared" si="92"/>
        <v>13070</v>
      </c>
    </row>
    <row r="328" spans="1:15" ht="13.5" thickBot="1">
      <c r="A328" s="343"/>
      <c r="B328" s="256" t="s">
        <v>203</v>
      </c>
      <c r="C328" s="67">
        <f aca="true" t="shared" si="95" ref="C328:N328">SUM(C329:C335)</f>
        <v>20638</v>
      </c>
      <c r="D328" s="67">
        <f t="shared" si="95"/>
        <v>13557</v>
      </c>
      <c r="E328" s="67">
        <f t="shared" si="95"/>
        <v>17555</v>
      </c>
      <c r="F328" s="67">
        <f t="shared" si="95"/>
        <v>11389</v>
      </c>
      <c r="G328" s="67">
        <f t="shared" si="95"/>
        <v>10622</v>
      </c>
      <c r="H328" s="67">
        <f t="shared" si="95"/>
        <v>11423</v>
      </c>
      <c r="I328" s="67">
        <f t="shared" si="95"/>
        <v>9101</v>
      </c>
      <c r="J328" s="67">
        <f t="shared" si="95"/>
        <v>13059</v>
      </c>
      <c r="K328" s="67">
        <f t="shared" si="95"/>
        <v>18216</v>
      </c>
      <c r="L328" s="67">
        <f t="shared" si="95"/>
        <v>17333</v>
      </c>
      <c r="M328" s="67">
        <f t="shared" si="95"/>
        <v>15563</v>
      </c>
      <c r="N328" s="67">
        <f t="shared" si="95"/>
        <v>14404</v>
      </c>
      <c r="O328" s="67">
        <f t="shared" si="92"/>
        <v>172860</v>
      </c>
    </row>
    <row r="329" spans="1:15" ht="12.75">
      <c r="A329" s="343"/>
      <c r="B329" s="47" t="s">
        <v>28</v>
      </c>
      <c r="C329" s="68">
        <v>17810</v>
      </c>
      <c r="D329" s="68">
        <v>9954</v>
      </c>
      <c r="E329" s="68">
        <v>14439</v>
      </c>
      <c r="F329" s="68">
        <v>10126</v>
      </c>
      <c r="G329" s="68">
        <v>7800</v>
      </c>
      <c r="H329" s="68">
        <v>7484</v>
      </c>
      <c r="I329" s="68">
        <v>8398</v>
      </c>
      <c r="J329" s="68">
        <v>10059</v>
      </c>
      <c r="K329" s="68">
        <v>10979</v>
      </c>
      <c r="L329" s="68">
        <v>12232</v>
      </c>
      <c r="M329" s="68">
        <v>12145</v>
      </c>
      <c r="N329" s="68">
        <v>6592</v>
      </c>
      <c r="O329" s="69">
        <f t="shared" si="92"/>
        <v>128018</v>
      </c>
    </row>
    <row r="330" spans="1:15" ht="12.75">
      <c r="A330" s="343"/>
      <c r="B330" s="44" t="s">
        <v>57</v>
      </c>
      <c r="C330" s="70">
        <v>1598</v>
      </c>
      <c r="D330" s="70"/>
      <c r="E330" s="70">
        <v>1666</v>
      </c>
      <c r="F330" s="70"/>
      <c r="G330" s="70">
        <v>1262</v>
      </c>
      <c r="H330" s="70"/>
      <c r="I330" s="70"/>
      <c r="J330" s="70"/>
      <c r="K330" s="70">
        <v>5280</v>
      </c>
      <c r="L330" s="70">
        <v>3601</v>
      </c>
      <c r="M330" s="70">
        <v>1369</v>
      </c>
      <c r="N330" s="70">
        <v>3196</v>
      </c>
      <c r="O330" s="71">
        <f t="shared" si="92"/>
        <v>17972</v>
      </c>
    </row>
    <row r="331" spans="1:15" ht="12.75">
      <c r="A331" s="343"/>
      <c r="B331" s="44" t="s">
        <v>24</v>
      </c>
      <c r="C331" s="70"/>
      <c r="D331" s="70"/>
      <c r="E331" s="70"/>
      <c r="F331" s="70">
        <v>1263</v>
      </c>
      <c r="G331" s="70"/>
      <c r="H331" s="70">
        <v>1306</v>
      </c>
      <c r="I331" s="70"/>
      <c r="J331" s="70"/>
      <c r="K331" s="70">
        <v>1957</v>
      </c>
      <c r="L331" s="70">
        <v>1500</v>
      </c>
      <c r="M331" s="70"/>
      <c r="N331" s="70">
        <v>2487</v>
      </c>
      <c r="O331" s="71">
        <f t="shared" si="92"/>
        <v>8513</v>
      </c>
    </row>
    <row r="332" spans="1:15" ht="12.75">
      <c r="A332" s="343"/>
      <c r="B332" s="44" t="s">
        <v>37</v>
      </c>
      <c r="C332" s="70"/>
      <c r="D332" s="70"/>
      <c r="E332" s="70"/>
      <c r="F332" s="70"/>
      <c r="G332" s="70">
        <v>1560</v>
      </c>
      <c r="H332" s="70">
        <v>2633</v>
      </c>
      <c r="I332" s="70"/>
      <c r="J332" s="70">
        <v>1076</v>
      </c>
      <c r="K332" s="70"/>
      <c r="L332" s="70"/>
      <c r="M332" s="70"/>
      <c r="N332" s="70"/>
      <c r="O332" s="71">
        <f t="shared" si="92"/>
        <v>5269</v>
      </c>
    </row>
    <row r="333" spans="1:15" ht="12.75">
      <c r="A333" s="343"/>
      <c r="B333" s="44" t="s">
        <v>30</v>
      </c>
      <c r="C333" s="70">
        <v>1230</v>
      </c>
      <c r="D333" s="70">
        <v>1501</v>
      </c>
      <c r="E333" s="70">
        <v>1450</v>
      </c>
      <c r="F333" s="70"/>
      <c r="G333" s="70"/>
      <c r="H333" s="70"/>
      <c r="I333" s="70">
        <v>703</v>
      </c>
      <c r="J333" s="70"/>
      <c r="K333" s="70"/>
      <c r="L333" s="70"/>
      <c r="M333" s="70"/>
      <c r="N333" s="70"/>
      <c r="O333" s="71">
        <f t="shared" si="92"/>
        <v>4884</v>
      </c>
    </row>
    <row r="334" spans="1:15" ht="12.75">
      <c r="A334" s="343"/>
      <c r="B334" s="44" t="s">
        <v>38</v>
      </c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>
        <v>2049</v>
      </c>
      <c r="N334" s="70">
        <v>2129</v>
      </c>
      <c r="O334" s="71">
        <f t="shared" si="92"/>
        <v>4178</v>
      </c>
    </row>
    <row r="335" spans="1:15" ht="13.5" thickBot="1">
      <c r="A335" s="343"/>
      <c r="B335" s="44" t="s">
        <v>33</v>
      </c>
      <c r="C335" s="70"/>
      <c r="D335" s="70">
        <v>2102</v>
      </c>
      <c r="E335" s="70"/>
      <c r="F335" s="70"/>
      <c r="G335" s="70"/>
      <c r="H335" s="70"/>
      <c r="I335" s="70"/>
      <c r="J335" s="70">
        <v>1924</v>
      </c>
      <c r="K335" s="70"/>
      <c r="L335" s="70"/>
      <c r="M335" s="70"/>
      <c r="N335" s="70"/>
      <c r="O335" s="71">
        <f t="shared" si="92"/>
        <v>4026</v>
      </c>
    </row>
    <row r="336" spans="1:15" ht="14.25" thickBot="1">
      <c r="A336" s="344" t="s">
        <v>227</v>
      </c>
      <c r="B336" s="344"/>
      <c r="C336" s="344"/>
      <c r="D336" s="344"/>
      <c r="E336" s="344"/>
      <c r="F336" s="344"/>
      <c r="G336" s="344"/>
      <c r="H336" s="344"/>
      <c r="I336" s="344"/>
      <c r="J336" s="344"/>
      <c r="K336" s="344"/>
      <c r="L336" s="344"/>
      <c r="M336" s="345"/>
      <c r="N336" s="346"/>
      <c r="O336" s="345"/>
    </row>
    <row r="337" spans="1:15" s="264" customFormat="1" ht="14.25" customHeight="1" thickBot="1">
      <c r="A337" s="342" t="s">
        <v>205</v>
      </c>
      <c r="B337" s="262" t="s">
        <v>105</v>
      </c>
      <c r="C337" s="263">
        <f aca="true" t="shared" si="96" ref="C337:N337">C338+C348+C355+C357</f>
        <v>22218</v>
      </c>
      <c r="D337" s="263">
        <f t="shared" si="96"/>
        <v>22568</v>
      </c>
      <c r="E337" s="263">
        <f t="shared" si="96"/>
        <v>32325</v>
      </c>
      <c r="F337" s="263">
        <f t="shared" si="96"/>
        <v>29457</v>
      </c>
      <c r="G337" s="263">
        <f t="shared" si="96"/>
        <v>0</v>
      </c>
      <c r="H337" s="263">
        <f t="shared" si="96"/>
        <v>29997</v>
      </c>
      <c r="I337" s="263">
        <f t="shared" si="96"/>
        <v>22099</v>
      </c>
      <c r="J337" s="263">
        <f t="shared" si="96"/>
        <v>21706</v>
      </c>
      <c r="K337" s="263">
        <f t="shared" si="96"/>
        <v>21225</v>
      </c>
      <c r="L337" s="263">
        <f t="shared" si="96"/>
        <v>23057</v>
      </c>
      <c r="M337" s="263">
        <f t="shared" si="96"/>
        <v>22697</v>
      </c>
      <c r="N337" s="263">
        <f t="shared" si="96"/>
        <v>28814</v>
      </c>
      <c r="O337" s="263">
        <f>O338+O348+O355+O357</f>
        <v>276163</v>
      </c>
    </row>
    <row r="338" spans="1:15" ht="13.5" customHeight="1" thickBot="1">
      <c r="A338" s="343"/>
      <c r="B338" s="30" t="s">
        <v>194</v>
      </c>
      <c r="C338" s="67">
        <f aca="true" t="shared" si="97" ref="C338:N338">SUM(C339:C347)</f>
        <v>16016</v>
      </c>
      <c r="D338" s="67">
        <f t="shared" si="97"/>
        <v>17439</v>
      </c>
      <c r="E338" s="67">
        <f t="shared" si="97"/>
        <v>26921</v>
      </c>
      <c r="F338" s="67">
        <f t="shared" si="97"/>
        <v>25803</v>
      </c>
      <c r="G338" s="67">
        <f t="shared" si="97"/>
        <v>0</v>
      </c>
      <c r="H338" s="67">
        <f t="shared" si="97"/>
        <v>24212</v>
      </c>
      <c r="I338" s="67">
        <f t="shared" si="97"/>
        <v>13623</v>
      </c>
      <c r="J338" s="67">
        <f t="shared" si="97"/>
        <v>18421</v>
      </c>
      <c r="K338" s="67">
        <f t="shared" si="97"/>
        <v>16106</v>
      </c>
      <c r="L338" s="67">
        <f t="shared" si="97"/>
        <v>16012</v>
      </c>
      <c r="M338" s="67">
        <f t="shared" si="97"/>
        <v>16761</v>
      </c>
      <c r="N338" s="67">
        <f t="shared" si="97"/>
        <v>18194</v>
      </c>
      <c r="O338" s="67">
        <f aca="true" t="shared" si="98" ref="O338:O358">SUM(C338:N338)</f>
        <v>209508</v>
      </c>
    </row>
    <row r="339" spans="1:15" ht="12.75">
      <c r="A339" s="343"/>
      <c r="B339" s="266" t="s">
        <v>207</v>
      </c>
      <c r="C339" s="68">
        <v>2395</v>
      </c>
      <c r="D339" s="68">
        <v>5717</v>
      </c>
      <c r="E339" s="68">
        <v>8835</v>
      </c>
      <c r="F339" s="68">
        <v>8434</v>
      </c>
      <c r="G339" s="68"/>
      <c r="H339" s="68">
        <v>8862</v>
      </c>
      <c r="I339" s="68">
        <v>7876</v>
      </c>
      <c r="J339" s="68">
        <v>7333</v>
      </c>
      <c r="K339" s="68">
        <v>6179</v>
      </c>
      <c r="L339" s="68">
        <v>6715</v>
      </c>
      <c r="M339" s="68">
        <v>9042</v>
      </c>
      <c r="N339" s="68">
        <v>8328</v>
      </c>
      <c r="O339" s="69">
        <f t="shared" si="98"/>
        <v>79716</v>
      </c>
    </row>
    <row r="340" spans="1:15" ht="12.75">
      <c r="A340" s="343"/>
      <c r="B340" s="146" t="s">
        <v>75</v>
      </c>
      <c r="C340" s="68">
        <v>5245</v>
      </c>
      <c r="D340" s="68">
        <v>7274</v>
      </c>
      <c r="E340" s="68">
        <v>10248</v>
      </c>
      <c r="F340" s="68">
        <v>7881</v>
      </c>
      <c r="G340" s="68"/>
      <c r="H340" s="68">
        <v>8967</v>
      </c>
      <c r="I340" s="68">
        <v>4090</v>
      </c>
      <c r="J340" s="68">
        <v>7204</v>
      </c>
      <c r="K340" s="68">
        <v>4303</v>
      </c>
      <c r="L340" s="68">
        <v>5661</v>
      </c>
      <c r="M340" s="68">
        <v>4026</v>
      </c>
      <c r="N340" s="68">
        <v>7727</v>
      </c>
      <c r="O340" s="69">
        <f t="shared" si="98"/>
        <v>72626</v>
      </c>
    </row>
    <row r="341" spans="1:15" ht="12.75">
      <c r="A341" s="343"/>
      <c r="B341" s="148" t="s">
        <v>64</v>
      </c>
      <c r="C341" s="70">
        <v>7060</v>
      </c>
      <c r="D341" s="70">
        <v>1524</v>
      </c>
      <c r="E341" s="70">
        <v>3064</v>
      </c>
      <c r="F341" s="70">
        <v>3334</v>
      </c>
      <c r="G341" s="70"/>
      <c r="H341" s="70">
        <v>3412</v>
      </c>
      <c r="I341" s="70">
        <v>1657</v>
      </c>
      <c r="J341" s="70">
        <v>1881</v>
      </c>
      <c r="K341" s="70">
        <v>2732</v>
      </c>
      <c r="L341" s="70">
        <v>2185</v>
      </c>
      <c r="M341" s="70">
        <v>2783</v>
      </c>
      <c r="N341" s="70">
        <v>2139</v>
      </c>
      <c r="O341" s="71">
        <f t="shared" si="98"/>
        <v>31771</v>
      </c>
    </row>
    <row r="342" spans="1:15" ht="12.75">
      <c r="A342" s="343"/>
      <c r="B342" s="147" t="s">
        <v>54</v>
      </c>
      <c r="C342" s="70"/>
      <c r="D342" s="70">
        <v>1471</v>
      </c>
      <c r="E342" s="70">
        <v>2221</v>
      </c>
      <c r="F342" s="70">
        <v>2711</v>
      </c>
      <c r="G342" s="70"/>
      <c r="H342" s="70"/>
      <c r="I342" s="70"/>
      <c r="J342" s="70">
        <v>836</v>
      </c>
      <c r="K342" s="70"/>
      <c r="L342" s="70">
        <v>1451</v>
      </c>
      <c r="M342" s="70"/>
      <c r="N342" s="70"/>
      <c r="O342" s="71">
        <f t="shared" si="98"/>
        <v>8690</v>
      </c>
    </row>
    <row r="343" spans="1:15" ht="12.75">
      <c r="A343" s="343"/>
      <c r="B343" s="147" t="s">
        <v>195</v>
      </c>
      <c r="C343" s="70">
        <v>1316</v>
      </c>
      <c r="D343" s="70"/>
      <c r="E343" s="70">
        <v>2553</v>
      </c>
      <c r="F343" s="70">
        <v>1879</v>
      </c>
      <c r="G343" s="70"/>
      <c r="H343" s="70">
        <v>1740</v>
      </c>
      <c r="I343" s="70"/>
      <c r="J343" s="70"/>
      <c r="K343" s="70"/>
      <c r="L343" s="70"/>
      <c r="M343" s="70"/>
      <c r="N343" s="70"/>
      <c r="O343" s="71">
        <f t="shared" si="98"/>
        <v>7488</v>
      </c>
    </row>
    <row r="344" spans="1:15" ht="12.75">
      <c r="A344" s="343"/>
      <c r="B344" s="147" t="s">
        <v>220</v>
      </c>
      <c r="C344" s="70"/>
      <c r="D344" s="70">
        <v>1453</v>
      </c>
      <c r="E344" s="70"/>
      <c r="F344" s="70">
        <v>1564</v>
      </c>
      <c r="G344" s="70"/>
      <c r="H344" s="70"/>
      <c r="I344" s="70"/>
      <c r="J344" s="70"/>
      <c r="K344" s="70"/>
      <c r="L344" s="70"/>
      <c r="M344" s="70"/>
      <c r="N344" s="70"/>
      <c r="O344" s="71">
        <f t="shared" si="98"/>
        <v>3017</v>
      </c>
    </row>
    <row r="345" spans="1:15" ht="12.75">
      <c r="A345" s="343"/>
      <c r="B345" s="147" t="s">
        <v>71</v>
      </c>
      <c r="C345" s="70"/>
      <c r="D345" s="70"/>
      <c r="E345" s="70"/>
      <c r="F345" s="70"/>
      <c r="G345" s="70"/>
      <c r="H345" s="70">
        <v>1231</v>
      </c>
      <c r="I345" s="70"/>
      <c r="J345" s="70"/>
      <c r="K345" s="70">
        <v>1692</v>
      </c>
      <c r="L345" s="70"/>
      <c r="M345" s="70"/>
      <c r="N345" s="70"/>
      <c r="O345" s="71">
        <f t="shared" si="98"/>
        <v>2923</v>
      </c>
    </row>
    <row r="346" spans="1:15" ht="12.75">
      <c r="A346" s="343"/>
      <c r="B346" s="145" t="s">
        <v>196</v>
      </c>
      <c r="C346" s="72"/>
      <c r="D346" s="72"/>
      <c r="E346" s="72"/>
      <c r="F346" s="72"/>
      <c r="G346" s="72"/>
      <c r="H346" s="72"/>
      <c r="I346" s="72"/>
      <c r="J346" s="72">
        <v>1167</v>
      </c>
      <c r="K346" s="72"/>
      <c r="L346" s="72"/>
      <c r="M346" s="72">
        <v>910</v>
      </c>
      <c r="N346" s="72"/>
      <c r="O346" s="73">
        <f t="shared" si="98"/>
        <v>2077</v>
      </c>
    </row>
    <row r="347" spans="1:15" ht="13.5" thickBot="1">
      <c r="A347" s="343"/>
      <c r="B347" s="145" t="s">
        <v>216</v>
      </c>
      <c r="C347" s="72"/>
      <c r="D347" s="72"/>
      <c r="E347" s="72"/>
      <c r="F347" s="72"/>
      <c r="G347" s="72"/>
      <c r="H347" s="72"/>
      <c r="I347" s="72"/>
      <c r="J347" s="72"/>
      <c r="K347" s="72">
        <v>1200</v>
      </c>
      <c r="L347" s="72"/>
      <c r="M347" s="72"/>
      <c r="N347" s="72"/>
      <c r="O347" s="73">
        <f t="shared" si="98"/>
        <v>1200</v>
      </c>
    </row>
    <row r="348" spans="1:15" ht="13.5" thickBot="1">
      <c r="A348" s="343"/>
      <c r="B348" s="30" t="s">
        <v>197</v>
      </c>
      <c r="C348" s="67">
        <f aca="true" t="shared" si="99" ref="C348:N348">SUM(C349:C354)</f>
        <v>3725</v>
      </c>
      <c r="D348" s="67">
        <f t="shared" si="99"/>
        <v>5129</v>
      </c>
      <c r="E348" s="67">
        <f t="shared" si="99"/>
        <v>5404</v>
      </c>
      <c r="F348" s="67">
        <f t="shared" si="99"/>
        <v>3654</v>
      </c>
      <c r="G348" s="67">
        <f t="shared" si="99"/>
        <v>0</v>
      </c>
      <c r="H348" s="67">
        <f t="shared" si="99"/>
        <v>5785</v>
      </c>
      <c r="I348" s="67">
        <f t="shared" si="99"/>
        <v>8476</v>
      </c>
      <c r="J348" s="67">
        <f t="shared" si="99"/>
        <v>3285</v>
      </c>
      <c r="K348" s="67">
        <f t="shared" si="99"/>
        <v>5119</v>
      </c>
      <c r="L348" s="67">
        <f t="shared" si="99"/>
        <v>5930</v>
      </c>
      <c r="M348" s="67">
        <f t="shared" si="99"/>
        <v>5936</v>
      </c>
      <c r="N348" s="67">
        <f t="shared" si="99"/>
        <v>7617</v>
      </c>
      <c r="O348" s="67">
        <f t="shared" si="98"/>
        <v>60060</v>
      </c>
    </row>
    <row r="349" spans="1:15" ht="12.75">
      <c r="A349" s="343"/>
      <c r="B349" s="146" t="s">
        <v>208</v>
      </c>
      <c r="C349" s="68">
        <v>2733</v>
      </c>
      <c r="D349" s="68">
        <v>1608</v>
      </c>
      <c r="E349" s="68">
        <v>1676</v>
      </c>
      <c r="F349" s="68">
        <v>2009</v>
      </c>
      <c r="G349" s="68"/>
      <c r="H349" s="68">
        <v>2383</v>
      </c>
      <c r="I349" s="68">
        <v>1879</v>
      </c>
      <c r="J349" s="68">
        <v>1158</v>
      </c>
      <c r="K349" s="68">
        <v>2251</v>
      </c>
      <c r="L349" s="68">
        <v>2278</v>
      </c>
      <c r="M349" s="68">
        <v>1673</v>
      </c>
      <c r="N349" s="68">
        <v>1826</v>
      </c>
      <c r="O349" s="69">
        <f t="shared" si="98"/>
        <v>21474</v>
      </c>
    </row>
    <row r="350" spans="1:15" ht="12.75">
      <c r="A350" s="343"/>
      <c r="B350" s="146" t="s">
        <v>217</v>
      </c>
      <c r="C350" s="68"/>
      <c r="D350" s="68">
        <v>1650</v>
      </c>
      <c r="E350" s="68">
        <v>2366</v>
      </c>
      <c r="F350" s="68"/>
      <c r="G350" s="68"/>
      <c r="H350" s="68">
        <v>1735</v>
      </c>
      <c r="I350" s="68">
        <v>1573</v>
      </c>
      <c r="J350" s="68">
        <v>1204</v>
      </c>
      <c r="K350" s="68">
        <v>1279</v>
      </c>
      <c r="L350" s="68">
        <v>1560</v>
      </c>
      <c r="M350" s="68">
        <v>1752</v>
      </c>
      <c r="N350" s="68">
        <v>2326</v>
      </c>
      <c r="O350" s="69">
        <f t="shared" si="98"/>
        <v>15445</v>
      </c>
    </row>
    <row r="351" spans="1:15" ht="12.75">
      <c r="A351" s="343"/>
      <c r="B351" s="146" t="s">
        <v>225</v>
      </c>
      <c r="C351" s="68">
        <v>992</v>
      </c>
      <c r="D351" s="68">
        <v>1871</v>
      </c>
      <c r="E351" s="68">
        <v>1362</v>
      </c>
      <c r="F351" s="68">
        <v>1645</v>
      </c>
      <c r="G351" s="68"/>
      <c r="H351" s="68">
        <v>1667</v>
      </c>
      <c r="I351" s="68">
        <v>1650</v>
      </c>
      <c r="J351" s="68">
        <v>923</v>
      </c>
      <c r="K351" s="68">
        <v>1589</v>
      </c>
      <c r="L351" s="68"/>
      <c r="M351" s="68"/>
      <c r="N351" s="68">
        <v>1569</v>
      </c>
      <c r="O351" s="69">
        <f t="shared" si="98"/>
        <v>13268</v>
      </c>
    </row>
    <row r="352" spans="1:15" ht="12.75">
      <c r="A352" s="343"/>
      <c r="B352" s="146" t="s">
        <v>210</v>
      </c>
      <c r="C352" s="68"/>
      <c r="D352" s="68"/>
      <c r="E352" s="68"/>
      <c r="F352" s="68"/>
      <c r="G352" s="68"/>
      <c r="H352" s="68"/>
      <c r="I352" s="68">
        <v>2108</v>
      </c>
      <c r="J352" s="68"/>
      <c r="K352" s="68"/>
      <c r="L352" s="68">
        <v>2092</v>
      </c>
      <c r="M352" s="68">
        <v>1614</v>
      </c>
      <c r="N352" s="68">
        <v>1896</v>
      </c>
      <c r="O352" s="69">
        <f t="shared" si="98"/>
        <v>7710</v>
      </c>
    </row>
    <row r="353" spans="1:15" ht="12.75">
      <c r="A353" s="343"/>
      <c r="B353" s="147" t="s">
        <v>215</v>
      </c>
      <c r="C353" s="70"/>
      <c r="D353" s="70"/>
      <c r="E353" s="70"/>
      <c r="F353" s="70"/>
      <c r="G353" s="70"/>
      <c r="H353" s="70"/>
      <c r="I353" s="70">
        <v>1266</v>
      </c>
      <c r="J353" s="70"/>
      <c r="K353" s="70"/>
      <c r="L353" s="70"/>
      <c r="M353" s="70"/>
      <c r="N353" s="70"/>
      <c r="O353" s="71">
        <f t="shared" si="98"/>
        <v>1266</v>
      </c>
    </row>
    <row r="354" spans="1:15" ht="13.5" thickBot="1">
      <c r="A354" s="343"/>
      <c r="B354" s="147" t="s">
        <v>80</v>
      </c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>
        <v>897</v>
      </c>
      <c r="N354" s="70"/>
      <c r="O354" s="71">
        <f t="shared" si="98"/>
        <v>897</v>
      </c>
    </row>
    <row r="355" spans="1:15" ht="13.5" thickBot="1">
      <c r="A355" s="343"/>
      <c r="B355" s="255" t="s">
        <v>200</v>
      </c>
      <c r="C355" s="67">
        <f aca="true" t="shared" si="100" ref="C355:N355">SUM(C356:C356)</f>
        <v>1324</v>
      </c>
      <c r="D355" s="67">
        <f t="shared" si="100"/>
        <v>0</v>
      </c>
      <c r="E355" s="67">
        <f t="shared" si="100"/>
        <v>0</v>
      </c>
      <c r="F355" s="67">
        <f t="shared" si="100"/>
        <v>0</v>
      </c>
      <c r="G355" s="67">
        <f t="shared" si="100"/>
        <v>0</v>
      </c>
      <c r="H355" s="67">
        <f t="shared" si="100"/>
        <v>0</v>
      </c>
      <c r="I355" s="67">
        <f t="shared" si="100"/>
        <v>0</v>
      </c>
      <c r="J355" s="67">
        <f t="shared" si="100"/>
        <v>0</v>
      </c>
      <c r="K355" s="67">
        <f t="shared" si="100"/>
        <v>0</v>
      </c>
      <c r="L355" s="67">
        <f t="shared" si="100"/>
        <v>0</v>
      </c>
      <c r="M355" s="67">
        <f t="shared" si="100"/>
        <v>0</v>
      </c>
      <c r="N355" s="67">
        <f t="shared" si="100"/>
        <v>0</v>
      </c>
      <c r="O355" s="67">
        <f t="shared" si="98"/>
        <v>1324</v>
      </c>
    </row>
    <row r="356" spans="1:15" ht="13.5" thickBot="1">
      <c r="A356" s="343"/>
      <c r="B356" s="47" t="s">
        <v>63</v>
      </c>
      <c r="C356" s="68">
        <v>1324</v>
      </c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9">
        <f t="shared" si="98"/>
        <v>1324</v>
      </c>
    </row>
    <row r="357" spans="1:15" ht="13.5" thickBot="1">
      <c r="A357" s="343"/>
      <c r="B357" s="256" t="s">
        <v>203</v>
      </c>
      <c r="C357" s="67">
        <f aca="true" t="shared" si="101" ref="C357:N357">SUM(C358:C358)</f>
        <v>1153</v>
      </c>
      <c r="D357" s="67">
        <f t="shared" si="101"/>
        <v>0</v>
      </c>
      <c r="E357" s="67">
        <f t="shared" si="101"/>
        <v>0</v>
      </c>
      <c r="F357" s="67">
        <f t="shared" si="101"/>
        <v>0</v>
      </c>
      <c r="G357" s="67">
        <f t="shared" si="101"/>
        <v>0</v>
      </c>
      <c r="H357" s="67">
        <f t="shared" si="101"/>
        <v>0</v>
      </c>
      <c r="I357" s="67">
        <f t="shared" si="101"/>
        <v>0</v>
      </c>
      <c r="J357" s="67">
        <f t="shared" si="101"/>
        <v>0</v>
      </c>
      <c r="K357" s="67">
        <f t="shared" si="101"/>
        <v>0</v>
      </c>
      <c r="L357" s="67">
        <f t="shared" si="101"/>
        <v>1115</v>
      </c>
      <c r="M357" s="67">
        <f t="shared" si="101"/>
        <v>0</v>
      </c>
      <c r="N357" s="67">
        <f t="shared" si="101"/>
        <v>3003</v>
      </c>
      <c r="O357" s="67">
        <f t="shared" si="98"/>
        <v>5271</v>
      </c>
    </row>
    <row r="358" spans="1:15" ht="13.5" thickBot="1">
      <c r="A358" s="343"/>
      <c r="B358" s="47" t="s">
        <v>26</v>
      </c>
      <c r="C358" s="68">
        <v>1153</v>
      </c>
      <c r="D358" s="68"/>
      <c r="E358" s="68"/>
      <c r="F358" s="68"/>
      <c r="G358" s="68"/>
      <c r="H358" s="68"/>
      <c r="I358" s="68"/>
      <c r="J358" s="68"/>
      <c r="K358" s="68"/>
      <c r="L358" s="68">
        <v>1115</v>
      </c>
      <c r="M358" s="68"/>
      <c r="N358" s="68">
        <v>3003</v>
      </c>
      <c r="O358" s="69">
        <f t="shared" si="98"/>
        <v>5271</v>
      </c>
    </row>
    <row r="359" spans="1:15" ht="14.25" thickBot="1">
      <c r="A359" s="344" t="s">
        <v>185</v>
      </c>
      <c r="B359" s="344"/>
      <c r="C359" s="344"/>
      <c r="D359" s="344"/>
      <c r="E359" s="344"/>
      <c r="F359" s="344"/>
      <c r="G359" s="344"/>
      <c r="H359" s="344"/>
      <c r="I359" s="344"/>
      <c r="J359" s="344"/>
      <c r="K359" s="344"/>
      <c r="L359" s="344"/>
      <c r="M359" s="345"/>
      <c r="N359" s="346"/>
      <c r="O359" s="345"/>
    </row>
    <row r="360" spans="1:15" s="264" customFormat="1" ht="14.25" customHeight="1" thickBot="1">
      <c r="A360" s="342" t="s">
        <v>205</v>
      </c>
      <c r="B360" s="262" t="s">
        <v>105</v>
      </c>
      <c r="C360" s="263">
        <f aca="true" t="shared" si="102" ref="C360:N360">C361+C372+C380+C384+C390</f>
        <v>1540</v>
      </c>
      <c r="D360" s="263">
        <f t="shared" si="102"/>
        <v>2793</v>
      </c>
      <c r="E360" s="263">
        <f t="shared" si="102"/>
        <v>3063</v>
      </c>
      <c r="F360" s="263">
        <f t="shared" si="102"/>
        <v>3210</v>
      </c>
      <c r="G360" s="263">
        <f t="shared" si="102"/>
        <v>0</v>
      </c>
      <c r="H360" s="263">
        <f t="shared" si="102"/>
        <v>3115</v>
      </c>
      <c r="I360" s="263">
        <f t="shared" si="102"/>
        <v>3980</v>
      </c>
      <c r="J360" s="263">
        <f t="shared" si="102"/>
        <v>3179</v>
      </c>
      <c r="K360" s="263">
        <f t="shared" si="102"/>
        <v>2552</v>
      </c>
      <c r="L360" s="263">
        <f t="shared" si="102"/>
        <v>2352</v>
      </c>
      <c r="M360" s="263">
        <f t="shared" si="102"/>
        <v>1944</v>
      </c>
      <c r="N360" s="263">
        <f t="shared" si="102"/>
        <v>2525</v>
      </c>
      <c r="O360" s="263">
        <f>O361+O372+O380+O382+O384</f>
        <v>30259</v>
      </c>
    </row>
    <row r="361" spans="1:15" ht="13.5" customHeight="1" thickBot="1">
      <c r="A361" s="343"/>
      <c r="B361" s="30" t="s">
        <v>194</v>
      </c>
      <c r="C361" s="67">
        <f aca="true" t="shared" si="103" ref="C361:N361">SUM(C362:C371)</f>
        <v>922</v>
      </c>
      <c r="D361" s="67">
        <f t="shared" si="103"/>
        <v>2118</v>
      </c>
      <c r="E361" s="67">
        <f t="shared" si="103"/>
        <v>2967</v>
      </c>
      <c r="F361" s="67">
        <f t="shared" si="103"/>
        <v>2927</v>
      </c>
      <c r="G361" s="67">
        <f t="shared" si="103"/>
        <v>0</v>
      </c>
      <c r="H361" s="67">
        <f t="shared" si="103"/>
        <v>3044</v>
      </c>
      <c r="I361" s="67">
        <f t="shared" si="103"/>
        <v>2415</v>
      </c>
      <c r="J361" s="67">
        <f t="shared" si="103"/>
        <v>2783</v>
      </c>
      <c r="K361" s="67">
        <f t="shared" si="103"/>
        <v>1687</v>
      </c>
      <c r="L361" s="67">
        <f t="shared" si="103"/>
        <v>1742</v>
      </c>
      <c r="M361" s="67">
        <f t="shared" si="103"/>
        <v>1629</v>
      </c>
      <c r="N361" s="67">
        <f t="shared" si="103"/>
        <v>2525</v>
      </c>
      <c r="O361" s="67">
        <f>SUM(C361:N361)</f>
        <v>24759</v>
      </c>
    </row>
    <row r="362" spans="1:15" ht="12.75">
      <c r="A362" s="343"/>
      <c r="B362" s="146" t="s">
        <v>195</v>
      </c>
      <c r="C362" s="68">
        <v>162</v>
      </c>
      <c r="D362" s="68">
        <v>1113</v>
      </c>
      <c r="E362" s="68">
        <v>1673</v>
      </c>
      <c r="F362" s="68">
        <v>1508</v>
      </c>
      <c r="G362" s="68"/>
      <c r="H362" s="68">
        <v>1304</v>
      </c>
      <c r="I362" s="68">
        <v>1480</v>
      </c>
      <c r="J362" s="68">
        <v>1033</v>
      </c>
      <c r="K362" s="68">
        <v>813</v>
      </c>
      <c r="L362" s="68">
        <v>740</v>
      </c>
      <c r="M362" s="68">
        <v>690</v>
      </c>
      <c r="N362" s="68">
        <v>1078</v>
      </c>
      <c r="O362" s="69">
        <f>SUM(C362:N362)</f>
        <v>11594</v>
      </c>
    </row>
    <row r="363" spans="1:15" ht="12.75">
      <c r="A363" s="343"/>
      <c r="B363" s="148" t="s">
        <v>207</v>
      </c>
      <c r="C363" s="70">
        <v>364</v>
      </c>
      <c r="D363" s="70">
        <v>404</v>
      </c>
      <c r="E363" s="70">
        <v>385</v>
      </c>
      <c r="F363" s="70">
        <v>694</v>
      </c>
      <c r="G363" s="70"/>
      <c r="H363" s="70">
        <v>371</v>
      </c>
      <c r="I363" s="70">
        <v>454</v>
      </c>
      <c r="J363" s="70">
        <v>1315</v>
      </c>
      <c r="K363" s="70">
        <v>492</v>
      </c>
      <c r="L363" s="70">
        <v>600</v>
      </c>
      <c r="M363" s="70">
        <v>659</v>
      </c>
      <c r="N363" s="70">
        <v>335</v>
      </c>
      <c r="O363" s="71">
        <f>SUM(C363:N363)</f>
        <v>6073</v>
      </c>
    </row>
    <row r="364" spans="1:15" ht="12.75">
      <c r="A364" s="343"/>
      <c r="B364" s="147" t="s">
        <v>219</v>
      </c>
      <c r="C364" s="70">
        <v>0</v>
      </c>
      <c r="D364" s="70">
        <v>281</v>
      </c>
      <c r="E364" s="70">
        <v>404</v>
      </c>
      <c r="F364" s="70">
        <v>89</v>
      </c>
      <c r="G364" s="70">
        <v>0</v>
      </c>
      <c r="H364" s="70">
        <v>469</v>
      </c>
      <c r="I364" s="70">
        <v>174</v>
      </c>
      <c r="J364" s="70">
        <v>190</v>
      </c>
      <c r="K364" s="70">
        <v>225</v>
      </c>
      <c r="L364" s="70">
        <v>308</v>
      </c>
      <c r="M364" s="70">
        <v>111</v>
      </c>
      <c r="N364" s="70">
        <v>534</v>
      </c>
      <c r="O364" s="71">
        <v>2785</v>
      </c>
    </row>
    <row r="365" spans="1:15" ht="12.75">
      <c r="A365" s="343"/>
      <c r="B365" s="148" t="s">
        <v>64</v>
      </c>
      <c r="C365" s="70">
        <v>141</v>
      </c>
      <c r="D365" s="70">
        <v>189</v>
      </c>
      <c r="E365" s="70">
        <v>292</v>
      </c>
      <c r="F365" s="70">
        <v>203</v>
      </c>
      <c r="G365" s="70"/>
      <c r="H365" s="70"/>
      <c r="I365" s="70">
        <v>307</v>
      </c>
      <c r="J365" s="70">
        <v>148</v>
      </c>
      <c r="K365" s="70"/>
      <c r="L365" s="70">
        <v>94</v>
      </c>
      <c r="M365" s="70">
        <v>169</v>
      </c>
      <c r="N365" s="70">
        <v>113</v>
      </c>
      <c r="O365" s="71">
        <f aca="true" t="shared" si="104" ref="O365:O379">SUM(C365:N365)</f>
        <v>1656</v>
      </c>
    </row>
    <row r="366" spans="1:15" ht="12.75">
      <c r="A366" s="343"/>
      <c r="B366" s="147" t="s">
        <v>71</v>
      </c>
      <c r="C366" s="70">
        <v>138</v>
      </c>
      <c r="D366" s="70"/>
      <c r="E366" s="70">
        <v>71</v>
      </c>
      <c r="F366" s="70">
        <v>85</v>
      </c>
      <c r="G366" s="70"/>
      <c r="H366" s="70">
        <v>593</v>
      </c>
      <c r="I366" s="70"/>
      <c r="J366" s="70"/>
      <c r="K366" s="70"/>
      <c r="L366" s="70"/>
      <c r="M366" s="70"/>
      <c r="N366" s="70">
        <v>82</v>
      </c>
      <c r="O366" s="71">
        <f t="shared" si="104"/>
        <v>969</v>
      </c>
    </row>
    <row r="367" spans="1:15" ht="12.75">
      <c r="A367" s="343"/>
      <c r="B367" s="145" t="s">
        <v>75</v>
      </c>
      <c r="C367" s="72">
        <v>117</v>
      </c>
      <c r="D367" s="72">
        <v>131</v>
      </c>
      <c r="E367" s="72">
        <v>78</v>
      </c>
      <c r="F367" s="72">
        <v>172</v>
      </c>
      <c r="G367" s="72"/>
      <c r="H367" s="72"/>
      <c r="I367" s="72"/>
      <c r="J367" s="72"/>
      <c r="K367" s="72"/>
      <c r="L367" s="72"/>
      <c r="M367" s="72"/>
      <c r="N367" s="72">
        <v>220</v>
      </c>
      <c r="O367" s="73">
        <f t="shared" si="104"/>
        <v>718</v>
      </c>
    </row>
    <row r="368" spans="1:15" ht="12.75">
      <c r="A368" s="343"/>
      <c r="B368" s="145" t="s">
        <v>54</v>
      </c>
      <c r="C368" s="72"/>
      <c r="D368" s="72"/>
      <c r="E368" s="72"/>
      <c r="F368" s="72">
        <v>176</v>
      </c>
      <c r="G368" s="72"/>
      <c r="H368" s="72">
        <v>224</v>
      </c>
      <c r="I368" s="72"/>
      <c r="J368" s="72"/>
      <c r="K368" s="72">
        <v>157</v>
      </c>
      <c r="L368" s="72"/>
      <c r="M368" s="72"/>
      <c r="N368" s="72">
        <v>92</v>
      </c>
      <c r="O368" s="73">
        <f t="shared" si="104"/>
        <v>649</v>
      </c>
    </row>
    <row r="369" spans="1:15" ht="12.75">
      <c r="A369" s="343"/>
      <c r="B369" s="145" t="s">
        <v>216</v>
      </c>
      <c r="C369" s="72"/>
      <c r="D369" s="72"/>
      <c r="E369" s="72"/>
      <c r="F369" s="72"/>
      <c r="G369" s="72"/>
      <c r="H369" s="72"/>
      <c r="I369" s="72"/>
      <c r="J369" s="72">
        <v>97</v>
      </c>
      <c r="K369" s="72"/>
      <c r="L369" s="72"/>
      <c r="M369" s="72"/>
      <c r="N369" s="72">
        <v>71</v>
      </c>
      <c r="O369" s="73">
        <f t="shared" si="104"/>
        <v>168</v>
      </c>
    </row>
    <row r="370" spans="1:15" ht="12.75">
      <c r="A370" s="343"/>
      <c r="B370" s="145" t="s">
        <v>79</v>
      </c>
      <c r="C370" s="72"/>
      <c r="D370" s="72"/>
      <c r="E370" s="72"/>
      <c r="F370" s="72"/>
      <c r="G370" s="72"/>
      <c r="H370" s="72">
        <v>83</v>
      </c>
      <c r="I370" s="72"/>
      <c r="J370" s="72"/>
      <c r="K370" s="72"/>
      <c r="L370" s="72"/>
      <c r="M370" s="72"/>
      <c r="N370" s="72"/>
      <c r="O370" s="73">
        <f t="shared" si="104"/>
        <v>83</v>
      </c>
    </row>
    <row r="371" spans="1:15" ht="13.5" thickBot="1">
      <c r="A371" s="343"/>
      <c r="B371" s="145" t="s">
        <v>91</v>
      </c>
      <c r="C371" s="72"/>
      <c r="D371" s="72"/>
      <c r="E371" s="72">
        <v>64</v>
      </c>
      <c r="F371" s="72"/>
      <c r="G371" s="72"/>
      <c r="H371" s="72"/>
      <c r="I371" s="72"/>
      <c r="J371" s="72"/>
      <c r="K371" s="72"/>
      <c r="L371" s="72"/>
      <c r="M371" s="72"/>
      <c r="N371" s="72"/>
      <c r="O371" s="73">
        <f t="shared" si="104"/>
        <v>64</v>
      </c>
    </row>
    <row r="372" spans="1:15" ht="13.5" thickBot="1">
      <c r="A372" s="343"/>
      <c r="B372" s="30" t="s">
        <v>197</v>
      </c>
      <c r="C372" s="67">
        <f aca="true" t="shared" si="105" ref="C372:N372">SUM(C373:C379)</f>
        <v>402</v>
      </c>
      <c r="D372" s="67">
        <f t="shared" si="105"/>
        <v>675</v>
      </c>
      <c r="E372" s="67">
        <f t="shared" si="105"/>
        <v>96</v>
      </c>
      <c r="F372" s="67">
        <f t="shared" si="105"/>
        <v>0</v>
      </c>
      <c r="G372" s="67">
        <f t="shared" si="105"/>
        <v>0</v>
      </c>
      <c r="H372" s="67">
        <f t="shared" si="105"/>
        <v>71</v>
      </c>
      <c r="I372" s="67">
        <f t="shared" si="105"/>
        <v>418</v>
      </c>
      <c r="J372" s="67">
        <f t="shared" si="105"/>
        <v>262</v>
      </c>
      <c r="K372" s="67">
        <f t="shared" si="105"/>
        <v>750</v>
      </c>
      <c r="L372" s="67">
        <f t="shared" si="105"/>
        <v>99</v>
      </c>
      <c r="M372" s="67">
        <f t="shared" si="105"/>
        <v>178</v>
      </c>
      <c r="N372" s="67">
        <f t="shared" si="105"/>
        <v>0</v>
      </c>
      <c r="O372" s="67">
        <f t="shared" si="104"/>
        <v>2951</v>
      </c>
    </row>
    <row r="373" spans="1:15" ht="12.75">
      <c r="A373" s="343"/>
      <c r="B373" s="146" t="s">
        <v>210</v>
      </c>
      <c r="C373" s="68"/>
      <c r="D373" s="68">
        <v>488</v>
      </c>
      <c r="E373" s="68"/>
      <c r="F373" s="68"/>
      <c r="G373" s="68"/>
      <c r="H373" s="68"/>
      <c r="I373" s="68">
        <v>270</v>
      </c>
      <c r="J373" s="68"/>
      <c r="K373" s="68">
        <v>199</v>
      </c>
      <c r="L373" s="68"/>
      <c r="M373" s="68"/>
      <c r="N373" s="68"/>
      <c r="O373" s="69">
        <f t="shared" si="104"/>
        <v>957</v>
      </c>
    </row>
    <row r="374" spans="1:15" ht="12.75">
      <c r="A374" s="343"/>
      <c r="B374" s="146" t="s">
        <v>65</v>
      </c>
      <c r="C374" s="68">
        <v>402</v>
      </c>
      <c r="D374" s="68"/>
      <c r="E374" s="68"/>
      <c r="F374" s="68"/>
      <c r="G374" s="68"/>
      <c r="H374" s="68"/>
      <c r="I374" s="68"/>
      <c r="J374" s="68">
        <v>160</v>
      </c>
      <c r="K374" s="68"/>
      <c r="L374" s="68">
        <v>99</v>
      </c>
      <c r="M374" s="68"/>
      <c r="N374" s="68"/>
      <c r="O374" s="69">
        <f t="shared" si="104"/>
        <v>661</v>
      </c>
    </row>
    <row r="375" spans="1:15" ht="12.75">
      <c r="A375" s="343"/>
      <c r="B375" s="146" t="s">
        <v>1</v>
      </c>
      <c r="C375" s="68"/>
      <c r="D375" s="68"/>
      <c r="E375" s="68"/>
      <c r="F375" s="68"/>
      <c r="G375" s="68"/>
      <c r="H375" s="68"/>
      <c r="I375" s="68"/>
      <c r="J375" s="68"/>
      <c r="K375" s="68">
        <v>417</v>
      </c>
      <c r="L375" s="68"/>
      <c r="M375" s="68"/>
      <c r="N375" s="68"/>
      <c r="O375" s="69">
        <f t="shared" si="104"/>
        <v>417</v>
      </c>
    </row>
    <row r="376" spans="1:15" ht="12.75">
      <c r="A376" s="343"/>
      <c r="B376" s="146" t="s">
        <v>208</v>
      </c>
      <c r="C376" s="68"/>
      <c r="D376" s="68"/>
      <c r="E376" s="68">
        <v>96</v>
      </c>
      <c r="F376" s="68"/>
      <c r="G376" s="68"/>
      <c r="H376" s="68">
        <v>71</v>
      </c>
      <c r="I376" s="68">
        <v>79</v>
      </c>
      <c r="J376" s="68">
        <v>102</v>
      </c>
      <c r="K376" s="68"/>
      <c r="L376" s="68"/>
      <c r="M376" s="68"/>
      <c r="N376" s="68"/>
      <c r="O376" s="69">
        <f t="shared" si="104"/>
        <v>348</v>
      </c>
    </row>
    <row r="377" spans="1:15" ht="12.75">
      <c r="A377" s="343"/>
      <c r="B377" s="146" t="s">
        <v>217</v>
      </c>
      <c r="C377" s="68"/>
      <c r="D377" s="68">
        <v>107</v>
      </c>
      <c r="E377" s="68"/>
      <c r="F377" s="68"/>
      <c r="G377" s="68"/>
      <c r="H377" s="68"/>
      <c r="I377" s="68"/>
      <c r="J377" s="68"/>
      <c r="K377" s="68"/>
      <c r="L377" s="68"/>
      <c r="M377" s="68">
        <v>178</v>
      </c>
      <c r="N377" s="68"/>
      <c r="O377" s="69">
        <f t="shared" si="104"/>
        <v>285</v>
      </c>
    </row>
    <row r="378" spans="1:15" ht="12.75">
      <c r="A378" s="343"/>
      <c r="B378" s="147" t="s">
        <v>213</v>
      </c>
      <c r="C378" s="70"/>
      <c r="D378" s="70"/>
      <c r="E378" s="70"/>
      <c r="F378" s="70"/>
      <c r="G378" s="70"/>
      <c r="H378" s="70"/>
      <c r="I378" s="70">
        <v>69</v>
      </c>
      <c r="J378" s="70"/>
      <c r="K378" s="70">
        <v>134</v>
      </c>
      <c r="L378" s="70"/>
      <c r="M378" s="70"/>
      <c r="N378" s="70"/>
      <c r="O378" s="69">
        <f t="shared" si="104"/>
        <v>203</v>
      </c>
    </row>
    <row r="379" spans="1:15" ht="13.5" thickBot="1">
      <c r="A379" s="343"/>
      <c r="B379" s="147" t="s">
        <v>80</v>
      </c>
      <c r="C379" s="70"/>
      <c r="D379" s="70">
        <v>80</v>
      </c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1">
        <f t="shared" si="104"/>
        <v>80</v>
      </c>
    </row>
    <row r="380" spans="1:15" ht="13.5" thickBot="1">
      <c r="A380" s="343"/>
      <c r="B380" s="253" t="s">
        <v>198</v>
      </c>
      <c r="C380" s="67">
        <f aca="true" t="shared" si="106" ref="C380:N380">SUM(C381:C381)</f>
        <v>0</v>
      </c>
      <c r="D380" s="67">
        <f t="shared" si="106"/>
        <v>0</v>
      </c>
      <c r="E380" s="67">
        <f t="shared" si="106"/>
        <v>0</v>
      </c>
      <c r="F380" s="67">
        <f t="shared" si="106"/>
        <v>191</v>
      </c>
      <c r="G380" s="67">
        <f t="shared" si="106"/>
        <v>0</v>
      </c>
      <c r="H380" s="67">
        <f t="shared" si="106"/>
        <v>0</v>
      </c>
      <c r="I380" s="67">
        <f t="shared" si="106"/>
        <v>0</v>
      </c>
      <c r="J380" s="67">
        <f t="shared" si="106"/>
        <v>0</v>
      </c>
      <c r="K380" s="67">
        <f t="shared" si="106"/>
        <v>0</v>
      </c>
      <c r="L380" s="67">
        <f t="shared" si="106"/>
        <v>156</v>
      </c>
      <c r="M380" s="67">
        <f t="shared" si="106"/>
        <v>0</v>
      </c>
      <c r="N380" s="67">
        <f t="shared" si="106"/>
        <v>0</v>
      </c>
      <c r="O380" s="67">
        <f aca="true" t="shared" si="107" ref="O380:O391">SUM(C380:N380)</f>
        <v>347</v>
      </c>
    </row>
    <row r="381" spans="1:15" ht="13.5" thickBot="1">
      <c r="A381" s="343"/>
      <c r="B381" s="44" t="s">
        <v>27</v>
      </c>
      <c r="C381" s="70"/>
      <c r="D381" s="70"/>
      <c r="E381" s="70"/>
      <c r="F381" s="70">
        <v>191</v>
      </c>
      <c r="G381" s="70"/>
      <c r="H381" s="70"/>
      <c r="I381" s="70"/>
      <c r="J381" s="70"/>
      <c r="K381" s="70"/>
      <c r="L381" s="70">
        <v>156</v>
      </c>
      <c r="M381" s="70"/>
      <c r="N381" s="70"/>
      <c r="O381" s="71">
        <f t="shared" si="107"/>
        <v>347</v>
      </c>
    </row>
    <row r="382" spans="1:15" ht="13.5" thickBot="1">
      <c r="A382" s="343"/>
      <c r="B382" s="255" t="s">
        <v>200</v>
      </c>
      <c r="C382" s="67">
        <f aca="true" t="shared" si="108" ref="C382:N382">SUM(C383:C383)</f>
        <v>98</v>
      </c>
      <c r="D382" s="67">
        <f t="shared" si="108"/>
        <v>0</v>
      </c>
      <c r="E382" s="67">
        <f t="shared" si="108"/>
        <v>0</v>
      </c>
      <c r="F382" s="67">
        <f t="shared" si="108"/>
        <v>0</v>
      </c>
      <c r="G382" s="67">
        <f t="shared" si="108"/>
        <v>0</v>
      </c>
      <c r="H382" s="67">
        <f t="shared" si="108"/>
        <v>0</v>
      </c>
      <c r="I382" s="67">
        <f t="shared" si="108"/>
        <v>0</v>
      </c>
      <c r="J382" s="67">
        <f t="shared" si="108"/>
        <v>0</v>
      </c>
      <c r="K382" s="67">
        <f t="shared" si="108"/>
        <v>0</v>
      </c>
      <c r="L382" s="67">
        <f t="shared" si="108"/>
        <v>0</v>
      </c>
      <c r="M382" s="67">
        <f t="shared" si="108"/>
        <v>0</v>
      </c>
      <c r="N382" s="67">
        <f t="shared" si="108"/>
        <v>0</v>
      </c>
      <c r="O382" s="67">
        <f t="shared" si="107"/>
        <v>98</v>
      </c>
    </row>
    <row r="383" spans="1:15" ht="13.5" thickBot="1">
      <c r="A383" s="343"/>
      <c r="B383" s="84" t="s">
        <v>222</v>
      </c>
      <c r="C383" s="72">
        <v>98</v>
      </c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1">
        <f t="shared" si="107"/>
        <v>98</v>
      </c>
    </row>
    <row r="384" spans="1:15" ht="13.5" thickBot="1">
      <c r="A384" s="343"/>
      <c r="B384" s="256" t="s">
        <v>203</v>
      </c>
      <c r="C384" s="67">
        <f aca="true" t="shared" si="109" ref="C384:N384">SUM(C385:C389)</f>
        <v>216</v>
      </c>
      <c r="D384" s="67">
        <f t="shared" si="109"/>
        <v>0</v>
      </c>
      <c r="E384" s="67">
        <f t="shared" si="109"/>
        <v>0</v>
      </c>
      <c r="F384" s="67">
        <f t="shared" si="109"/>
        <v>0</v>
      </c>
      <c r="G384" s="67">
        <f t="shared" si="109"/>
        <v>0</v>
      </c>
      <c r="H384" s="67">
        <f t="shared" si="109"/>
        <v>0</v>
      </c>
      <c r="I384" s="67">
        <f t="shared" si="109"/>
        <v>1147</v>
      </c>
      <c r="J384" s="67">
        <f t="shared" si="109"/>
        <v>134</v>
      </c>
      <c r="K384" s="67">
        <f t="shared" si="109"/>
        <v>115</v>
      </c>
      <c r="L384" s="67">
        <f t="shared" si="109"/>
        <v>355</v>
      </c>
      <c r="M384" s="67">
        <f t="shared" si="109"/>
        <v>137</v>
      </c>
      <c r="N384" s="67">
        <f t="shared" si="109"/>
        <v>0</v>
      </c>
      <c r="O384" s="67">
        <f t="shared" si="107"/>
        <v>2104</v>
      </c>
    </row>
    <row r="385" spans="1:15" ht="12.75">
      <c r="A385" s="343"/>
      <c r="B385" s="47" t="s">
        <v>38</v>
      </c>
      <c r="C385" s="68"/>
      <c r="D385" s="68"/>
      <c r="E385" s="68"/>
      <c r="F385" s="68"/>
      <c r="G385" s="68"/>
      <c r="H385" s="68"/>
      <c r="I385" s="68">
        <v>1147</v>
      </c>
      <c r="J385" s="68"/>
      <c r="K385" s="68"/>
      <c r="L385" s="68"/>
      <c r="M385" s="68"/>
      <c r="N385" s="68"/>
      <c r="O385" s="69">
        <f>SUM(C385:N385)</f>
        <v>1147</v>
      </c>
    </row>
    <row r="386" spans="1:15" ht="12.75">
      <c r="A386" s="343"/>
      <c r="B386" s="44" t="s">
        <v>26</v>
      </c>
      <c r="C386" s="70"/>
      <c r="D386" s="70"/>
      <c r="E386" s="70"/>
      <c r="F386" s="70"/>
      <c r="G386" s="70"/>
      <c r="H386" s="70"/>
      <c r="I386" s="70"/>
      <c r="J386" s="70">
        <v>134</v>
      </c>
      <c r="K386" s="70"/>
      <c r="L386" s="70">
        <v>244</v>
      </c>
      <c r="M386" s="70">
        <v>67</v>
      </c>
      <c r="N386" s="70"/>
      <c r="O386" s="71">
        <f>SUM(C386:N386)</f>
        <v>445</v>
      </c>
    </row>
    <row r="387" spans="1:15" ht="12.75">
      <c r="A387" s="343"/>
      <c r="B387" s="44" t="s">
        <v>28</v>
      </c>
      <c r="C387" s="70">
        <v>216</v>
      </c>
      <c r="D387" s="70"/>
      <c r="E387" s="70"/>
      <c r="F387" s="70"/>
      <c r="G387" s="70"/>
      <c r="H387" s="70"/>
      <c r="I387" s="70"/>
      <c r="J387" s="70"/>
      <c r="K387" s="70"/>
      <c r="L387" s="70">
        <v>111</v>
      </c>
      <c r="M387" s="70"/>
      <c r="N387" s="70"/>
      <c r="O387" s="71">
        <f>SUM(C387:N387)</f>
        <v>327</v>
      </c>
    </row>
    <row r="388" spans="1:15" ht="12.75">
      <c r="A388" s="343"/>
      <c r="B388" s="44" t="s">
        <v>33</v>
      </c>
      <c r="C388" s="70"/>
      <c r="D388" s="70"/>
      <c r="E388" s="70"/>
      <c r="F388" s="70"/>
      <c r="G388" s="70"/>
      <c r="H388" s="70"/>
      <c r="I388" s="70"/>
      <c r="J388" s="70"/>
      <c r="K388" s="70">
        <v>115</v>
      </c>
      <c r="L388" s="70"/>
      <c r="M388" s="70"/>
      <c r="N388" s="70"/>
      <c r="O388" s="71">
        <f>SUM(C388:N388)</f>
        <v>115</v>
      </c>
    </row>
    <row r="389" spans="1:15" ht="13.5" thickBot="1">
      <c r="A389" s="343"/>
      <c r="B389" s="44" t="s">
        <v>204</v>
      </c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>
        <v>70</v>
      </c>
      <c r="N389" s="70"/>
      <c r="O389" s="71">
        <f>SUM(C389:N389)</f>
        <v>70</v>
      </c>
    </row>
    <row r="390" spans="1:15" ht="13.5" thickBot="1">
      <c r="A390" s="343"/>
      <c r="B390" s="30" t="s">
        <v>206</v>
      </c>
      <c r="C390" s="67">
        <f aca="true" t="shared" si="110" ref="C390:N390">SUM(C391)</f>
        <v>0</v>
      </c>
      <c r="D390" s="67">
        <f t="shared" si="110"/>
        <v>0</v>
      </c>
      <c r="E390" s="67">
        <f t="shared" si="110"/>
        <v>0</v>
      </c>
      <c r="F390" s="67">
        <f t="shared" si="110"/>
        <v>92</v>
      </c>
      <c r="G390" s="67">
        <f t="shared" si="110"/>
        <v>0</v>
      </c>
      <c r="H390" s="67">
        <f t="shared" si="110"/>
        <v>0</v>
      </c>
      <c r="I390" s="67">
        <f t="shared" si="110"/>
        <v>0</v>
      </c>
      <c r="J390" s="67">
        <f t="shared" si="110"/>
        <v>0</v>
      </c>
      <c r="K390" s="67">
        <f t="shared" si="110"/>
        <v>0</v>
      </c>
      <c r="L390" s="67">
        <f t="shared" si="110"/>
        <v>0</v>
      </c>
      <c r="M390" s="67">
        <f t="shared" si="110"/>
        <v>0</v>
      </c>
      <c r="N390" s="67">
        <f t="shared" si="110"/>
        <v>0</v>
      </c>
      <c r="O390" s="67">
        <f t="shared" si="107"/>
        <v>92</v>
      </c>
    </row>
    <row r="391" spans="1:15" ht="13.5" thickBot="1">
      <c r="A391" s="347"/>
      <c r="B391" s="257" t="s">
        <v>62</v>
      </c>
      <c r="C391" s="76">
        <v>0</v>
      </c>
      <c r="D391" s="76">
        <v>0</v>
      </c>
      <c r="E391" s="76">
        <v>0</v>
      </c>
      <c r="F391" s="76">
        <v>92</v>
      </c>
      <c r="G391" s="76">
        <v>0</v>
      </c>
      <c r="H391" s="76">
        <v>0</v>
      </c>
      <c r="I391" s="76">
        <v>0</v>
      </c>
      <c r="J391" s="76">
        <v>0</v>
      </c>
      <c r="K391" s="76">
        <v>0</v>
      </c>
      <c r="L391" s="76">
        <v>0</v>
      </c>
      <c r="M391" s="76">
        <v>0</v>
      </c>
      <c r="N391" s="76">
        <v>0</v>
      </c>
      <c r="O391" s="77">
        <f t="shared" si="107"/>
        <v>92</v>
      </c>
    </row>
    <row r="392" spans="1:15" ht="14.25" thickBot="1">
      <c r="A392" s="344" t="s">
        <v>189</v>
      </c>
      <c r="B392" s="344"/>
      <c r="C392" s="344"/>
      <c r="D392" s="344"/>
      <c r="E392" s="344"/>
      <c r="F392" s="344"/>
      <c r="G392" s="344"/>
      <c r="H392" s="344"/>
      <c r="I392" s="344"/>
      <c r="J392" s="344"/>
      <c r="K392" s="344"/>
      <c r="L392" s="344"/>
      <c r="M392" s="345"/>
      <c r="N392" s="346"/>
      <c r="O392" s="345"/>
    </row>
    <row r="393" spans="1:15" s="264" customFormat="1" ht="14.25" customHeight="1" thickBot="1">
      <c r="A393" s="342" t="s">
        <v>205</v>
      </c>
      <c r="B393" s="262" t="s">
        <v>105</v>
      </c>
      <c r="C393" s="263">
        <f aca="true" t="shared" si="111" ref="C393:N393">C394+C405+C408+C410+C413</f>
        <v>829</v>
      </c>
      <c r="D393" s="263">
        <f t="shared" si="111"/>
        <v>1187</v>
      </c>
      <c r="E393" s="263">
        <f t="shared" si="111"/>
        <v>1232</v>
      </c>
      <c r="F393" s="263">
        <f t="shared" si="111"/>
        <v>733</v>
      </c>
      <c r="G393" s="263">
        <f t="shared" si="111"/>
        <v>0</v>
      </c>
      <c r="H393" s="263">
        <f t="shared" si="111"/>
        <v>778</v>
      </c>
      <c r="I393" s="263">
        <f t="shared" si="111"/>
        <v>1385</v>
      </c>
      <c r="J393" s="263">
        <f t="shared" si="111"/>
        <v>961</v>
      </c>
      <c r="K393" s="263">
        <f t="shared" si="111"/>
        <v>975</v>
      </c>
      <c r="L393" s="263">
        <f t="shared" si="111"/>
        <v>1200</v>
      </c>
      <c r="M393" s="263">
        <f t="shared" si="111"/>
        <v>1354</v>
      </c>
      <c r="N393" s="263">
        <f t="shared" si="111"/>
        <v>1352</v>
      </c>
      <c r="O393" s="263">
        <f>O394+O405+O408+O410+O413</f>
        <v>11986</v>
      </c>
    </row>
    <row r="394" spans="1:15" ht="13.5" customHeight="1" thickBot="1">
      <c r="A394" s="343"/>
      <c r="B394" s="30" t="s">
        <v>194</v>
      </c>
      <c r="C394" s="67">
        <f aca="true" t="shared" si="112" ref="C394:N394">SUM(C395:C404)</f>
        <v>363</v>
      </c>
      <c r="D394" s="67">
        <f t="shared" si="112"/>
        <v>426</v>
      </c>
      <c r="E394" s="67">
        <f t="shared" si="112"/>
        <v>767</v>
      </c>
      <c r="F394" s="67">
        <f t="shared" si="112"/>
        <v>587</v>
      </c>
      <c r="G394" s="67">
        <f t="shared" si="112"/>
        <v>0</v>
      </c>
      <c r="H394" s="67">
        <f t="shared" si="112"/>
        <v>124</v>
      </c>
      <c r="I394" s="67">
        <f t="shared" si="112"/>
        <v>403</v>
      </c>
      <c r="J394" s="67">
        <f t="shared" si="112"/>
        <v>382</v>
      </c>
      <c r="K394" s="67">
        <f t="shared" si="112"/>
        <v>620</v>
      </c>
      <c r="L394" s="67">
        <f t="shared" si="112"/>
        <v>299</v>
      </c>
      <c r="M394" s="67">
        <f t="shared" si="112"/>
        <v>673</v>
      </c>
      <c r="N394" s="67">
        <f t="shared" si="112"/>
        <v>917</v>
      </c>
      <c r="O394" s="67">
        <f aca="true" t="shared" si="113" ref="O394:O404">SUM(C394:N394)</f>
        <v>5561</v>
      </c>
    </row>
    <row r="395" spans="1:15" ht="12.75">
      <c r="A395" s="343"/>
      <c r="B395" s="148" t="s">
        <v>64</v>
      </c>
      <c r="C395" s="70">
        <v>93</v>
      </c>
      <c r="D395" s="70">
        <v>259</v>
      </c>
      <c r="E395" s="70">
        <v>365</v>
      </c>
      <c r="F395" s="70">
        <v>167</v>
      </c>
      <c r="G395" s="70"/>
      <c r="H395" s="70"/>
      <c r="I395" s="70">
        <v>193</v>
      </c>
      <c r="J395" s="70">
        <v>83</v>
      </c>
      <c r="K395" s="70">
        <v>371</v>
      </c>
      <c r="L395" s="70">
        <v>77</v>
      </c>
      <c r="M395" s="70">
        <v>111</v>
      </c>
      <c r="N395" s="70">
        <v>507</v>
      </c>
      <c r="O395" s="71">
        <f t="shared" si="113"/>
        <v>2226</v>
      </c>
    </row>
    <row r="396" spans="1:15" ht="12.75">
      <c r="A396" s="343"/>
      <c r="B396" s="147" t="s">
        <v>71</v>
      </c>
      <c r="C396" s="70">
        <v>179</v>
      </c>
      <c r="D396" s="70">
        <v>71</v>
      </c>
      <c r="E396" s="70"/>
      <c r="F396" s="70"/>
      <c r="G396" s="70"/>
      <c r="H396" s="70">
        <v>124</v>
      </c>
      <c r="I396" s="70">
        <v>146</v>
      </c>
      <c r="J396" s="70"/>
      <c r="K396" s="70"/>
      <c r="L396" s="70">
        <v>66</v>
      </c>
      <c r="M396" s="70">
        <v>461</v>
      </c>
      <c r="N396" s="70">
        <v>214</v>
      </c>
      <c r="O396" s="71">
        <f t="shared" si="113"/>
        <v>1261</v>
      </c>
    </row>
    <row r="397" spans="1:15" ht="12.75">
      <c r="A397" s="343"/>
      <c r="B397" s="147" t="s">
        <v>91</v>
      </c>
      <c r="C397" s="70"/>
      <c r="D397" s="70"/>
      <c r="E397" s="70">
        <v>151</v>
      </c>
      <c r="F397" s="70"/>
      <c r="G397" s="70"/>
      <c r="H397" s="70"/>
      <c r="I397" s="70"/>
      <c r="J397" s="70">
        <v>93</v>
      </c>
      <c r="K397" s="70">
        <v>117</v>
      </c>
      <c r="L397" s="70"/>
      <c r="M397" s="70">
        <v>101</v>
      </c>
      <c r="N397" s="70">
        <v>129</v>
      </c>
      <c r="O397" s="71">
        <f t="shared" si="113"/>
        <v>591</v>
      </c>
    </row>
    <row r="398" spans="1:15" ht="12.75">
      <c r="A398" s="343"/>
      <c r="B398" s="147" t="s">
        <v>196</v>
      </c>
      <c r="C398" s="70"/>
      <c r="D398" s="70"/>
      <c r="E398" s="70"/>
      <c r="F398" s="70">
        <v>276</v>
      </c>
      <c r="G398" s="70"/>
      <c r="H398" s="70"/>
      <c r="I398" s="70"/>
      <c r="J398" s="70">
        <v>79</v>
      </c>
      <c r="K398" s="70">
        <v>132</v>
      </c>
      <c r="L398" s="70">
        <v>100</v>
      </c>
      <c r="M398" s="70"/>
      <c r="N398" s="70"/>
      <c r="O398" s="71">
        <f t="shared" si="113"/>
        <v>587</v>
      </c>
    </row>
    <row r="399" spans="1:15" ht="12.75">
      <c r="A399" s="343"/>
      <c r="B399" s="148" t="s">
        <v>207</v>
      </c>
      <c r="C399" s="70">
        <v>53</v>
      </c>
      <c r="D399" s="70"/>
      <c r="E399" s="70">
        <v>85</v>
      </c>
      <c r="F399" s="70"/>
      <c r="G399" s="70"/>
      <c r="H399" s="70"/>
      <c r="I399" s="70">
        <v>64</v>
      </c>
      <c r="J399" s="70"/>
      <c r="K399" s="70"/>
      <c r="L399" s="70"/>
      <c r="M399" s="70"/>
      <c r="N399" s="70">
        <v>67</v>
      </c>
      <c r="O399" s="71">
        <f t="shared" si="113"/>
        <v>269</v>
      </c>
    </row>
    <row r="400" spans="1:15" ht="12.75">
      <c r="A400" s="343"/>
      <c r="B400" s="145" t="s">
        <v>195</v>
      </c>
      <c r="C400" s="72"/>
      <c r="D400" s="72">
        <v>96</v>
      </c>
      <c r="E400" s="72"/>
      <c r="F400" s="72">
        <v>53</v>
      </c>
      <c r="G400" s="72"/>
      <c r="H400" s="72"/>
      <c r="I400" s="72"/>
      <c r="J400" s="72"/>
      <c r="K400" s="72"/>
      <c r="L400" s="72">
        <v>56</v>
      </c>
      <c r="M400" s="72"/>
      <c r="N400" s="72"/>
      <c r="O400" s="73">
        <f t="shared" si="113"/>
        <v>205</v>
      </c>
    </row>
    <row r="401" spans="1:15" ht="12.75">
      <c r="A401" s="343"/>
      <c r="B401" s="145" t="s">
        <v>54</v>
      </c>
      <c r="C401" s="72">
        <v>38</v>
      </c>
      <c r="D401" s="72"/>
      <c r="E401" s="72"/>
      <c r="F401" s="72"/>
      <c r="G401" s="72"/>
      <c r="H401" s="72"/>
      <c r="I401" s="72"/>
      <c r="J401" s="72">
        <v>127</v>
      </c>
      <c r="K401" s="72"/>
      <c r="L401" s="72"/>
      <c r="M401" s="72"/>
      <c r="N401" s="72"/>
      <c r="O401" s="73">
        <f t="shared" si="113"/>
        <v>165</v>
      </c>
    </row>
    <row r="402" spans="1:15" ht="12.75">
      <c r="A402" s="343"/>
      <c r="B402" s="147" t="s">
        <v>75</v>
      </c>
      <c r="C402" s="72"/>
      <c r="D402" s="72"/>
      <c r="E402" s="70">
        <v>76</v>
      </c>
      <c r="F402" s="72">
        <v>58</v>
      </c>
      <c r="G402" s="72"/>
      <c r="H402" s="72"/>
      <c r="I402" s="72"/>
      <c r="J402" s="72"/>
      <c r="K402" s="72"/>
      <c r="L402" s="72"/>
      <c r="M402" s="72"/>
      <c r="N402" s="72"/>
      <c r="O402" s="73">
        <f t="shared" si="113"/>
        <v>134</v>
      </c>
    </row>
    <row r="403" spans="1:15" ht="12.75">
      <c r="A403" s="343"/>
      <c r="B403" s="269" t="s">
        <v>221</v>
      </c>
      <c r="C403" s="72"/>
      <c r="D403" s="72"/>
      <c r="E403" s="72">
        <v>90</v>
      </c>
      <c r="F403" s="72"/>
      <c r="G403" s="72"/>
      <c r="H403" s="72"/>
      <c r="I403" s="72"/>
      <c r="J403" s="72"/>
      <c r="K403" s="72"/>
      <c r="L403" s="72"/>
      <c r="M403" s="72"/>
      <c r="N403" s="72"/>
      <c r="O403" s="73">
        <f t="shared" si="113"/>
        <v>90</v>
      </c>
    </row>
    <row r="404" spans="1:15" ht="13.5" thickBot="1">
      <c r="A404" s="343"/>
      <c r="B404" s="145" t="s">
        <v>219</v>
      </c>
      <c r="C404" s="72"/>
      <c r="D404" s="72"/>
      <c r="E404" s="72"/>
      <c r="F404" s="72">
        <v>33</v>
      </c>
      <c r="G404" s="72"/>
      <c r="H404" s="72"/>
      <c r="I404" s="72"/>
      <c r="J404" s="72"/>
      <c r="K404" s="72"/>
      <c r="L404" s="72"/>
      <c r="M404" s="72"/>
      <c r="N404" s="72"/>
      <c r="O404" s="73">
        <f t="shared" si="113"/>
        <v>33</v>
      </c>
    </row>
    <row r="405" spans="1:15" ht="13.5" thickBot="1">
      <c r="A405" s="343"/>
      <c r="B405" s="30" t="s">
        <v>197</v>
      </c>
      <c r="C405" s="67">
        <f aca="true" t="shared" si="114" ref="C405:N405">SUM(C406:C407)</f>
        <v>0</v>
      </c>
      <c r="D405" s="67">
        <f t="shared" si="114"/>
        <v>0</v>
      </c>
      <c r="E405" s="67">
        <f t="shared" si="114"/>
        <v>0</v>
      </c>
      <c r="F405" s="67">
        <f t="shared" si="114"/>
        <v>50</v>
      </c>
      <c r="G405" s="67">
        <f t="shared" si="114"/>
        <v>0</v>
      </c>
      <c r="H405" s="67">
        <f t="shared" si="114"/>
        <v>74</v>
      </c>
      <c r="I405" s="67">
        <f t="shared" si="114"/>
        <v>174</v>
      </c>
      <c r="J405" s="67">
        <f t="shared" si="114"/>
        <v>0</v>
      </c>
      <c r="K405" s="67">
        <f t="shared" si="114"/>
        <v>0</v>
      </c>
      <c r="L405" s="67">
        <f t="shared" si="114"/>
        <v>0</v>
      </c>
      <c r="M405" s="67">
        <f t="shared" si="114"/>
        <v>0</v>
      </c>
      <c r="N405" s="67">
        <f t="shared" si="114"/>
        <v>0</v>
      </c>
      <c r="O405" s="67">
        <f aca="true" t="shared" si="115" ref="O405:O413">SUM(C405:N405)</f>
        <v>298</v>
      </c>
    </row>
    <row r="406" spans="1:15" ht="12.75">
      <c r="A406" s="343"/>
      <c r="B406" s="146" t="s">
        <v>213</v>
      </c>
      <c r="C406" s="68"/>
      <c r="D406" s="68"/>
      <c r="E406" s="68"/>
      <c r="F406" s="68"/>
      <c r="G406" s="68"/>
      <c r="H406" s="68"/>
      <c r="I406" s="68">
        <v>174</v>
      </c>
      <c r="J406" s="68"/>
      <c r="K406" s="68"/>
      <c r="L406" s="68"/>
      <c r="M406" s="68"/>
      <c r="N406" s="68"/>
      <c r="O406" s="69">
        <f t="shared" si="115"/>
        <v>174</v>
      </c>
    </row>
    <row r="407" spans="1:15" ht="13.5" thickBot="1">
      <c r="A407" s="343"/>
      <c r="B407" s="147" t="s">
        <v>217</v>
      </c>
      <c r="C407" s="70"/>
      <c r="D407" s="70"/>
      <c r="E407" s="70"/>
      <c r="F407" s="70">
        <v>50</v>
      </c>
      <c r="G407" s="70"/>
      <c r="H407" s="70">
        <v>74</v>
      </c>
      <c r="I407" s="70"/>
      <c r="J407" s="70"/>
      <c r="K407" s="70"/>
      <c r="L407" s="70"/>
      <c r="M407" s="70"/>
      <c r="N407" s="70"/>
      <c r="O407" s="71">
        <f t="shared" si="115"/>
        <v>124</v>
      </c>
    </row>
    <row r="408" spans="1:15" ht="13.5" thickBot="1">
      <c r="A408" s="343"/>
      <c r="B408" s="253" t="s">
        <v>198</v>
      </c>
      <c r="C408" s="67">
        <f aca="true" t="shared" si="116" ref="C408:N408">SUM(C409:C409)</f>
        <v>77</v>
      </c>
      <c r="D408" s="67">
        <f t="shared" si="116"/>
        <v>0</v>
      </c>
      <c r="E408" s="67">
        <f t="shared" si="116"/>
        <v>80</v>
      </c>
      <c r="F408" s="67">
        <f t="shared" si="116"/>
        <v>0</v>
      </c>
      <c r="G408" s="67">
        <f t="shared" si="116"/>
        <v>0</v>
      </c>
      <c r="H408" s="67">
        <f t="shared" si="116"/>
        <v>65</v>
      </c>
      <c r="I408" s="67">
        <f t="shared" si="116"/>
        <v>60</v>
      </c>
      <c r="J408" s="67">
        <f t="shared" si="116"/>
        <v>98</v>
      </c>
      <c r="K408" s="67">
        <f t="shared" si="116"/>
        <v>0</v>
      </c>
      <c r="L408" s="67">
        <f t="shared" si="116"/>
        <v>0</v>
      </c>
      <c r="M408" s="67">
        <f t="shared" si="116"/>
        <v>91</v>
      </c>
      <c r="N408" s="67">
        <f t="shared" si="116"/>
        <v>0</v>
      </c>
      <c r="O408" s="67">
        <f t="shared" si="115"/>
        <v>471</v>
      </c>
    </row>
    <row r="409" spans="1:15" ht="13.5" thickBot="1">
      <c r="A409" s="343"/>
      <c r="B409" s="44" t="s">
        <v>27</v>
      </c>
      <c r="C409" s="70">
        <v>77</v>
      </c>
      <c r="D409" s="70"/>
      <c r="E409" s="70">
        <v>80</v>
      </c>
      <c r="F409" s="70"/>
      <c r="G409" s="70"/>
      <c r="H409" s="70">
        <v>65</v>
      </c>
      <c r="I409" s="70">
        <v>60</v>
      </c>
      <c r="J409" s="70">
        <v>98</v>
      </c>
      <c r="K409" s="70"/>
      <c r="L409" s="70"/>
      <c r="M409" s="70">
        <v>91</v>
      </c>
      <c r="N409" s="70"/>
      <c r="O409" s="71">
        <f t="shared" si="115"/>
        <v>471</v>
      </c>
    </row>
    <row r="410" spans="1:15" ht="13.5" thickBot="1">
      <c r="A410" s="343"/>
      <c r="B410" s="255" t="s">
        <v>200</v>
      </c>
      <c r="C410" s="67">
        <f aca="true" t="shared" si="117" ref="C410:N410">SUM(C411:C412)</f>
        <v>0</v>
      </c>
      <c r="D410" s="67">
        <f t="shared" si="117"/>
        <v>440</v>
      </c>
      <c r="E410" s="67">
        <f t="shared" si="117"/>
        <v>0</v>
      </c>
      <c r="F410" s="67">
        <f t="shared" si="117"/>
        <v>0</v>
      </c>
      <c r="G410" s="67">
        <f t="shared" si="117"/>
        <v>0</v>
      </c>
      <c r="H410" s="67">
        <f t="shared" si="117"/>
        <v>147</v>
      </c>
      <c r="I410" s="67">
        <f t="shared" si="117"/>
        <v>121</v>
      </c>
      <c r="J410" s="67">
        <f t="shared" si="117"/>
        <v>302</v>
      </c>
      <c r="K410" s="67">
        <f t="shared" si="117"/>
        <v>145</v>
      </c>
      <c r="L410" s="67">
        <f t="shared" si="117"/>
        <v>261</v>
      </c>
      <c r="M410" s="67">
        <f t="shared" si="117"/>
        <v>44</v>
      </c>
      <c r="N410" s="67">
        <f t="shared" si="117"/>
        <v>118</v>
      </c>
      <c r="O410" s="67">
        <f t="shared" si="115"/>
        <v>1578</v>
      </c>
    </row>
    <row r="411" spans="1:15" ht="12.75">
      <c r="A411" s="343"/>
      <c r="B411" s="44" t="s">
        <v>73</v>
      </c>
      <c r="C411" s="70"/>
      <c r="D411" s="70">
        <v>440</v>
      </c>
      <c r="E411" s="70"/>
      <c r="F411" s="70"/>
      <c r="G411" s="70"/>
      <c r="H411" s="70">
        <v>147</v>
      </c>
      <c r="I411" s="70">
        <v>121</v>
      </c>
      <c r="J411" s="70">
        <v>302</v>
      </c>
      <c r="K411" s="70">
        <v>91</v>
      </c>
      <c r="L411" s="70">
        <v>261</v>
      </c>
      <c r="M411" s="70">
        <v>44</v>
      </c>
      <c r="N411" s="70">
        <v>118</v>
      </c>
      <c r="O411" s="71">
        <f t="shared" si="115"/>
        <v>1524</v>
      </c>
    </row>
    <row r="412" spans="1:15" ht="13.5" thickBot="1">
      <c r="A412" s="343"/>
      <c r="B412" s="44" t="s">
        <v>63</v>
      </c>
      <c r="C412" s="70"/>
      <c r="D412" s="70"/>
      <c r="E412" s="70"/>
      <c r="F412" s="70"/>
      <c r="G412" s="70"/>
      <c r="H412" s="70"/>
      <c r="I412" s="70"/>
      <c r="J412" s="70"/>
      <c r="K412" s="70">
        <v>54</v>
      </c>
      <c r="L412" s="70"/>
      <c r="M412" s="70"/>
      <c r="N412" s="70"/>
      <c r="O412" s="71">
        <f t="shared" si="115"/>
        <v>54</v>
      </c>
    </row>
    <row r="413" spans="1:15" ht="13.5" thickBot="1">
      <c r="A413" s="343"/>
      <c r="B413" s="256" t="s">
        <v>203</v>
      </c>
      <c r="C413" s="67">
        <f aca="true" t="shared" si="118" ref="C413:N413">SUM(C414:C419)</f>
        <v>389</v>
      </c>
      <c r="D413" s="67">
        <f t="shared" si="118"/>
        <v>321</v>
      </c>
      <c r="E413" s="67">
        <f t="shared" si="118"/>
        <v>385</v>
      </c>
      <c r="F413" s="67">
        <f t="shared" si="118"/>
        <v>96</v>
      </c>
      <c r="G413" s="67">
        <f t="shared" si="118"/>
        <v>0</v>
      </c>
      <c r="H413" s="67">
        <f t="shared" si="118"/>
        <v>368</v>
      </c>
      <c r="I413" s="67">
        <f t="shared" si="118"/>
        <v>627</v>
      </c>
      <c r="J413" s="67">
        <f t="shared" si="118"/>
        <v>179</v>
      </c>
      <c r="K413" s="67">
        <f t="shared" si="118"/>
        <v>210</v>
      </c>
      <c r="L413" s="67">
        <f t="shared" si="118"/>
        <v>640</v>
      </c>
      <c r="M413" s="67">
        <f t="shared" si="118"/>
        <v>546</v>
      </c>
      <c r="N413" s="67">
        <f t="shared" si="118"/>
        <v>317</v>
      </c>
      <c r="O413" s="67">
        <f t="shared" si="115"/>
        <v>4078</v>
      </c>
    </row>
    <row r="414" spans="1:15" ht="12.75">
      <c r="A414" s="343"/>
      <c r="B414" s="47" t="s">
        <v>34</v>
      </c>
      <c r="C414" s="68">
        <v>43</v>
      </c>
      <c r="D414" s="68"/>
      <c r="E414" s="68"/>
      <c r="F414" s="68"/>
      <c r="G414" s="68"/>
      <c r="H414" s="68">
        <v>90</v>
      </c>
      <c r="I414" s="68">
        <v>571</v>
      </c>
      <c r="J414" s="68"/>
      <c r="K414" s="68">
        <v>83</v>
      </c>
      <c r="L414" s="68">
        <v>390</v>
      </c>
      <c r="M414" s="68">
        <v>399</v>
      </c>
      <c r="N414" s="68"/>
      <c r="O414" s="69">
        <f aca="true" t="shared" si="119" ref="O414:O419">SUM(C414:N414)</f>
        <v>1576</v>
      </c>
    </row>
    <row r="415" spans="1:15" ht="12.75">
      <c r="A415" s="343"/>
      <c r="B415" s="44" t="s">
        <v>29</v>
      </c>
      <c r="C415" s="70">
        <v>166</v>
      </c>
      <c r="D415" s="70">
        <v>246</v>
      </c>
      <c r="E415" s="70">
        <v>385</v>
      </c>
      <c r="F415" s="70">
        <v>42</v>
      </c>
      <c r="G415" s="70"/>
      <c r="H415" s="70">
        <v>123</v>
      </c>
      <c r="I415" s="70">
        <v>56</v>
      </c>
      <c r="J415" s="70"/>
      <c r="K415" s="70">
        <v>127</v>
      </c>
      <c r="L415" s="70">
        <v>177</v>
      </c>
      <c r="M415" s="70">
        <v>44</v>
      </c>
      <c r="N415" s="70">
        <v>165</v>
      </c>
      <c r="O415" s="71">
        <f t="shared" si="119"/>
        <v>1531</v>
      </c>
    </row>
    <row r="416" spans="1:15" ht="12.75">
      <c r="A416" s="343"/>
      <c r="B416" s="44" t="s">
        <v>33</v>
      </c>
      <c r="C416" s="70">
        <v>180</v>
      </c>
      <c r="D416" s="70"/>
      <c r="E416" s="70"/>
      <c r="F416" s="70"/>
      <c r="G416" s="70"/>
      <c r="H416" s="70">
        <v>61</v>
      </c>
      <c r="I416" s="70"/>
      <c r="J416" s="70">
        <v>83</v>
      </c>
      <c r="K416" s="70"/>
      <c r="L416" s="70">
        <v>73</v>
      </c>
      <c r="M416" s="70">
        <v>103</v>
      </c>
      <c r="N416" s="70"/>
      <c r="O416" s="71">
        <f t="shared" si="119"/>
        <v>500</v>
      </c>
    </row>
    <row r="417" spans="1:15" ht="12.75">
      <c r="A417" s="343"/>
      <c r="B417" s="44" t="s">
        <v>26</v>
      </c>
      <c r="C417" s="70"/>
      <c r="D417" s="70"/>
      <c r="E417" s="70"/>
      <c r="F417" s="70">
        <v>54</v>
      </c>
      <c r="G417" s="70"/>
      <c r="H417" s="70">
        <v>94</v>
      </c>
      <c r="I417" s="70"/>
      <c r="J417" s="70"/>
      <c r="K417" s="70"/>
      <c r="L417" s="70"/>
      <c r="M417" s="70"/>
      <c r="N417" s="70">
        <v>152</v>
      </c>
      <c r="O417" s="71">
        <f t="shared" si="119"/>
        <v>300</v>
      </c>
    </row>
    <row r="418" spans="1:15" ht="12.75">
      <c r="A418" s="343"/>
      <c r="B418" s="44" t="s">
        <v>59</v>
      </c>
      <c r="C418" s="70"/>
      <c r="D418" s="70"/>
      <c r="E418" s="70"/>
      <c r="F418" s="70"/>
      <c r="G418" s="70"/>
      <c r="H418" s="70"/>
      <c r="I418" s="70"/>
      <c r="J418" s="70">
        <v>96</v>
      </c>
      <c r="K418" s="70"/>
      <c r="L418" s="70"/>
      <c r="M418" s="70"/>
      <c r="N418" s="70"/>
      <c r="O418" s="71">
        <f t="shared" si="119"/>
        <v>96</v>
      </c>
    </row>
    <row r="419" spans="1:15" ht="13.5" thickBot="1">
      <c r="A419" s="343"/>
      <c r="B419" s="44" t="s">
        <v>30</v>
      </c>
      <c r="C419" s="70"/>
      <c r="D419" s="70">
        <v>75</v>
      </c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1">
        <f t="shared" si="119"/>
        <v>75</v>
      </c>
    </row>
    <row r="420" spans="1:15" ht="14.25" thickBot="1">
      <c r="A420" s="344" t="s">
        <v>183</v>
      </c>
      <c r="B420" s="344"/>
      <c r="C420" s="344"/>
      <c r="D420" s="344"/>
      <c r="E420" s="344"/>
      <c r="F420" s="344"/>
      <c r="G420" s="344"/>
      <c r="H420" s="344"/>
      <c r="I420" s="344"/>
      <c r="J420" s="344"/>
      <c r="K420" s="344"/>
      <c r="L420" s="344"/>
      <c r="M420" s="345"/>
      <c r="N420" s="346"/>
      <c r="O420" s="345"/>
    </row>
    <row r="421" spans="1:15" s="264" customFormat="1" ht="14.25" customHeight="1" thickBot="1">
      <c r="A421" s="342" t="s">
        <v>205</v>
      </c>
      <c r="B421" s="262" t="s">
        <v>105</v>
      </c>
      <c r="C421" s="263">
        <f aca="true" t="shared" si="120" ref="C421:N421">C422+C434+C442+C444</f>
        <v>3934</v>
      </c>
      <c r="D421" s="263">
        <f t="shared" si="120"/>
        <v>4364</v>
      </c>
      <c r="E421" s="263">
        <f t="shared" si="120"/>
        <v>6071</v>
      </c>
      <c r="F421" s="263">
        <f t="shared" si="120"/>
        <v>6150</v>
      </c>
      <c r="G421" s="263">
        <f t="shared" si="120"/>
        <v>0</v>
      </c>
      <c r="H421" s="263">
        <f t="shared" si="120"/>
        <v>7134</v>
      </c>
      <c r="I421" s="263">
        <f t="shared" si="120"/>
        <v>5309</v>
      </c>
      <c r="J421" s="263">
        <f t="shared" si="120"/>
        <v>6710</v>
      </c>
      <c r="K421" s="263">
        <f t="shared" si="120"/>
        <v>7414</v>
      </c>
      <c r="L421" s="263">
        <f t="shared" si="120"/>
        <v>6278</v>
      </c>
      <c r="M421" s="263">
        <f t="shared" si="120"/>
        <v>6712</v>
      </c>
      <c r="N421" s="263">
        <f t="shared" si="120"/>
        <v>7153</v>
      </c>
      <c r="O421" s="263">
        <f>O422+O434+O442+O444</f>
        <v>67229</v>
      </c>
    </row>
    <row r="422" spans="1:15" ht="13.5" customHeight="1" thickBot="1">
      <c r="A422" s="343"/>
      <c r="B422" s="30" t="s">
        <v>194</v>
      </c>
      <c r="C422" s="67">
        <f aca="true" t="shared" si="121" ref="C422:N422">SUM(C423:C433)</f>
        <v>3723</v>
      </c>
      <c r="D422" s="67">
        <f t="shared" si="121"/>
        <v>4118</v>
      </c>
      <c r="E422" s="67">
        <f t="shared" si="121"/>
        <v>5707</v>
      </c>
      <c r="F422" s="67">
        <f t="shared" si="121"/>
        <v>5751</v>
      </c>
      <c r="G422" s="67">
        <f t="shared" si="121"/>
        <v>0</v>
      </c>
      <c r="H422" s="67">
        <f t="shared" si="121"/>
        <v>6548</v>
      </c>
      <c r="I422" s="67">
        <f t="shared" si="121"/>
        <v>5056</v>
      </c>
      <c r="J422" s="67">
        <f t="shared" si="121"/>
        <v>5798</v>
      </c>
      <c r="K422" s="67">
        <f t="shared" si="121"/>
        <v>7003</v>
      </c>
      <c r="L422" s="67">
        <f t="shared" si="121"/>
        <v>5249</v>
      </c>
      <c r="M422" s="67">
        <f t="shared" si="121"/>
        <v>6364</v>
      </c>
      <c r="N422" s="67">
        <f t="shared" si="121"/>
        <v>6489</v>
      </c>
      <c r="O422" s="67">
        <f aca="true" t="shared" si="122" ref="O422:O445">SUM(C422:N422)</f>
        <v>61806</v>
      </c>
    </row>
    <row r="423" spans="1:15" ht="12.75">
      <c r="A423" s="343"/>
      <c r="B423" s="146" t="s">
        <v>75</v>
      </c>
      <c r="C423" s="68">
        <v>1567</v>
      </c>
      <c r="D423" s="68">
        <v>1556</v>
      </c>
      <c r="E423" s="68">
        <v>1510</v>
      </c>
      <c r="F423" s="68">
        <v>2059</v>
      </c>
      <c r="G423" s="68"/>
      <c r="H423" s="68">
        <v>2519</v>
      </c>
      <c r="I423" s="68">
        <v>1770</v>
      </c>
      <c r="J423" s="68">
        <v>3001</v>
      </c>
      <c r="K423" s="68">
        <v>2403</v>
      </c>
      <c r="L423" s="68">
        <v>1910</v>
      </c>
      <c r="M423" s="68">
        <v>2347</v>
      </c>
      <c r="N423" s="68">
        <v>2336</v>
      </c>
      <c r="O423" s="69">
        <f t="shared" si="122"/>
        <v>22978</v>
      </c>
    </row>
    <row r="424" spans="1:15" ht="12.75">
      <c r="A424" s="343"/>
      <c r="B424" s="147" t="s">
        <v>71</v>
      </c>
      <c r="C424" s="70">
        <v>352</v>
      </c>
      <c r="D424" s="70">
        <v>476</v>
      </c>
      <c r="E424" s="70">
        <v>1192</v>
      </c>
      <c r="F424" s="70">
        <v>763</v>
      </c>
      <c r="G424" s="70"/>
      <c r="H424" s="70">
        <v>1086</v>
      </c>
      <c r="I424" s="70">
        <v>605</v>
      </c>
      <c r="J424" s="70">
        <v>783</v>
      </c>
      <c r="K424" s="70">
        <v>1373</v>
      </c>
      <c r="L424" s="70">
        <v>864</v>
      </c>
      <c r="M424" s="70">
        <v>1130</v>
      </c>
      <c r="N424" s="70">
        <v>1342</v>
      </c>
      <c r="O424" s="71">
        <f t="shared" si="122"/>
        <v>9966</v>
      </c>
    </row>
    <row r="425" spans="1:15" ht="12.75">
      <c r="A425" s="343"/>
      <c r="B425" s="147" t="s">
        <v>195</v>
      </c>
      <c r="C425" s="70">
        <v>592</v>
      </c>
      <c r="D425" s="70">
        <v>682</v>
      </c>
      <c r="E425" s="70">
        <v>955</v>
      </c>
      <c r="F425" s="70">
        <v>1096</v>
      </c>
      <c r="G425" s="70"/>
      <c r="H425" s="70">
        <v>1436</v>
      </c>
      <c r="I425" s="70">
        <v>896</v>
      </c>
      <c r="J425" s="70"/>
      <c r="K425" s="70">
        <v>751</v>
      </c>
      <c r="L425" s="70">
        <v>893</v>
      </c>
      <c r="M425" s="70">
        <v>569</v>
      </c>
      <c r="N425" s="70">
        <v>710</v>
      </c>
      <c r="O425" s="71">
        <f t="shared" si="122"/>
        <v>8580</v>
      </c>
    </row>
    <row r="426" spans="1:15" ht="12.75">
      <c r="A426" s="343"/>
      <c r="B426" s="148" t="s">
        <v>207</v>
      </c>
      <c r="C426" s="70"/>
      <c r="D426" s="70">
        <v>304</v>
      </c>
      <c r="E426" s="70">
        <v>251</v>
      </c>
      <c r="F426" s="70">
        <v>599</v>
      </c>
      <c r="G426" s="70"/>
      <c r="H426" s="70"/>
      <c r="I426" s="70">
        <v>664</v>
      </c>
      <c r="J426" s="70">
        <v>1259</v>
      </c>
      <c r="K426" s="70">
        <v>1229</v>
      </c>
      <c r="L426" s="70">
        <v>583</v>
      </c>
      <c r="M426" s="70">
        <v>961</v>
      </c>
      <c r="N426" s="70">
        <v>740</v>
      </c>
      <c r="O426" s="71">
        <f t="shared" si="122"/>
        <v>6590</v>
      </c>
    </row>
    <row r="427" spans="1:15" ht="12.75">
      <c r="A427" s="343"/>
      <c r="B427" s="147" t="s">
        <v>196</v>
      </c>
      <c r="C427" s="70">
        <v>317</v>
      </c>
      <c r="D427" s="70">
        <v>291</v>
      </c>
      <c r="E427" s="70">
        <v>706</v>
      </c>
      <c r="F427" s="70">
        <v>436</v>
      </c>
      <c r="G427" s="70"/>
      <c r="H427" s="70">
        <v>544</v>
      </c>
      <c r="I427" s="70">
        <v>705</v>
      </c>
      <c r="J427" s="70">
        <v>449</v>
      </c>
      <c r="K427" s="70">
        <v>467</v>
      </c>
      <c r="L427" s="70"/>
      <c r="M427" s="70">
        <v>885</v>
      </c>
      <c r="N427" s="70">
        <v>651</v>
      </c>
      <c r="O427" s="71">
        <f t="shared" si="122"/>
        <v>5451</v>
      </c>
    </row>
    <row r="428" spans="1:15" ht="12.75">
      <c r="A428" s="343"/>
      <c r="B428" s="148" t="s">
        <v>64</v>
      </c>
      <c r="C428" s="70">
        <v>353</v>
      </c>
      <c r="D428" s="70">
        <v>531</v>
      </c>
      <c r="E428" s="70">
        <v>789</v>
      </c>
      <c r="F428" s="70"/>
      <c r="G428" s="70"/>
      <c r="H428" s="70">
        <v>608</v>
      </c>
      <c r="I428" s="70"/>
      <c r="J428" s="70">
        <v>306</v>
      </c>
      <c r="K428" s="70">
        <v>506</v>
      </c>
      <c r="L428" s="70">
        <v>478</v>
      </c>
      <c r="M428" s="70">
        <v>472</v>
      </c>
      <c r="N428" s="70"/>
      <c r="O428" s="71">
        <f t="shared" si="122"/>
        <v>4043</v>
      </c>
    </row>
    <row r="429" spans="1:15" ht="12.75">
      <c r="A429" s="343"/>
      <c r="B429" s="145" t="s">
        <v>54</v>
      </c>
      <c r="C429" s="72">
        <v>284</v>
      </c>
      <c r="D429" s="72">
        <v>278</v>
      </c>
      <c r="E429" s="72">
        <v>304</v>
      </c>
      <c r="F429" s="72">
        <v>418</v>
      </c>
      <c r="G429" s="72"/>
      <c r="H429" s="72"/>
      <c r="I429" s="72"/>
      <c r="J429" s="72"/>
      <c r="K429" s="72"/>
      <c r="L429" s="72"/>
      <c r="M429" s="72"/>
      <c r="N429" s="72">
        <v>357</v>
      </c>
      <c r="O429" s="73">
        <f t="shared" si="122"/>
        <v>1641</v>
      </c>
    </row>
    <row r="430" spans="1:15" ht="12.75">
      <c r="A430" s="343"/>
      <c r="B430" s="145" t="s">
        <v>91</v>
      </c>
      <c r="C430" s="72">
        <v>258</v>
      </c>
      <c r="D430" s="72"/>
      <c r="E430" s="72"/>
      <c r="F430" s="72">
        <v>380</v>
      </c>
      <c r="G430" s="72"/>
      <c r="H430" s="72"/>
      <c r="I430" s="72">
        <v>416</v>
      </c>
      <c r="J430" s="72"/>
      <c r="K430" s="72"/>
      <c r="L430" s="72">
        <v>521</v>
      </c>
      <c r="M430" s="72"/>
      <c r="N430" s="72"/>
      <c r="O430" s="73">
        <f t="shared" si="122"/>
        <v>1575</v>
      </c>
    </row>
    <row r="431" spans="1:15" ht="12.75">
      <c r="A431" s="343"/>
      <c r="B431" s="145" t="s">
        <v>74</v>
      </c>
      <c r="C431" s="72"/>
      <c r="D431" s="72"/>
      <c r="E431" s="72"/>
      <c r="F431" s="72"/>
      <c r="G431" s="72"/>
      <c r="H431" s="72">
        <v>355</v>
      </c>
      <c r="I431" s="72"/>
      <c r="J431" s="72"/>
      <c r="K431" s="72"/>
      <c r="L431" s="72"/>
      <c r="M431" s="72"/>
      <c r="N431" s="72"/>
      <c r="O431" s="73">
        <f t="shared" si="122"/>
        <v>355</v>
      </c>
    </row>
    <row r="432" spans="1:15" ht="12.75">
      <c r="A432" s="343"/>
      <c r="B432" s="145" t="s">
        <v>216</v>
      </c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>
        <v>353</v>
      </c>
      <c r="O432" s="73">
        <f t="shared" si="122"/>
        <v>353</v>
      </c>
    </row>
    <row r="433" spans="1:15" ht="13.5" thickBot="1">
      <c r="A433" s="343"/>
      <c r="B433" s="145" t="s">
        <v>98</v>
      </c>
      <c r="C433" s="72"/>
      <c r="D433" s="72"/>
      <c r="E433" s="72"/>
      <c r="F433" s="72"/>
      <c r="G433" s="72"/>
      <c r="H433" s="72"/>
      <c r="I433" s="72"/>
      <c r="J433" s="72"/>
      <c r="K433" s="72">
        <v>274</v>
      </c>
      <c r="L433" s="72"/>
      <c r="M433" s="72"/>
      <c r="N433" s="72"/>
      <c r="O433" s="73">
        <f t="shared" si="122"/>
        <v>274</v>
      </c>
    </row>
    <row r="434" spans="1:15" ht="13.5" thickBot="1">
      <c r="A434" s="343"/>
      <c r="B434" s="30" t="s">
        <v>197</v>
      </c>
      <c r="C434" s="67">
        <f aca="true" t="shared" si="123" ref="C434:N434">SUM(C435:C441)</f>
        <v>0</v>
      </c>
      <c r="D434" s="67">
        <f t="shared" si="123"/>
        <v>246</v>
      </c>
      <c r="E434" s="67">
        <f t="shared" si="123"/>
        <v>364</v>
      </c>
      <c r="F434" s="67">
        <f t="shared" si="123"/>
        <v>399</v>
      </c>
      <c r="G434" s="67">
        <f t="shared" si="123"/>
        <v>0</v>
      </c>
      <c r="H434" s="67">
        <f t="shared" si="123"/>
        <v>586</v>
      </c>
      <c r="I434" s="67">
        <f t="shared" si="123"/>
        <v>253</v>
      </c>
      <c r="J434" s="67">
        <f t="shared" si="123"/>
        <v>912</v>
      </c>
      <c r="K434" s="67">
        <f t="shared" si="123"/>
        <v>411</v>
      </c>
      <c r="L434" s="67">
        <f t="shared" si="123"/>
        <v>1029</v>
      </c>
      <c r="M434" s="67">
        <f t="shared" si="123"/>
        <v>0</v>
      </c>
      <c r="N434" s="67">
        <f t="shared" si="123"/>
        <v>664</v>
      </c>
      <c r="O434" s="67">
        <f t="shared" si="122"/>
        <v>4864</v>
      </c>
    </row>
    <row r="435" spans="1:15" ht="12.75">
      <c r="A435" s="343"/>
      <c r="B435" s="146" t="s">
        <v>80</v>
      </c>
      <c r="C435" s="68"/>
      <c r="D435" s="68"/>
      <c r="E435" s="68"/>
      <c r="F435" s="68">
        <v>399</v>
      </c>
      <c r="G435" s="68"/>
      <c r="H435" s="68"/>
      <c r="I435" s="68"/>
      <c r="J435" s="68">
        <v>683</v>
      </c>
      <c r="K435" s="68"/>
      <c r="L435" s="68"/>
      <c r="M435" s="68"/>
      <c r="N435" s="68"/>
      <c r="O435" s="69">
        <f t="shared" si="122"/>
        <v>1082</v>
      </c>
    </row>
    <row r="436" spans="1:15" ht="12.75">
      <c r="A436" s="343"/>
      <c r="B436" s="146" t="s">
        <v>217</v>
      </c>
      <c r="C436" s="68"/>
      <c r="D436" s="68"/>
      <c r="E436" s="68">
        <v>364</v>
      </c>
      <c r="F436" s="68"/>
      <c r="G436" s="68"/>
      <c r="H436" s="68">
        <v>586</v>
      </c>
      <c r="I436" s="68"/>
      <c r="J436" s="68"/>
      <c r="K436" s="68"/>
      <c r="L436" s="68"/>
      <c r="M436" s="68"/>
      <c r="N436" s="68"/>
      <c r="O436" s="71">
        <f t="shared" si="122"/>
        <v>950</v>
      </c>
    </row>
    <row r="437" spans="1:15" ht="12.75">
      <c r="A437" s="343"/>
      <c r="B437" s="146" t="s">
        <v>212</v>
      </c>
      <c r="C437" s="68"/>
      <c r="D437" s="68"/>
      <c r="E437" s="68"/>
      <c r="F437" s="68"/>
      <c r="G437" s="68"/>
      <c r="H437" s="68"/>
      <c r="I437" s="68"/>
      <c r="J437" s="68"/>
      <c r="K437" s="68">
        <v>411</v>
      </c>
      <c r="L437" s="68">
        <v>535</v>
      </c>
      <c r="M437" s="68"/>
      <c r="N437" s="68"/>
      <c r="O437" s="71">
        <f t="shared" si="122"/>
        <v>946</v>
      </c>
    </row>
    <row r="438" spans="1:15" ht="12.75">
      <c r="A438" s="343"/>
      <c r="B438" s="147" t="s">
        <v>210</v>
      </c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>
        <v>664</v>
      </c>
      <c r="O438" s="71">
        <f t="shared" si="122"/>
        <v>664</v>
      </c>
    </row>
    <row r="439" spans="1:15" ht="12.75">
      <c r="A439" s="343"/>
      <c r="B439" s="147" t="s">
        <v>208</v>
      </c>
      <c r="C439" s="70"/>
      <c r="D439" s="70">
        <v>246</v>
      </c>
      <c r="E439" s="70"/>
      <c r="F439" s="70"/>
      <c r="G439" s="70"/>
      <c r="H439" s="70"/>
      <c r="I439" s="70">
        <v>253</v>
      </c>
      <c r="J439" s="70"/>
      <c r="K439" s="70"/>
      <c r="L439" s="70"/>
      <c r="M439" s="70"/>
      <c r="N439" s="70"/>
      <c r="O439" s="71">
        <f t="shared" si="122"/>
        <v>499</v>
      </c>
    </row>
    <row r="440" spans="1:15" ht="12.75">
      <c r="A440" s="343"/>
      <c r="B440" s="147" t="s">
        <v>1</v>
      </c>
      <c r="C440" s="70"/>
      <c r="D440" s="70"/>
      <c r="E440" s="70"/>
      <c r="F440" s="70"/>
      <c r="G440" s="70"/>
      <c r="H440" s="70"/>
      <c r="I440" s="70"/>
      <c r="J440" s="70"/>
      <c r="K440" s="70"/>
      <c r="L440" s="70">
        <v>494</v>
      </c>
      <c r="M440" s="70"/>
      <c r="N440" s="70"/>
      <c r="O440" s="71">
        <f t="shared" si="122"/>
        <v>494</v>
      </c>
    </row>
    <row r="441" spans="1:15" ht="13.5" thickBot="1">
      <c r="A441" s="343"/>
      <c r="B441" s="251" t="s">
        <v>218</v>
      </c>
      <c r="C441" s="70"/>
      <c r="D441" s="70"/>
      <c r="E441" s="70"/>
      <c r="F441" s="70"/>
      <c r="G441" s="70"/>
      <c r="H441" s="70"/>
      <c r="I441" s="70"/>
      <c r="J441" s="70">
        <v>229</v>
      </c>
      <c r="K441" s="70"/>
      <c r="L441" s="70"/>
      <c r="M441" s="70"/>
      <c r="N441" s="70"/>
      <c r="O441" s="71">
        <f t="shared" si="122"/>
        <v>229</v>
      </c>
    </row>
    <row r="442" spans="1:15" ht="13.5" thickBot="1">
      <c r="A442" s="343"/>
      <c r="B442" s="253" t="s">
        <v>198</v>
      </c>
      <c r="C442" s="67">
        <f aca="true" t="shared" si="124" ref="C442:N442">SUM(C443:C443)</f>
        <v>211</v>
      </c>
      <c r="D442" s="67">
        <f t="shared" si="124"/>
        <v>0</v>
      </c>
      <c r="E442" s="67">
        <f t="shared" si="124"/>
        <v>0</v>
      </c>
      <c r="F442" s="67">
        <f t="shared" si="124"/>
        <v>0</v>
      </c>
      <c r="G442" s="67">
        <f t="shared" si="124"/>
        <v>0</v>
      </c>
      <c r="H442" s="67">
        <f t="shared" si="124"/>
        <v>0</v>
      </c>
      <c r="I442" s="67">
        <f t="shared" si="124"/>
        <v>0</v>
      </c>
      <c r="J442" s="67">
        <f t="shared" si="124"/>
        <v>0</v>
      </c>
      <c r="K442" s="67">
        <f t="shared" si="124"/>
        <v>0</v>
      </c>
      <c r="L442" s="67">
        <f t="shared" si="124"/>
        <v>0</v>
      </c>
      <c r="M442" s="67">
        <f t="shared" si="124"/>
        <v>0</v>
      </c>
      <c r="N442" s="67">
        <f t="shared" si="124"/>
        <v>0</v>
      </c>
      <c r="O442" s="67">
        <f t="shared" si="122"/>
        <v>211</v>
      </c>
    </row>
    <row r="443" spans="1:15" ht="13.5" thickBot="1">
      <c r="A443" s="343"/>
      <c r="B443" s="44" t="s">
        <v>27</v>
      </c>
      <c r="C443" s="70">
        <v>211</v>
      </c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1">
        <f t="shared" si="122"/>
        <v>211</v>
      </c>
    </row>
    <row r="444" spans="1:15" ht="13.5" thickBot="1">
      <c r="A444" s="343"/>
      <c r="B444" s="256" t="s">
        <v>203</v>
      </c>
      <c r="C444" s="67">
        <f aca="true" t="shared" si="125" ref="C444:N444">SUM(C445:C445)</f>
        <v>0</v>
      </c>
      <c r="D444" s="67">
        <f t="shared" si="125"/>
        <v>0</v>
      </c>
      <c r="E444" s="67">
        <f t="shared" si="125"/>
        <v>0</v>
      </c>
      <c r="F444" s="67">
        <f t="shared" si="125"/>
        <v>0</v>
      </c>
      <c r="G444" s="67">
        <f t="shared" si="125"/>
        <v>0</v>
      </c>
      <c r="H444" s="67">
        <f t="shared" si="125"/>
        <v>0</v>
      </c>
      <c r="I444" s="67">
        <f t="shared" si="125"/>
        <v>0</v>
      </c>
      <c r="J444" s="67">
        <f t="shared" si="125"/>
        <v>0</v>
      </c>
      <c r="K444" s="67">
        <f t="shared" si="125"/>
        <v>0</v>
      </c>
      <c r="L444" s="67">
        <f t="shared" si="125"/>
        <v>0</v>
      </c>
      <c r="M444" s="67">
        <f t="shared" si="125"/>
        <v>348</v>
      </c>
      <c r="N444" s="67">
        <f t="shared" si="125"/>
        <v>0</v>
      </c>
      <c r="O444" s="67">
        <f t="shared" si="122"/>
        <v>348</v>
      </c>
    </row>
    <row r="445" spans="1:15" ht="13.5" thickBot="1">
      <c r="A445" s="343"/>
      <c r="B445" s="44" t="s">
        <v>37</v>
      </c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>
        <v>348</v>
      </c>
      <c r="N445" s="70"/>
      <c r="O445" s="71">
        <f t="shared" si="122"/>
        <v>348</v>
      </c>
    </row>
    <row r="446" spans="1:15" ht="14.25" thickBot="1">
      <c r="A446" s="344" t="s">
        <v>371</v>
      </c>
      <c r="B446" s="344"/>
      <c r="C446" s="344"/>
      <c r="D446" s="344"/>
      <c r="E446" s="344"/>
      <c r="F446" s="344"/>
      <c r="G446" s="344"/>
      <c r="H446" s="344"/>
      <c r="I446" s="344"/>
      <c r="J446" s="344"/>
      <c r="K446" s="344"/>
      <c r="L446" s="344"/>
      <c r="M446" s="345"/>
      <c r="N446" s="346"/>
      <c r="O446" s="345"/>
    </row>
    <row r="447" spans="1:15" s="264" customFormat="1" ht="14.25" customHeight="1" thickBot="1">
      <c r="A447" s="342" t="s">
        <v>205</v>
      </c>
      <c r="B447" s="262" t="s">
        <v>105</v>
      </c>
      <c r="C447" s="263">
        <f aca="true" t="shared" si="126" ref="C447:N447">C448+C454</f>
        <v>27</v>
      </c>
      <c r="D447" s="263">
        <f t="shared" si="126"/>
        <v>1</v>
      </c>
      <c r="E447" s="263">
        <f t="shared" si="126"/>
        <v>32</v>
      </c>
      <c r="F447" s="263">
        <f t="shared" si="126"/>
        <v>15</v>
      </c>
      <c r="G447" s="263">
        <f t="shared" si="126"/>
        <v>0</v>
      </c>
      <c r="H447" s="263">
        <f t="shared" si="126"/>
        <v>7</v>
      </c>
      <c r="I447" s="263">
        <f t="shared" si="126"/>
        <v>44</v>
      </c>
      <c r="J447" s="263">
        <f t="shared" si="126"/>
        <v>67</v>
      </c>
      <c r="K447" s="263">
        <f t="shared" si="126"/>
        <v>0</v>
      </c>
      <c r="L447" s="263">
        <f t="shared" si="126"/>
        <v>79</v>
      </c>
      <c r="M447" s="263">
        <f t="shared" si="126"/>
        <v>0</v>
      </c>
      <c r="N447" s="263">
        <f t="shared" si="126"/>
        <v>4</v>
      </c>
      <c r="O447" s="263">
        <f>O448+O454</f>
        <v>276</v>
      </c>
    </row>
    <row r="448" spans="1:15" ht="13.5" customHeight="1" thickBot="1">
      <c r="A448" s="343"/>
      <c r="B448" s="30" t="s">
        <v>194</v>
      </c>
      <c r="C448" s="67">
        <f aca="true" t="shared" si="127" ref="C448:N448">SUM(C449:C453)</f>
        <v>25</v>
      </c>
      <c r="D448" s="67">
        <f t="shared" si="127"/>
        <v>0</v>
      </c>
      <c r="E448" s="67">
        <f t="shared" si="127"/>
        <v>32</v>
      </c>
      <c r="F448" s="67">
        <f t="shared" si="127"/>
        <v>15</v>
      </c>
      <c r="G448" s="67">
        <f t="shared" si="127"/>
        <v>0</v>
      </c>
      <c r="H448" s="67">
        <f t="shared" si="127"/>
        <v>6</v>
      </c>
      <c r="I448" s="67">
        <f t="shared" si="127"/>
        <v>34</v>
      </c>
      <c r="J448" s="67">
        <f t="shared" si="127"/>
        <v>39</v>
      </c>
      <c r="K448" s="67">
        <f t="shared" si="127"/>
        <v>0</v>
      </c>
      <c r="L448" s="67">
        <f t="shared" si="127"/>
        <v>79</v>
      </c>
      <c r="M448" s="67">
        <f t="shared" si="127"/>
        <v>0</v>
      </c>
      <c r="N448" s="67">
        <f t="shared" si="127"/>
        <v>4</v>
      </c>
      <c r="O448" s="67">
        <f aca="true" t="shared" si="128" ref="O448:O457">SUM(C448:N448)</f>
        <v>234</v>
      </c>
    </row>
    <row r="449" spans="1:15" ht="12.75">
      <c r="A449" s="343"/>
      <c r="B449" s="147" t="s">
        <v>91</v>
      </c>
      <c r="C449" s="70"/>
      <c r="D449" s="70"/>
      <c r="E449" s="70">
        <v>22</v>
      </c>
      <c r="F449" s="70"/>
      <c r="G449" s="70"/>
      <c r="H449" s="70">
        <v>6</v>
      </c>
      <c r="I449" s="70">
        <v>34</v>
      </c>
      <c r="J449" s="70">
        <v>11</v>
      </c>
      <c r="K449" s="70"/>
      <c r="L449" s="70">
        <v>68</v>
      </c>
      <c r="M449" s="70"/>
      <c r="N449" s="70"/>
      <c r="O449" s="71">
        <f>SUM(C449:N449)</f>
        <v>141</v>
      </c>
    </row>
    <row r="450" spans="1:15" ht="12.75">
      <c r="A450" s="343"/>
      <c r="B450" s="147" t="s">
        <v>71</v>
      </c>
      <c r="C450" s="70">
        <v>7</v>
      </c>
      <c r="D450" s="70"/>
      <c r="E450" s="70">
        <v>7</v>
      </c>
      <c r="F450" s="70"/>
      <c r="G450" s="70"/>
      <c r="H450" s="70"/>
      <c r="I450" s="70"/>
      <c r="J450" s="70">
        <v>24</v>
      </c>
      <c r="K450" s="70"/>
      <c r="L450" s="70">
        <v>11</v>
      </c>
      <c r="M450" s="70"/>
      <c r="N450" s="70"/>
      <c r="O450" s="71">
        <f>SUM(C450:N450)</f>
        <v>49</v>
      </c>
    </row>
    <row r="451" spans="1:15" ht="12.75">
      <c r="A451" s="343"/>
      <c r="B451" s="145" t="s">
        <v>216</v>
      </c>
      <c r="C451" s="72">
        <v>18</v>
      </c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3">
        <f>SUM(C451:N451)</f>
        <v>18</v>
      </c>
    </row>
    <row r="452" spans="1:15" ht="12.75">
      <c r="A452" s="343"/>
      <c r="B452" s="145" t="s">
        <v>196</v>
      </c>
      <c r="C452" s="72"/>
      <c r="D452" s="72"/>
      <c r="E452" s="72"/>
      <c r="F452" s="72">
        <v>15</v>
      </c>
      <c r="G452" s="72"/>
      <c r="H452" s="72"/>
      <c r="I452" s="72"/>
      <c r="J452" s="72"/>
      <c r="K452" s="72"/>
      <c r="L452" s="72"/>
      <c r="M452" s="72"/>
      <c r="N452" s="72"/>
      <c r="O452" s="73">
        <f>SUM(C452:N452)</f>
        <v>15</v>
      </c>
    </row>
    <row r="453" spans="1:15" ht="13.5" thickBot="1">
      <c r="A453" s="343"/>
      <c r="B453" s="145" t="s">
        <v>54</v>
      </c>
      <c r="C453" s="72"/>
      <c r="D453" s="72"/>
      <c r="E453" s="72">
        <v>3</v>
      </c>
      <c r="F453" s="72"/>
      <c r="G453" s="72"/>
      <c r="H453" s="72"/>
      <c r="I453" s="72"/>
      <c r="J453" s="72">
        <v>4</v>
      </c>
      <c r="K453" s="72"/>
      <c r="L453" s="72"/>
      <c r="M453" s="72"/>
      <c r="N453" s="72">
        <v>4</v>
      </c>
      <c r="O453" s="73">
        <f>SUM(C453:N453)</f>
        <v>11</v>
      </c>
    </row>
    <row r="454" spans="1:15" ht="13.5" thickBot="1">
      <c r="A454" s="343"/>
      <c r="B454" s="30" t="s">
        <v>197</v>
      </c>
      <c r="C454" s="67">
        <f aca="true" t="shared" si="129" ref="C454:N454">SUM(C455:C457)</f>
        <v>2</v>
      </c>
      <c r="D454" s="67">
        <f t="shared" si="129"/>
        <v>1</v>
      </c>
      <c r="E454" s="67">
        <f t="shared" si="129"/>
        <v>0</v>
      </c>
      <c r="F454" s="67">
        <f t="shared" si="129"/>
        <v>0</v>
      </c>
      <c r="G454" s="67">
        <f t="shared" si="129"/>
        <v>0</v>
      </c>
      <c r="H454" s="67">
        <f t="shared" si="129"/>
        <v>1</v>
      </c>
      <c r="I454" s="67">
        <f t="shared" si="129"/>
        <v>10</v>
      </c>
      <c r="J454" s="67">
        <f t="shared" si="129"/>
        <v>28</v>
      </c>
      <c r="K454" s="67">
        <f t="shared" si="129"/>
        <v>0</v>
      </c>
      <c r="L454" s="67">
        <f t="shared" si="129"/>
        <v>0</v>
      </c>
      <c r="M454" s="67">
        <f t="shared" si="129"/>
        <v>0</v>
      </c>
      <c r="N454" s="67">
        <f t="shared" si="129"/>
        <v>0</v>
      </c>
      <c r="O454" s="67">
        <f t="shared" si="128"/>
        <v>42</v>
      </c>
    </row>
    <row r="455" spans="1:15" ht="12.75">
      <c r="A455" s="343"/>
      <c r="B455" s="146" t="s">
        <v>210</v>
      </c>
      <c r="C455" s="68">
        <v>2</v>
      </c>
      <c r="D455" s="68"/>
      <c r="E455" s="68"/>
      <c r="F455" s="68"/>
      <c r="G455" s="68"/>
      <c r="H455" s="68"/>
      <c r="I455" s="68">
        <v>10</v>
      </c>
      <c r="J455" s="68">
        <v>28</v>
      </c>
      <c r="K455" s="68"/>
      <c r="L455" s="68"/>
      <c r="M455" s="68"/>
      <c r="N455" s="68"/>
      <c r="O455" s="69">
        <f t="shared" si="128"/>
        <v>40</v>
      </c>
    </row>
    <row r="456" spans="1:15" ht="12.75">
      <c r="A456" s="343"/>
      <c r="B456" s="147" t="s">
        <v>215</v>
      </c>
      <c r="C456" s="70"/>
      <c r="D456" s="70"/>
      <c r="E456" s="70"/>
      <c r="F456" s="70"/>
      <c r="G456" s="70"/>
      <c r="H456" s="70">
        <v>1</v>
      </c>
      <c r="I456" s="70"/>
      <c r="J456" s="70"/>
      <c r="K456" s="70"/>
      <c r="L456" s="70"/>
      <c r="M456" s="70"/>
      <c r="N456" s="70"/>
      <c r="O456" s="71">
        <f t="shared" si="128"/>
        <v>1</v>
      </c>
    </row>
    <row r="457" spans="1:15" ht="13.5" thickBot="1">
      <c r="A457" s="347"/>
      <c r="B457" s="259" t="s">
        <v>214</v>
      </c>
      <c r="C457" s="87"/>
      <c r="D457" s="87">
        <v>1</v>
      </c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8">
        <f t="shared" si="128"/>
        <v>1</v>
      </c>
    </row>
  </sheetData>
  <sheetProtection/>
  <mergeCells count="37">
    <mergeCell ref="C3:O3"/>
    <mergeCell ref="A336:O336"/>
    <mergeCell ref="A337:A358"/>
    <mergeCell ref="A359:O359"/>
    <mergeCell ref="A360:A391"/>
    <mergeCell ref="A392:O392"/>
    <mergeCell ref="A51:A76"/>
    <mergeCell ref="A77:O77"/>
    <mergeCell ref="A78:A105"/>
    <mergeCell ref="A182:O182"/>
    <mergeCell ref="A183:A200"/>
    <mergeCell ref="A201:O201"/>
    <mergeCell ref="B6:O6"/>
    <mergeCell ref="A5:A29"/>
    <mergeCell ref="A30:O30"/>
    <mergeCell ref="A31:A49"/>
    <mergeCell ref="A50:O50"/>
    <mergeCell ref="A313:A335"/>
    <mergeCell ref="A106:O106"/>
    <mergeCell ref="A107:A127"/>
    <mergeCell ref="A128:O128"/>
    <mergeCell ref="A129:A156"/>
    <mergeCell ref="A157:O157"/>
    <mergeCell ref="A158:A181"/>
    <mergeCell ref="A202:A222"/>
    <mergeCell ref="A223:O223"/>
    <mergeCell ref="A224:A256"/>
    <mergeCell ref="A393:A419"/>
    <mergeCell ref="A420:O420"/>
    <mergeCell ref="A421:A445"/>
    <mergeCell ref="A446:O446"/>
    <mergeCell ref="A447:A457"/>
    <mergeCell ref="A257:O257"/>
    <mergeCell ref="A258:A288"/>
    <mergeCell ref="A289:O289"/>
    <mergeCell ref="A290:A311"/>
    <mergeCell ref="A312:O3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T2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31" customWidth="1"/>
    <col min="2" max="2" width="25.8515625" style="151" customWidth="1"/>
    <col min="3" max="3" width="11.00390625" style="31" customWidth="1"/>
    <col min="4" max="5" width="10.00390625" style="31" customWidth="1"/>
    <col min="6" max="6" width="9.28125" style="31" customWidth="1"/>
    <col min="7" max="7" width="12.28125" style="31" customWidth="1"/>
    <col min="8" max="8" width="10.00390625" style="31" customWidth="1"/>
    <col min="9" max="9" width="12.140625" style="31" customWidth="1"/>
    <col min="10" max="10" width="10.140625" style="31" customWidth="1"/>
    <col min="11" max="11" width="9.7109375" style="31" customWidth="1"/>
    <col min="12" max="12" width="10.57421875" style="31" customWidth="1"/>
    <col min="13" max="13" width="10.7109375" style="31" customWidth="1"/>
    <col min="14" max="14" width="10.421875" style="31" customWidth="1"/>
    <col min="15" max="15" width="11.28125" style="31" customWidth="1"/>
    <col min="16" max="16" width="10.7109375" style="31" customWidth="1"/>
    <col min="17" max="17" width="13.8515625" style="31" customWidth="1"/>
    <col min="18" max="19" width="10.8515625" style="141" customWidth="1"/>
    <col min="20" max="20" width="15.28125" style="116" customWidth="1"/>
    <col min="21" max="16384" width="9.140625" style="31" customWidth="1"/>
  </cols>
  <sheetData>
    <row r="1" spans="1:9" s="7" customFormat="1" ht="19.5" customHeight="1" thickBot="1">
      <c r="A1" s="2" t="s">
        <v>373</v>
      </c>
      <c r="B1" s="119"/>
      <c r="C1" s="90"/>
      <c r="D1" s="93"/>
      <c r="E1" s="93"/>
      <c r="F1" s="93"/>
      <c r="G1" s="93"/>
      <c r="H1" s="1"/>
      <c r="I1" s="90"/>
    </row>
    <row r="2" spans="1:20" s="1" customFormat="1" ht="13.5" thickBot="1">
      <c r="A2" s="353" t="s">
        <v>251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16"/>
      <c r="S2" s="16"/>
      <c r="T2" s="16"/>
    </row>
    <row r="3" spans="1:19" s="1" customFormat="1" ht="32.25" thickBot="1">
      <c r="A3" s="342" t="s">
        <v>250</v>
      </c>
      <c r="B3" s="273" t="s">
        <v>173</v>
      </c>
      <c r="C3" s="149" t="s">
        <v>65</v>
      </c>
      <c r="D3" s="94" t="s">
        <v>34</v>
      </c>
      <c r="E3" s="149" t="s">
        <v>75</v>
      </c>
      <c r="F3" s="94" t="s">
        <v>28</v>
      </c>
      <c r="G3" s="149" t="s">
        <v>64</v>
      </c>
      <c r="H3" s="149" t="s">
        <v>195</v>
      </c>
      <c r="I3" s="149" t="s">
        <v>71</v>
      </c>
      <c r="J3" s="149" t="s">
        <v>207</v>
      </c>
      <c r="K3" s="94" t="s">
        <v>24</v>
      </c>
      <c r="L3" s="149" t="s">
        <v>208</v>
      </c>
      <c r="M3" s="94" t="s">
        <v>27</v>
      </c>
      <c r="N3" s="94" t="s">
        <v>29</v>
      </c>
      <c r="O3" s="94" t="s">
        <v>235</v>
      </c>
      <c r="P3" s="94" t="s">
        <v>249</v>
      </c>
      <c r="Q3" s="94" t="s">
        <v>252</v>
      </c>
      <c r="R3" s="7"/>
      <c r="S3" s="7"/>
    </row>
    <row r="4" spans="1:20" ht="22.5">
      <c r="A4" s="343"/>
      <c r="B4" s="47" t="s">
        <v>177</v>
      </c>
      <c r="C4" s="79">
        <v>36555005</v>
      </c>
      <c r="D4" s="79">
        <v>25077382</v>
      </c>
      <c r="E4" s="79">
        <v>811344</v>
      </c>
      <c r="F4" s="79"/>
      <c r="G4" s="79">
        <v>5644802</v>
      </c>
      <c r="H4" s="79"/>
      <c r="I4" s="79"/>
      <c r="J4" s="79"/>
      <c r="K4" s="79">
        <v>65737</v>
      </c>
      <c r="L4" s="79">
        <v>1223</v>
      </c>
      <c r="M4" s="79">
        <v>1531915</v>
      </c>
      <c r="N4" s="79">
        <v>122555</v>
      </c>
      <c r="O4" s="78">
        <f aca="true" t="shared" si="0" ref="O4:O15">SUM(C4:N4)</f>
        <v>69809963</v>
      </c>
      <c r="P4" s="78">
        <v>70839947</v>
      </c>
      <c r="Q4" s="152">
        <f aca="true" t="shared" si="1" ref="Q4:Q15">O4/P4</f>
        <v>0.9854604069650137</v>
      </c>
      <c r="R4" s="31"/>
      <c r="S4" s="31"/>
      <c r="T4" s="31"/>
    </row>
    <row r="5" spans="1:20" ht="12.75">
      <c r="A5" s="343"/>
      <c r="B5" s="44" t="s">
        <v>178</v>
      </c>
      <c r="C5" s="70">
        <v>180</v>
      </c>
      <c r="D5" s="70">
        <v>10941</v>
      </c>
      <c r="E5" s="70">
        <v>1952387</v>
      </c>
      <c r="F5" s="70">
        <v>46640</v>
      </c>
      <c r="G5" s="70">
        <v>1352932</v>
      </c>
      <c r="H5" s="70">
        <v>1122199</v>
      </c>
      <c r="I5" s="70">
        <v>697517</v>
      </c>
      <c r="J5" s="70">
        <v>1302646</v>
      </c>
      <c r="K5" s="70">
        <v>3529740</v>
      </c>
      <c r="L5" s="70">
        <v>67557</v>
      </c>
      <c r="M5" s="70">
        <v>241864</v>
      </c>
      <c r="N5" s="70">
        <v>70977</v>
      </c>
      <c r="O5" s="71">
        <f t="shared" si="0"/>
        <v>10395580</v>
      </c>
      <c r="P5" s="71">
        <v>14108361</v>
      </c>
      <c r="Q5" s="153">
        <f t="shared" si="1"/>
        <v>0.7368382479013685</v>
      </c>
      <c r="R5" s="31"/>
      <c r="S5" s="31"/>
      <c r="T5" s="31"/>
    </row>
    <row r="6" spans="1:20" ht="12.75">
      <c r="A6" s="343"/>
      <c r="B6" s="44" t="s">
        <v>185</v>
      </c>
      <c r="C6" s="70">
        <v>402310</v>
      </c>
      <c r="D6" s="70"/>
      <c r="E6" s="70">
        <v>116680</v>
      </c>
      <c r="F6" s="70">
        <v>216268</v>
      </c>
      <c r="G6" s="70">
        <v>140675</v>
      </c>
      <c r="H6" s="70">
        <v>161866</v>
      </c>
      <c r="I6" s="70">
        <v>138172</v>
      </c>
      <c r="J6" s="70">
        <v>364103</v>
      </c>
      <c r="K6" s="70"/>
      <c r="L6" s="70">
        <v>4739</v>
      </c>
      <c r="M6" s="70">
        <v>13395</v>
      </c>
      <c r="N6" s="70">
        <v>68328</v>
      </c>
      <c r="O6" s="71">
        <f t="shared" si="0"/>
        <v>1626536</v>
      </c>
      <c r="P6" s="71">
        <v>2367103</v>
      </c>
      <c r="Q6" s="153">
        <f t="shared" si="1"/>
        <v>0.6871420466283047</v>
      </c>
      <c r="R6" s="31"/>
      <c r="S6" s="31"/>
      <c r="T6" s="31"/>
    </row>
    <row r="7" spans="1:20" ht="12.75">
      <c r="A7" s="343"/>
      <c r="B7" s="44" t="s">
        <v>176</v>
      </c>
      <c r="C7" s="70"/>
      <c r="D7" s="70">
        <v>36885</v>
      </c>
      <c r="E7" s="70">
        <v>3999568</v>
      </c>
      <c r="F7" s="70">
        <v>72282</v>
      </c>
      <c r="G7" s="70">
        <v>767504</v>
      </c>
      <c r="H7" s="70">
        <v>5001737</v>
      </c>
      <c r="I7" s="70">
        <v>1978801</v>
      </c>
      <c r="J7" s="70">
        <v>684851</v>
      </c>
      <c r="K7" s="70"/>
      <c r="L7" s="70">
        <v>1721188</v>
      </c>
      <c r="M7" s="70">
        <v>1962331</v>
      </c>
      <c r="N7" s="70">
        <v>1975170</v>
      </c>
      <c r="O7" s="71">
        <f t="shared" si="0"/>
        <v>18200317</v>
      </c>
      <c r="P7" s="71">
        <v>28396062</v>
      </c>
      <c r="Q7" s="153">
        <f t="shared" si="1"/>
        <v>0.640945107106753</v>
      </c>
      <c r="R7" s="31"/>
      <c r="S7" s="31"/>
      <c r="T7" s="31"/>
    </row>
    <row r="8" spans="1:20" ht="22.5">
      <c r="A8" s="343"/>
      <c r="B8" s="44" t="s">
        <v>174</v>
      </c>
      <c r="C8" s="70">
        <v>9157</v>
      </c>
      <c r="D8" s="70"/>
      <c r="E8" s="70">
        <v>5245155</v>
      </c>
      <c r="F8" s="70">
        <v>90096</v>
      </c>
      <c r="G8" s="70">
        <v>7060088</v>
      </c>
      <c r="H8" s="70">
        <v>1315538</v>
      </c>
      <c r="I8" s="70">
        <v>924820</v>
      </c>
      <c r="J8" s="70">
        <v>2395166</v>
      </c>
      <c r="K8" s="70">
        <v>450142</v>
      </c>
      <c r="L8" s="70">
        <v>2723216</v>
      </c>
      <c r="M8" s="70">
        <v>337008</v>
      </c>
      <c r="N8" s="70">
        <v>621311</v>
      </c>
      <c r="O8" s="71">
        <f t="shared" si="0"/>
        <v>21171697</v>
      </c>
      <c r="P8" s="71">
        <v>33872805</v>
      </c>
      <c r="Q8" s="153">
        <f t="shared" si="1"/>
        <v>0.6250352458262609</v>
      </c>
      <c r="R8" s="31"/>
      <c r="S8" s="31"/>
      <c r="T8" s="31"/>
    </row>
    <row r="9" spans="1:20" ht="12.75">
      <c r="A9" s="343"/>
      <c r="B9" s="44" t="s">
        <v>186</v>
      </c>
      <c r="C9" s="70"/>
      <c r="D9" s="70">
        <v>12626</v>
      </c>
      <c r="E9" s="70">
        <v>160281</v>
      </c>
      <c r="F9" s="70"/>
      <c r="G9" s="70">
        <v>198972</v>
      </c>
      <c r="H9" s="70">
        <v>539572</v>
      </c>
      <c r="I9" s="70">
        <v>94051</v>
      </c>
      <c r="J9" s="281">
        <v>48830</v>
      </c>
      <c r="K9" s="70">
        <v>265</v>
      </c>
      <c r="L9" s="70">
        <v>2609</v>
      </c>
      <c r="M9" s="70">
        <v>222310</v>
      </c>
      <c r="N9" s="70">
        <v>34977</v>
      </c>
      <c r="O9" s="71">
        <f t="shared" si="0"/>
        <v>1314493</v>
      </c>
      <c r="P9" s="71">
        <v>2106534</v>
      </c>
      <c r="Q9" s="153">
        <f t="shared" si="1"/>
        <v>0.6240074928769248</v>
      </c>
      <c r="R9" s="31"/>
      <c r="S9" s="31"/>
      <c r="T9" s="31"/>
    </row>
    <row r="10" spans="1:20" ht="12.75">
      <c r="A10" s="343"/>
      <c r="B10" s="44" t="s">
        <v>182</v>
      </c>
      <c r="C10" s="70">
        <v>6964</v>
      </c>
      <c r="D10" s="70">
        <v>49078</v>
      </c>
      <c r="E10" s="70">
        <v>888385</v>
      </c>
      <c r="F10" s="70">
        <v>247138</v>
      </c>
      <c r="G10" s="70">
        <v>1401175</v>
      </c>
      <c r="H10" s="70">
        <v>574331</v>
      </c>
      <c r="I10" s="70">
        <v>174206</v>
      </c>
      <c r="J10" s="70">
        <v>203543</v>
      </c>
      <c r="K10" s="70">
        <v>357244</v>
      </c>
      <c r="L10" s="70">
        <v>193065</v>
      </c>
      <c r="M10" s="70">
        <v>251846</v>
      </c>
      <c r="N10" s="70">
        <v>364226</v>
      </c>
      <c r="O10" s="71">
        <f t="shared" si="0"/>
        <v>4711201</v>
      </c>
      <c r="P10" s="71">
        <v>8007801</v>
      </c>
      <c r="Q10" s="153">
        <f t="shared" si="1"/>
        <v>0.5883264331868386</v>
      </c>
      <c r="R10" s="31"/>
      <c r="S10" s="31"/>
      <c r="T10" s="31"/>
    </row>
    <row r="11" spans="1:20" ht="12.75">
      <c r="A11" s="343"/>
      <c r="B11" s="44" t="s">
        <v>183</v>
      </c>
      <c r="C11" s="70"/>
      <c r="D11" s="70">
        <v>9091</v>
      </c>
      <c r="E11" s="70">
        <v>1567332</v>
      </c>
      <c r="F11" s="70">
        <v>1428</v>
      </c>
      <c r="G11" s="70">
        <v>353003</v>
      </c>
      <c r="H11" s="70">
        <v>591883</v>
      </c>
      <c r="I11" s="70">
        <v>352488</v>
      </c>
      <c r="J11" s="70">
        <v>134682</v>
      </c>
      <c r="K11" s="70"/>
      <c r="L11" s="70">
        <v>35985</v>
      </c>
      <c r="M11" s="70">
        <v>211207</v>
      </c>
      <c r="N11" s="70">
        <v>73063</v>
      </c>
      <c r="O11" s="71">
        <f t="shared" si="0"/>
        <v>3330162</v>
      </c>
      <c r="P11" s="71">
        <v>5922110</v>
      </c>
      <c r="Q11" s="153">
        <f t="shared" si="1"/>
        <v>0.5623269409045087</v>
      </c>
      <c r="R11" s="31"/>
      <c r="S11" s="31"/>
      <c r="T11" s="31"/>
    </row>
    <row r="12" spans="1:20" ht="12.75">
      <c r="A12" s="343"/>
      <c r="B12" s="44" t="s">
        <v>175</v>
      </c>
      <c r="C12" s="70">
        <v>21927</v>
      </c>
      <c r="D12" s="70">
        <v>2984</v>
      </c>
      <c r="E12" s="70">
        <v>548467</v>
      </c>
      <c r="F12" s="70">
        <v>17810478</v>
      </c>
      <c r="G12" s="70">
        <v>212834</v>
      </c>
      <c r="H12" s="70">
        <v>1071689</v>
      </c>
      <c r="I12" s="70">
        <v>355098</v>
      </c>
      <c r="J12" s="70">
        <v>295881</v>
      </c>
      <c r="K12" s="70">
        <v>787955</v>
      </c>
      <c r="L12" s="70">
        <v>46946</v>
      </c>
      <c r="M12" s="70">
        <v>1916</v>
      </c>
      <c r="N12" s="70">
        <v>1039298</v>
      </c>
      <c r="O12" s="71">
        <f t="shared" si="0"/>
        <v>22195473</v>
      </c>
      <c r="P12" s="71">
        <v>43625826</v>
      </c>
      <c r="Q12" s="153">
        <f t="shared" si="1"/>
        <v>0.5087691176322943</v>
      </c>
      <c r="R12" s="31"/>
      <c r="S12" s="31"/>
      <c r="T12" s="31"/>
    </row>
    <row r="13" spans="1:20" ht="22.5">
      <c r="A13" s="343"/>
      <c r="B13" s="44" t="s">
        <v>179</v>
      </c>
      <c r="C13" s="70">
        <v>25549</v>
      </c>
      <c r="D13" s="70">
        <v>44178</v>
      </c>
      <c r="E13" s="70">
        <v>1464395</v>
      </c>
      <c r="F13" s="70">
        <v>30591</v>
      </c>
      <c r="G13" s="70">
        <v>740971</v>
      </c>
      <c r="H13" s="70">
        <v>1298141</v>
      </c>
      <c r="I13" s="70">
        <v>1177344</v>
      </c>
      <c r="J13" s="70">
        <v>577118</v>
      </c>
      <c r="K13" s="70">
        <v>169673</v>
      </c>
      <c r="L13" s="70">
        <v>1981</v>
      </c>
      <c r="M13" s="70">
        <v>34165</v>
      </c>
      <c r="N13" s="70">
        <v>251981</v>
      </c>
      <c r="O13" s="71">
        <f t="shared" si="0"/>
        <v>5816087</v>
      </c>
      <c r="P13" s="71">
        <v>11854121</v>
      </c>
      <c r="Q13" s="153">
        <f t="shared" si="1"/>
        <v>0.4906384033029526</v>
      </c>
      <c r="R13" s="31"/>
      <c r="S13" s="31"/>
      <c r="T13" s="31"/>
    </row>
    <row r="14" spans="1:20" ht="12.75">
      <c r="A14" s="343"/>
      <c r="B14" s="44" t="s">
        <v>180</v>
      </c>
      <c r="C14" s="70">
        <v>61045</v>
      </c>
      <c r="D14" s="70">
        <v>50</v>
      </c>
      <c r="E14" s="70">
        <v>1295719</v>
      </c>
      <c r="F14" s="70">
        <v>41711</v>
      </c>
      <c r="G14" s="70">
        <v>415002</v>
      </c>
      <c r="H14" s="70">
        <v>741751</v>
      </c>
      <c r="I14" s="70">
        <v>347912</v>
      </c>
      <c r="J14" s="70">
        <v>84719</v>
      </c>
      <c r="K14" s="70">
        <v>72962</v>
      </c>
      <c r="L14" s="70">
        <v>535387</v>
      </c>
      <c r="M14" s="70">
        <v>446550</v>
      </c>
      <c r="N14" s="70">
        <v>83848</v>
      </c>
      <c r="O14" s="71">
        <f t="shared" si="0"/>
        <v>4126656</v>
      </c>
      <c r="P14" s="71">
        <v>8681508</v>
      </c>
      <c r="Q14" s="153">
        <f t="shared" si="1"/>
        <v>0.4753386162864793</v>
      </c>
      <c r="R14" s="31"/>
      <c r="S14" s="31"/>
      <c r="T14" s="31"/>
    </row>
    <row r="15" spans="1:20" ht="23.25" thickBot="1">
      <c r="A15" s="343"/>
      <c r="B15" s="48" t="s">
        <v>184</v>
      </c>
      <c r="C15" s="87">
        <v>27</v>
      </c>
      <c r="D15" s="87"/>
      <c r="E15" s="87">
        <v>811357</v>
      </c>
      <c r="F15" s="87">
        <v>470</v>
      </c>
      <c r="G15" s="87">
        <v>51798</v>
      </c>
      <c r="H15" s="87">
        <v>14235</v>
      </c>
      <c r="I15" s="87">
        <v>56143</v>
      </c>
      <c r="J15" s="87">
        <v>164</v>
      </c>
      <c r="K15" s="87">
        <v>59078</v>
      </c>
      <c r="L15" s="87"/>
      <c r="M15" s="87">
        <v>6946</v>
      </c>
      <c r="N15" s="87">
        <v>75340</v>
      </c>
      <c r="O15" s="88">
        <f t="shared" si="0"/>
        <v>1075558</v>
      </c>
      <c r="P15" s="88">
        <v>2551513</v>
      </c>
      <c r="Q15" s="154">
        <f t="shared" si="1"/>
        <v>0.42153733882602207</v>
      </c>
      <c r="R15" s="31"/>
      <c r="S15" s="31"/>
      <c r="T15" s="31"/>
    </row>
    <row r="16" spans="1:20" ht="13.5" thickBot="1">
      <c r="A16" s="343"/>
      <c r="B16" s="274" t="s">
        <v>235</v>
      </c>
      <c r="C16" s="67">
        <f aca="true" t="shared" si="2" ref="C16:P16">SUM(C4:C15)</f>
        <v>37082164</v>
      </c>
      <c r="D16" s="67">
        <f t="shared" si="2"/>
        <v>25243215</v>
      </c>
      <c r="E16" s="67">
        <f t="shared" si="2"/>
        <v>18861070</v>
      </c>
      <c r="F16" s="67">
        <f t="shared" si="2"/>
        <v>18557102</v>
      </c>
      <c r="G16" s="67">
        <f t="shared" si="2"/>
        <v>18339756</v>
      </c>
      <c r="H16" s="67">
        <f t="shared" si="2"/>
        <v>12432942</v>
      </c>
      <c r="I16" s="67">
        <f t="shared" si="2"/>
        <v>6296552</v>
      </c>
      <c r="J16" s="67">
        <f t="shared" si="2"/>
        <v>6091703</v>
      </c>
      <c r="K16" s="67">
        <f t="shared" si="2"/>
        <v>5492796</v>
      </c>
      <c r="L16" s="67">
        <f t="shared" si="2"/>
        <v>5333896</v>
      </c>
      <c r="M16" s="67">
        <f t="shared" si="2"/>
        <v>5261453</v>
      </c>
      <c r="N16" s="67">
        <f t="shared" si="2"/>
        <v>4781074</v>
      </c>
      <c r="O16" s="67">
        <f t="shared" si="2"/>
        <v>163773723</v>
      </c>
      <c r="P16" s="67">
        <f t="shared" si="2"/>
        <v>232333691</v>
      </c>
      <c r="Q16" s="154"/>
      <c r="R16" s="95"/>
      <c r="S16" s="95"/>
      <c r="T16" s="31"/>
    </row>
    <row r="17" spans="1:20" ht="21.75" thickBot="1">
      <c r="A17" s="343"/>
      <c r="B17" s="274" t="s">
        <v>236</v>
      </c>
      <c r="C17" s="150">
        <f aca="true" t="shared" si="3" ref="C17:O17">C16/$O$16</f>
        <v>0.2264231606922681</v>
      </c>
      <c r="D17" s="150">
        <f t="shared" si="3"/>
        <v>0.15413470816682845</v>
      </c>
      <c r="E17" s="150">
        <f t="shared" si="3"/>
        <v>0.11516542247745079</v>
      </c>
      <c r="F17" s="150">
        <f t="shared" si="3"/>
        <v>0.11330939823600396</v>
      </c>
      <c r="G17" s="150">
        <f t="shared" si="3"/>
        <v>0.11198228668221702</v>
      </c>
      <c r="H17" s="150">
        <f t="shared" si="3"/>
        <v>0.07591536525062693</v>
      </c>
      <c r="I17" s="150">
        <f t="shared" si="3"/>
        <v>0.03844665606093598</v>
      </c>
      <c r="J17" s="150">
        <f t="shared" si="3"/>
        <v>0.037195851009627474</v>
      </c>
      <c r="K17" s="150">
        <f t="shared" si="3"/>
        <v>0.03353893347103064</v>
      </c>
      <c r="L17" s="150">
        <f t="shared" si="3"/>
        <v>0.03256869235365676</v>
      </c>
      <c r="M17" s="150">
        <f t="shared" si="3"/>
        <v>0.03212635643631304</v>
      </c>
      <c r="N17" s="150">
        <f t="shared" si="3"/>
        <v>0.029193169163040888</v>
      </c>
      <c r="O17" s="150">
        <f t="shared" si="3"/>
        <v>1</v>
      </c>
      <c r="P17" s="277"/>
      <c r="Q17" s="277"/>
      <c r="R17" s="75"/>
      <c r="S17" s="156"/>
      <c r="T17" s="31"/>
    </row>
    <row r="18" spans="1:20" ht="32.25" thickBot="1">
      <c r="A18" s="347"/>
      <c r="B18" s="274" t="s">
        <v>237</v>
      </c>
      <c r="C18" s="150">
        <f aca="true" t="shared" si="4" ref="C18:O18">C16/$P$16</f>
        <v>0.1596073468311576</v>
      </c>
      <c r="D18" s="150">
        <f t="shared" si="4"/>
        <v>0.1086506863957152</v>
      </c>
      <c r="E18" s="150">
        <f t="shared" si="4"/>
        <v>0.08118095106576687</v>
      </c>
      <c r="F18" s="150">
        <f t="shared" si="4"/>
        <v>0.07987262596366189</v>
      </c>
      <c r="G18" s="150">
        <f t="shared" si="4"/>
        <v>0.07893713529476877</v>
      </c>
      <c r="H18" s="150">
        <f t="shared" si="4"/>
        <v>0.053513297819557305</v>
      </c>
      <c r="I18" s="150">
        <f t="shared" si="4"/>
        <v>0.027101329871266927</v>
      </c>
      <c r="J18" s="150">
        <f t="shared" si="4"/>
        <v>0.026219628215694298</v>
      </c>
      <c r="K18" s="150">
        <f t="shared" si="4"/>
        <v>0.023641840218515703</v>
      </c>
      <c r="L18" s="150">
        <f t="shared" si="4"/>
        <v>0.02295791013796617</v>
      </c>
      <c r="M18" s="150">
        <f t="shared" si="4"/>
        <v>0.02264610430520815</v>
      </c>
      <c r="N18" s="150">
        <f t="shared" si="4"/>
        <v>0.020578479080763195</v>
      </c>
      <c r="O18" s="150">
        <f t="shared" si="4"/>
        <v>0.7049073352000421</v>
      </c>
      <c r="P18" s="277"/>
      <c r="Q18" s="277"/>
      <c r="R18" s="75"/>
      <c r="S18" s="156"/>
      <c r="T18" s="31"/>
    </row>
    <row r="19" spans="1:20" ht="13.5" thickBot="1">
      <c r="A19" s="353" t="s">
        <v>255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279"/>
      <c r="S19" s="16"/>
      <c r="T19" s="16"/>
    </row>
    <row r="20" spans="1:20" ht="32.25" thickBot="1">
      <c r="A20" s="342" t="s">
        <v>250</v>
      </c>
      <c r="B20" s="273" t="s">
        <v>173</v>
      </c>
      <c r="C20" s="149" t="s">
        <v>65</v>
      </c>
      <c r="D20" s="94" t="s">
        <v>34</v>
      </c>
      <c r="E20" s="149" t="s">
        <v>75</v>
      </c>
      <c r="F20" s="94" t="s">
        <v>28</v>
      </c>
      <c r="G20" s="149" t="s">
        <v>64</v>
      </c>
      <c r="H20" s="149" t="s">
        <v>195</v>
      </c>
      <c r="I20" s="149" t="s">
        <v>71</v>
      </c>
      <c r="J20" s="149" t="s">
        <v>207</v>
      </c>
      <c r="K20" s="94" t="s">
        <v>37</v>
      </c>
      <c r="L20" s="149" t="s">
        <v>208</v>
      </c>
      <c r="M20" s="94" t="s">
        <v>38</v>
      </c>
      <c r="N20" s="94" t="s">
        <v>29</v>
      </c>
      <c r="O20" s="94" t="s">
        <v>248</v>
      </c>
      <c r="P20" s="94" t="s">
        <v>249</v>
      </c>
      <c r="Q20" s="94" t="s">
        <v>275</v>
      </c>
      <c r="R20" s="31"/>
      <c r="S20" s="31"/>
      <c r="T20" s="31"/>
    </row>
    <row r="21" spans="1:20" ht="22.5">
      <c r="A21" s="343"/>
      <c r="B21" s="47" t="s">
        <v>177</v>
      </c>
      <c r="C21" s="79">
        <v>61375000</v>
      </c>
      <c r="D21" s="79">
        <v>31012102</v>
      </c>
      <c r="E21" s="79">
        <v>182230</v>
      </c>
      <c r="F21" s="79"/>
      <c r="G21" s="79">
        <v>7869955</v>
      </c>
      <c r="H21" s="79"/>
      <c r="I21" s="79">
        <v>971676</v>
      </c>
      <c r="J21" s="79">
        <v>100</v>
      </c>
      <c r="K21" s="79">
        <v>371557</v>
      </c>
      <c r="L21" s="79"/>
      <c r="M21" s="79"/>
      <c r="N21" s="79">
        <v>529329</v>
      </c>
      <c r="O21" s="78">
        <f aca="true" t="shared" si="5" ref="O21:O32">SUM(C21:N21)</f>
        <v>102311949</v>
      </c>
      <c r="P21" s="78">
        <v>105072815</v>
      </c>
      <c r="Q21" s="152">
        <f aca="true" t="shared" si="6" ref="Q21:Q32">O21/P21</f>
        <v>0.9737242596955263</v>
      </c>
      <c r="R21" s="31"/>
      <c r="S21" s="31"/>
      <c r="T21" s="31"/>
    </row>
    <row r="22" spans="1:20" ht="12.75">
      <c r="A22" s="343"/>
      <c r="B22" s="44" t="s">
        <v>183</v>
      </c>
      <c r="C22" s="70"/>
      <c r="D22" s="70">
        <v>85147</v>
      </c>
      <c r="E22" s="70">
        <v>1556224</v>
      </c>
      <c r="F22" s="70">
        <v>5056</v>
      </c>
      <c r="G22" s="70">
        <v>531133</v>
      </c>
      <c r="H22" s="70">
        <v>682467</v>
      </c>
      <c r="I22" s="70">
        <v>476139</v>
      </c>
      <c r="J22" s="70">
        <v>303854</v>
      </c>
      <c r="K22" s="70">
        <v>107516</v>
      </c>
      <c r="L22" s="70">
        <v>246050</v>
      </c>
      <c r="M22" s="70">
        <v>11936</v>
      </c>
      <c r="N22" s="70">
        <v>224274</v>
      </c>
      <c r="O22" s="71">
        <f t="shared" si="5"/>
        <v>4229796</v>
      </c>
      <c r="P22" s="71">
        <v>6457806</v>
      </c>
      <c r="Q22" s="153">
        <f t="shared" si="6"/>
        <v>0.6549896357989076</v>
      </c>
      <c r="R22" s="31"/>
      <c r="S22" s="31"/>
      <c r="T22" s="31"/>
    </row>
    <row r="23" spans="1:20" ht="12.75">
      <c r="A23" s="343"/>
      <c r="B23" s="44" t="s">
        <v>178</v>
      </c>
      <c r="C23" s="70"/>
      <c r="D23" s="70"/>
      <c r="E23" s="70">
        <v>2184709</v>
      </c>
      <c r="F23" s="70">
        <v>27418</v>
      </c>
      <c r="G23" s="70">
        <v>2431582</v>
      </c>
      <c r="H23" s="70">
        <v>1374154</v>
      </c>
      <c r="I23" s="70">
        <v>1602025</v>
      </c>
      <c r="J23" s="70">
        <v>1802868</v>
      </c>
      <c r="K23" s="70">
        <v>28877</v>
      </c>
      <c r="L23" s="70">
        <v>129707</v>
      </c>
      <c r="M23" s="70">
        <v>3602665</v>
      </c>
      <c r="N23" s="70">
        <v>28781</v>
      </c>
      <c r="O23" s="71">
        <f t="shared" si="5"/>
        <v>13212786</v>
      </c>
      <c r="P23" s="71">
        <v>21677153</v>
      </c>
      <c r="Q23" s="153">
        <f t="shared" si="6"/>
        <v>0.6095258911536954</v>
      </c>
      <c r="R23" s="31"/>
      <c r="S23" s="31"/>
      <c r="T23" s="31"/>
    </row>
    <row r="24" spans="1:20" ht="12.75">
      <c r="A24" s="343"/>
      <c r="B24" s="44" t="s">
        <v>185</v>
      </c>
      <c r="C24" s="70"/>
      <c r="D24" s="70">
        <v>10345</v>
      </c>
      <c r="E24" s="70">
        <v>130589</v>
      </c>
      <c r="F24" s="70">
        <v>54853</v>
      </c>
      <c r="G24" s="70">
        <v>189009</v>
      </c>
      <c r="H24" s="70">
        <v>1113240</v>
      </c>
      <c r="I24" s="70">
        <v>52602</v>
      </c>
      <c r="J24" s="70">
        <v>403978</v>
      </c>
      <c r="K24" s="70">
        <v>21643</v>
      </c>
      <c r="L24" s="70">
        <v>35753</v>
      </c>
      <c r="M24" s="70">
        <v>2586</v>
      </c>
      <c r="N24" s="70">
        <v>73085</v>
      </c>
      <c r="O24" s="71">
        <f t="shared" si="5"/>
        <v>2087683</v>
      </c>
      <c r="P24" s="71">
        <v>3448555</v>
      </c>
      <c r="Q24" s="153">
        <f t="shared" si="6"/>
        <v>0.6053790645647235</v>
      </c>
      <c r="R24" s="31"/>
      <c r="S24" s="31"/>
      <c r="T24" s="31"/>
    </row>
    <row r="25" spans="1:20" ht="12.75">
      <c r="A25" s="343"/>
      <c r="B25" s="44" t="s">
        <v>176</v>
      </c>
      <c r="C25" s="70">
        <v>2356</v>
      </c>
      <c r="D25" s="70">
        <v>33674</v>
      </c>
      <c r="E25" s="70">
        <v>4877032</v>
      </c>
      <c r="F25" s="70">
        <v>131433</v>
      </c>
      <c r="G25" s="70">
        <v>1890643</v>
      </c>
      <c r="H25" s="70">
        <v>4530202</v>
      </c>
      <c r="I25" s="70">
        <v>2524430</v>
      </c>
      <c r="J25" s="70">
        <v>672781</v>
      </c>
      <c r="K25" s="70">
        <v>100769</v>
      </c>
      <c r="L25" s="70">
        <v>2471108</v>
      </c>
      <c r="M25" s="70">
        <v>484364</v>
      </c>
      <c r="N25" s="70">
        <v>1741225</v>
      </c>
      <c r="O25" s="71">
        <f t="shared" si="5"/>
        <v>19460017</v>
      </c>
      <c r="P25" s="71">
        <v>32701125</v>
      </c>
      <c r="Q25" s="153">
        <f t="shared" si="6"/>
        <v>0.5950870803374502</v>
      </c>
      <c r="R25" s="31"/>
      <c r="S25" s="31"/>
      <c r="T25" s="31"/>
    </row>
    <row r="26" spans="1:20" ht="12.75">
      <c r="A26" s="343"/>
      <c r="B26" s="44" t="s">
        <v>182</v>
      </c>
      <c r="C26" s="70">
        <v>1784</v>
      </c>
      <c r="D26" s="70">
        <v>9085</v>
      </c>
      <c r="E26" s="70">
        <v>1978295</v>
      </c>
      <c r="F26" s="70">
        <v>187671</v>
      </c>
      <c r="G26" s="70">
        <v>1251522</v>
      </c>
      <c r="H26" s="70">
        <v>481906</v>
      </c>
      <c r="I26" s="70">
        <v>319941</v>
      </c>
      <c r="J26" s="70">
        <v>142078</v>
      </c>
      <c r="K26" s="70">
        <v>117273</v>
      </c>
      <c r="L26" s="70">
        <v>141290</v>
      </c>
      <c r="M26" s="70">
        <v>20191</v>
      </c>
      <c r="N26" s="70">
        <v>528437</v>
      </c>
      <c r="O26" s="71">
        <f t="shared" si="5"/>
        <v>5179473</v>
      </c>
      <c r="P26" s="71">
        <v>8875789</v>
      </c>
      <c r="Q26" s="153">
        <f t="shared" si="6"/>
        <v>0.5835507130690015</v>
      </c>
      <c r="R26" s="31"/>
      <c r="S26" s="31"/>
      <c r="T26" s="31"/>
    </row>
    <row r="27" spans="1:20" ht="12.75">
      <c r="A27" s="343"/>
      <c r="B27" s="44" t="s">
        <v>181</v>
      </c>
      <c r="C27" s="70"/>
      <c r="D27" s="70"/>
      <c r="E27" s="70">
        <v>1222</v>
      </c>
      <c r="F27" s="70"/>
      <c r="G27" s="70">
        <v>72</v>
      </c>
      <c r="H27" s="70">
        <v>724724</v>
      </c>
      <c r="I27" s="70">
        <v>19818</v>
      </c>
      <c r="J27" s="70">
        <v>3070</v>
      </c>
      <c r="K27" s="70"/>
      <c r="L27" s="70">
        <v>4765</v>
      </c>
      <c r="M27" s="70">
        <v>506844</v>
      </c>
      <c r="N27" s="70">
        <v>52918</v>
      </c>
      <c r="O27" s="71">
        <f t="shared" si="5"/>
        <v>1313433</v>
      </c>
      <c r="P27" s="71">
        <v>2274386</v>
      </c>
      <c r="Q27" s="153">
        <f t="shared" si="6"/>
        <v>0.5774890453951088</v>
      </c>
      <c r="R27" s="31"/>
      <c r="S27" s="31"/>
      <c r="T27" s="31"/>
    </row>
    <row r="28" spans="1:20" ht="22.5">
      <c r="A28" s="343"/>
      <c r="B28" s="44" t="s">
        <v>179</v>
      </c>
      <c r="C28" s="70"/>
      <c r="D28" s="70">
        <v>33541</v>
      </c>
      <c r="E28" s="70">
        <v>1772328</v>
      </c>
      <c r="F28" s="70">
        <v>6233</v>
      </c>
      <c r="G28" s="70">
        <v>599886</v>
      </c>
      <c r="H28" s="70">
        <v>1139151</v>
      </c>
      <c r="I28" s="70">
        <v>1474247</v>
      </c>
      <c r="J28" s="70">
        <v>976903</v>
      </c>
      <c r="K28" s="70">
        <v>531</v>
      </c>
      <c r="L28" s="70">
        <v>38476</v>
      </c>
      <c r="M28" s="70">
        <v>74920</v>
      </c>
      <c r="N28" s="70">
        <v>179866</v>
      </c>
      <c r="O28" s="71">
        <f t="shared" si="5"/>
        <v>6296082</v>
      </c>
      <c r="P28" s="71">
        <v>11638608</v>
      </c>
      <c r="Q28" s="153">
        <f t="shared" si="6"/>
        <v>0.5409652082104665</v>
      </c>
      <c r="R28" s="31"/>
      <c r="S28" s="31"/>
      <c r="T28" s="31"/>
    </row>
    <row r="29" spans="1:20" ht="22.5">
      <c r="A29" s="343"/>
      <c r="B29" s="44" t="s">
        <v>174</v>
      </c>
      <c r="C29" s="70"/>
      <c r="D29" s="70">
        <v>400</v>
      </c>
      <c r="E29" s="70">
        <v>7274305</v>
      </c>
      <c r="F29" s="70">
        <v>2928</v>
      </c>
      <c r="G29" s="70">
        <v>1524061</v>
      </c>
      <c r="H29" s="70">
        <v>1359953</v>
      </c>
      <c r="I29" s="70">
        <v>515648</v>
      </c>
      <c r="J29" s="70">
        <v>5717082</v>
      </c>
      <c r="K29" s="70">
        <v>50917</v>
      </c>
      <c r="L29" s="70">
        <v>1608041</v>
      </c>
      <c r="M29" s="70">
        <v>25600</v>
      </c>
      <c r="N29" s="70">
        <v>385682</v>
      </c>
      <c r="O29" s="71">
        <f t="shared" si="5"/>
        <v>18464617</v>
      </c>
      <c r="P29" s="71">
        <v>36022631</v>
      </c>
      <c r="Q29" s="153">
        <f t="shared" si="6"/>
        <v>0.5125837976687488</v>
      </c>
      <c r="R29" s="31"/>
      <c r="S29" s="31"/>
      <c r="T29" s="31"/>
    </row>
    <row r="30" spans="1:20" ht="12.75">
      <c r="A30" s="343"/>
      <c r="B30" s="44" t="s">
        <v>233</v>
      </c>
      <c r="C30" s="70"/>
      <c r="D30" s="70"/>
      <c r="E30" s="70">
        <v>827655</v>
      </c>
      <c r="F30" s="70">
        <v>46851</v>
      </c>
      <c r="G30" s="70">
        <v>73697</v>
      </c>
      <c r="H30" s="70">
        <v>361862</v>
      </c>
      <c r="I30" s="70">
        <v>386909</v>
      </c>
      <c r="J30" s="70">
        <v>18894</v>
      </c>
      <c r="K30" s="70">
        <v>64320</v>
      </c>
      <c r="L30" s="70">
        <v>15096</v>
      </c>
      <c r="M30" s="70"/>
      <c r="N30" s="70">
        <v>85680</v>
      </c>
      <c r="O30" s="71">
        <f t="shared" si="5"/>
        <v>1880964</v>
      </c>
      <c r="P30" s="71">
        <v>3711859</v>
      </c>
      <c r="Q30" s="153">
        <f t="shared" si="6"/>
        <v>0.5067444641620277</v>
      </c>
      <c r="R30" s="31"/>
      <c r="S30" s="31"/>
      <c r="T30" s="31"/>
    </row>
    <row r="31" spans="1:20" ht="12.75">
      <c r="A31" s="343"/>
      <c r="B31" s="44" t="s">
        <v>180</v>
      </c>
      <c r="C31" s="70"/>
      <c r="D31" s="70">
        <v>7162</v>
      </c>
      <c r="E31" s="70">
        <v>3371711</v>
      </c>
      <c r="F31" s="70">
        <v>101</v>
      </c>
      <c r="G31" s="70">
        <v>623738</v>
      </c>
      <c r="H31" s="70">
        <v>661713</v>
      </c>
      <c r="I31" s="70">
        <v>274450</v>
      </c>
      <c r="J31" s="70">
        <v>111718</v>
      </c>
      <c r="K31" s="70">
        <v>2684</v>
      </c>
      <c r="L31" s="70">
        <v>325089</v>
      </c>
      <c r="M31" s="70">
        <v>57560</v>
      </c>
      <c r="N31" s="70">
        <v>121742</v>
      </c>
      <c r="O31" s="71">
        <f t="shared" si="5"/>
        <v>5557668</v>
      </c>
      <c r="P31" s="71">
        <v>12632689</v>
      </c>
      <c r="Q31" s="153">
        <f t="shared" si="6"/>
        <v>0.4399433881416696</v>
      </c>
      <c r="R31" s="31"/>
      <c r="S31" s="31"/>
      <c r="T31" s="31"/>
    </row>
    <row r="32" spans="1:20" ht="13.5" thickBot="1">
      <c r="A32" s="343"/>
      <c r="B32" s="44" t="s">
        <v>175</v>
      </c>
      <c r="C32" s="70"/>
      <c r="D32" s="70"/>
      <c r="E32" s="70">
        <v>1109341</v>
      </c>
      <c r="F32" s="70">
        <v>9954177</v>
      </c>
      <c r="G32" s="70">
        <v>655937</v>
      </c>
      <c r="H32" s="70">
        <v>1084117</v>
      </c>
      <c r="I32" s="70">
        <v>1764336</v>
      </c>
      <c r="J32" s="70">
        <v>70945</v>
      </c>
      <c r="K32" s="70">
        <v>427308</v>
      </c>
      <c r="L32" s="70">
        <v>75389</v>
      </c>
      <c r="M32" s="70">
        <v>171923</v>
      </c>
      <c r="N32" s="70">
        <v>718398</v>
      </c>
      <c r="O32" s="71">
        <f t="shared" si="5"/>
        <v>16031871</v>
      </c>
      <c r="P32" s="71">
        <v>36537922</v>
      </c>
      <c r="Q32" s="153">
        <f t="shared" si="6"/>
        <v>0.43877347485716345</v>
      </c>
      <c r="R32" s="31"/>
      <c r="S32" s="31"/>
      <c r="T32" s="31"/>
    </row>
    <row r="33" spans="1:17" s="141" customFormat="1" ht="13.5" thickBot="1">
      <c r="A33" s="343"/>
      <c r="B33" s="274" t="s">
        <v>248</v>
      </c>
      <c r="C33" s="67">
        <f aca="true" t="shared" si="7" ref="C33:P33">SUM(C21:C32)</f>
        <v>61379140</v>
      </c>
      <c r="D33" s="67">
        <f t="shared" si="7"/>
        <v>31191456</v>
      </c>
      <c r="E33" s="67">
        <f t="shared" si="7"/>
        <v>25265641</v>
      </c>
      <c r="F33" s="67">
        <f t="shared" si="7"/>
        <v>10416721</v>
      </c>
      <c r="G33" s="67">
        <f t="shared" si="7"/>
        <v>17641235</v>
      </c>
      <c r="H33" s="67">
        <f t="shared" si="7"/>
        <v>13513489</v>
      </c>
      <c r="I33" s="67">
        <f t="shared" si="7"/>
        <v>10382221</v>
      </c>
      <c r="J33" s="67">
        <f t="shared" si="7"/>
        <v>10224271</v>
      </c>
      <c r="K33" s="67">
        <f t="shared" si="7"/>
        <v>1293395</v>
      </c>
      <c r="L33" s="67">
        <f t="shared" si="7"/>
        <v>5090764</v>
      </c>
      <c r="M33" s="67">
        <f t="shared" si="7"/>
        <v>4958589</v>
      </c>
      <c r="N33" s="67">
        <f t="shared" si="7"/>
        <v>4669417</v>
      </c>
      <c r="O33" s="67">
        <f t="shared" si="7"/>
        <v>196026339</v>
      </c>
      <c r="P33" s="67">
        <f t="shared" si="7"/>
        <v>281051338</v>
      </c>
      <c r="Q33" s="154"/>
    </row>
    <row r="34" spans="1:17" s="141" customFormat="1" ht="21.75" thickBot="1">
      <c r="A34" s="343"/>
      <c r="B34" s="274" t="s">
        <v>236</v>
      </c>
      <c r="C34" s="150">
        <f aca="true" t="shared" si="8" ref="C34:O34">C33/$O$33</f>
        <v>0.313116800084707</v>
      </c>
      <c r="D34" s="150">
        <f t="shared" si="8"/>
        <v>0.15911869883975133</v>
      </c>
      <c r="E34" s="150">
        <f t="shared" si="8"/>
        <v>0.12888901118537954</v>
      </c>
      <c r="F34" s="150">
        <f t="shared" si="8"/>
        <v>0.05313939470144367</v>
      </c>
      <c r="G34" s="150">
        <f t="shared" si="8"/>
        <v>0.08999420736006297</v>
      </c>
      <c r="H34" s="150">
        <f t="shared" si="8"/>
        <v>0.06893710849744533</v>
      </c>
      <c r="I34" s="150">
        <f t="shared" si="8"/>
        <v>0.052963397944191574</v>
      </c>
      <c r="J34" s="150">
        <f t="shared" si="8"/>
        <v>0.05215763887729393</v>
      </c>
      <c r="K34" s="150">
        <f t="shared" si="8"/>
        <v>0.006598067415828237</v>
      </c>
      <c r="L34" s="150">
        <f t="shared" si="8"/>
        <v>0.025969795824223398</v>
      </c>
      <c r="M34" s="150">
        <f t="shared" si="8"/>
        <v>0.025295524189736563</v>
      </c>
      <c r="N34" s="150">
        <f t="shared" si="8"/>
        <v>0.02382035507993648</v>
      </c>
      <c r="O34" s="150">
        <f t="shared" si="8"/>
        <v>1</v>
      </c>
      <c r="P34" s="277"/>
      <c r="Q34" s="285"/>
    </row>
    <row r="35" spans="1:19" s="141" customFormat="1" ht="32.25" thickBot="1">
      <c r="A35" s="347"/>
      <c r="B35" s="274" t="s">
        <v>237</v>
      </c>
      <c r="C35" s="150">
        <f aca="true" t="shared" si="9" ref="C35:O35">C33/$P$33</f>
        <v>0.21839120367397077</v>
      </c>
      <c r="D35" s="150">
        <f t="shared" si="9"/>
        <v>0.11098134676021361</v>
      </c>
      <c r="E35" s="150">
        <f t="shared" si="9"/>
        <v>0.08989688922953998</v>
      </c>
      <c r="F35" s="150">
        <f t="shared" si="9"/>
        <v>0.03706341010196507</v>
      </c>
      <c r="G35" s="150">
        <f t="shared" si="9"/>
        <v>0.06276872803928797</v>
      </c>
      <c r="H35" s="150">
        <f t="shared" si="9"/>
        <v>0.0480819237373636</v>
      </c>
      <c r="I35" s="150">
        <f t="shared" si="9"/>
        <v>0.03694065672798896</v>
      </c>
      <c r="J35" s="150">
        <f t="shared" si="9"/>
        <v>0.036378659759307035</v>
      </c>
      <c r="K35" s="150">
        <f t="shared" si="9"/>
        <v>0.004601988409676242</v>
      </c>
      <c r="L35" s="150">
        <f t="shared" si="9"/>
        <v>0.01811328861206133</v>
      </c>
      <c r="M35" s="150">
        <f t="shared" si="9"/>
        <v>0.017643000866980396</v>
      </c>
      <c r="N35" s="150">
        <f t="shared" si="9"/>
        <v>0.01661410699279432</v>
      </c>
      <c r="O35" s="150">
        <f t="shared" si="9"/>
        <v>0.6974752029111493</v>
      </c>
      <c r="P35" s="277"/>
      <c r="Q35" s="283"/>
      <c r="R35" s="157"/>
      <c r="S35" s="156"/>
    </row>
    <row r="36" spans="1:20" ht="13.5" thickBot="1">
      <c r="A36" s="353" t="s">
        <v>256</v>
      </c>
      <c r="B36" s="353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279"/>
      <c r="S36" s="16"/>
      <c r="T36" s="16"/>
    </row>
    <row r="37" spans="1:20" ht="32.25" thickBot="1">
      <c r="A37" s="342" t="s">
        <v>250</v>
      </c>
      <c r="B37" s="273" t="s">
        <v>173</v>
      </c>
      <c r="C37" s="149" t="s">
        <v>65</v>
      </c>
      <c r="D37" s="94" t="s">
        <v>34</v>
      </c>
      <c r="E37" s="149" t="s">
        <v>75</v>
      </c>
      <c r="F37" s="94" t="s">
        <v>28</v>
      </c>
      <c r="G37" s="149" t="s">
        <v>64</v>
      </c>
      <c r="H37" s="149" t="s">
        <v>195</v>
      </c>
      <c r="I37" s="149" t="s">
        <v>71</v>
      </c>
      <c r="J37" s="149" t="s">
        <v>207</v>
      </c>
      <c r="K37" s="149" t="s">
        <v>216</v>
      </c>
      <c r="L37" s="149" t="s">
        <v>54</v>
      </c>
      <c r="M37" s="94" t="s">
        <v>37</v>
      </c>
      <c r="N37" s="149" t="s">
        <v>196</v>
      </c>
      <c r="O37" s="94" t="s">
        <v>247</v>
      </c>
      <c r="P37" s="94" t="s">
        <v>249</v>
      </c>
      <c r="Q37" s="94" t="s">
        <v>274</v>
      </c>
      <c r="R37" s="31"/>
      <c r="S37" s="31"/>
      <c r="T37" s="31"/>
    </row>
    <row r="38" spans="1:20" ht="22.5">
      <c r="A38" s="343"/>
      <c r="B38" s="47" t="s">
        <v>177</v>
      </c>
      <c r="C38" s="79">
        <v>33040000</v>
      </c>
      <c r="D38" s="79">
        <v>6615241</v>
      </c>
      <c r="E38" s="79">
        <v>2637833</v>
      </c>
      <c r="F38" s="79">
        <v>15119</v>
      </c>
      <c r="G38" s="79">
        <v>12638171</v>
      </c>
      <c r="H38" s="79"/>
      <c r="I38" s="79">
        <v>587168</v>
      </c>
      <c r="J38" s="79">
        <v>20423</v>
      </c>
      <c r="K38" s="79"/>
      <c r="L38" s="79">
        <v>2346</v>
      </c>
      <c r="M38" s="79">
        <v>766002</v>
      </c>
      <c r="N38" s="79">
        <v>2300</v>
      </c>
      <c r="O38" s="78">
        <f aca="true" t="shared" si="10" ref="O38:O48">SUM(C38:N38)</f>
        <v>56324603</v>
      </c>
      <c r="P38" s="78">
        <v>58883895</v>
      </c>
      <c r="Q38" s="152">
        <f aca="true" t="shared" si="11" ref="Q38:Q48">O38/P38</f>
        <v>0.9565366387532618</v>
      </c>
      <c r="R38" s="31"/>
      <c r="S38" s="31"/>
      <c r="T38" s="31"/>
    </row>
    <row r="39" spans="1:20" ht="12.75">
      <c r="A39" s="343"/>
      <c r="B39" s="44" t="s">
        <v>185</v>
      </c>
      <c r="C39" s="70"/>
      <c r="D39" s="70"/>
      <c r="E39" s="70">
        <v>77848</v>
      </c>
      <c r="F39" s="70">
        <v>7977</v>
      </c>
      <c r="G39" s="70">
        <v>291793</v>
      </c>
      <c r="H39" s="70">
        <v>1673086</v>
      </c>
      <c r="I39" s="70">
        <v>70652</v>
      </c>
      <c r="J39" s="70">
        <v>385199</v>
      </c>
      <c r="K39" s="70">
        <v>55603</v>
      </c>
      <c r="L39" s="70">
        <v>53588</v>
      </c>
      <c r="M39" s="70"/>
      <c r="N39" s="70">
        <v>25665</v>
      </c>
      <c r="O39" s="71">
        <f t="shared" si="10"/>
        <v>2641411</v>
      </c>
      <c r="P39" s="71">
        <v>3673725</v>
      </c>
      <c r="Q39" s="153">
        <f t="shared" si="11"/>
        <v>0.7190007417539418</v>
      </c>
      <c r="R39" s="31"/>
      <c r="S39" s="31"/>
      <c r="T39" s="31"/>
    </row>
    <row r="40" spans="1:20" ht="12.75">
      <c r="A40" s="343"/>
      <c r="B40" s="44" t="s">
        <v>178</v>
      </c>
      <c r="C40" s="70">
        <v>16051</v>
      </c>
      <c r="D40" s="70"/>
      <c r="E40" s="70">
        <v>2749108</v>
      </c>
      <c r="F40" s="70">
        <v>2267357</v>
      </c>
      <c r="G40" s="70">
        <v>2193373</v>
      </c>
      <c r="H40" s="70">
        <v>1350907</v>
      </c>
      <c r="I40" s="70">
        <v>2293995</v>
      </c>
      <c r="J40" s="70">
        <v>2019842</v>
      </c>
      <c r="K40" s="70">
        <v>6070122</v>
      </c>
      <c r="L40" s="70">
        <v>135660</v>
      </c>
      <c r="M40" s="70">
        <v>4571</v>
      </c>
      <c r="N40" s="70">
        <v>410207</v>
      </c>
      <c r="O40" s="71">
        <f t="shared" si="10"/>
        <v>19511193</v>
      </c>
      <c r="P40" s="71">
        <v>28146907</v>
      </c>
      <c r="Q40" s="153">
        <f t="shared" si="11"/>
        <v>0.6931913691262773</v>
      </c>
      <c r="R40" s="31"/>
      <c r="S40" s="31"/>
      <c r="T40" s="31"/>
    </row>
    <row r="41" spans="1:20" ht="12.75">
      <c r="A41" s="343"/>
      <c r="B41" s="44" t="s">
        <v>233</v>
      </c>
      <c r="C41" s="70"/>
      <c r="D41" s="70">
        <v>133</v>
      </c>
      <c r="E41" s="70">
        <v>810455</v>
      </c>
      <c r="F41" s="70"/>
      <c r="G41" s="70">
        <v>141216</v>
      </c>
      <c r="H41" s="70">
        <v>70561</v>
      </c>
      <c r="I41" s="70">
        <v>264798</v>
      </c>
      <c r="J41" s="70">
        <v>49651</v>
      </c>
      <c r="K41" s="70">
        <v>1608</v>
      </c>
      <c r="L41" s="70">
        <v>399</v>
      </c>
      <c r="M41" s="70">
        <v>67686</v>
      </c>
      <c r="N41" s="70">
        <v>1071980</v>
      </c>
      <c r="O41" s="71">
        <f t="shared" si="10"/>
        <v>2478487</v>
      </c>
      <c r="P41" s="71">
        <v>3722092</v>
      </c>
      <c r="Q41" s="153">
        <f t="shared" si="11"/>
        <v>0.665885475157519</v>
      </c>
      <c r="R41" s="31"/>
      <c r="S41" s="31"/>
      <c r="T41" s="31"/>
    </row>
    <row r="42" spans="1:20" ht="22.5">
      <c r="A42" s="343"/>
      <c r="B42" s="44" t="s">
        <v>174</v>
      </c>
      <c r="C42" s="70"/>
      <c r="D42" s="70"/>
      <c r="E42" s="70">
        <v>10248477</v>
      </c>
      <c r="F42" s="70">
        <v>331437</v>
      </c>
      <c r="G42" s="70">
        <v>3063583</v>
      </c>
      <c r="H42" s="70">
        <v>2553069</v>
      </c>
      <c r="I42" s="70">
        <v>1192701</v>
      </c>
      <c r="J42" s="70">
        <v>8835172</v>
      </c>
      <c r="K42" s="70">
        <v>852109</v>
      </c>
      <c r="L42" s="70">
        <v>2220638</v>
      </c>
      <c r="M42" s="70">
        <v>128886</v>
      </c>
      <c r="N42" s="70">
        <v>795713</v>
      </c>
      <c r="O42" s="71">
        <f t="shared" si="10"/>
        <v>30221785</v>
      </c>
      <c r="P42" s="71">
        <v>46399889</v>
      </c>
      <c r="Q42" s="153">
        <f t="shared" si="11"/>
        <v>0.6513331314219307</v>
      </c>
      <c r="R42" s="31"/>
      <c r="S42" s="31"/>
      <c r="T42" s="31"/>
    </row>
    <row r="43" spans="1:20" ht="12.75">
      <c r="A43" s="343"/>
      <c r="B43" s="44" t="s">
        <v>188</v>
      </c>
      <c r="C43" s="70"/>
      <c r="D43" s="70">
        <v>41401</v>
      </c>
      <c r="E43" s="70">
        <v>1824531</v>
      </c>
      <c r="F43" s="70">
        <v>114116</v>
      </c>
      <c r="G43" s="70">
        <v>798863</v>
      </c>
      <c r="H43" s="70">
        <v>1824097</v>
      </c>
      <c r="I43" s="70">
        <v>1261453</v>
      </c>
      <c r="J43" s="70">
        <v>813638</v>
      </c>
      <c r="K43" s="70">
        <v>356616</v>
      </c>
      <c r="L43" s="70">
        <v>1098393</v>
      </c>
      <c r="M43" s="70">
        <v>94784</v>
      </c>
      <c r="N43" s="70">
        <v>127742</v>
      </c>
      <c r="O43" s="71">
        <f t="shared" si="10"/>
        <v>8355634</v>
      </c>
      <c r="P43" s="71">
        <v>12907016</v>
      </c>
      <c r="Q43" s="153">
        <f t="shared" si="11"/>
        <v>0.6473714761026096</v>
      </c>
      <c r="R43" s="31"/>
      <c r="S43" s="31"/>
      <c r="T43" s="31"/>
    </row>
    <row r="44" spans="1:20" ht="12.75">
      <c r="A44" s="343"/>
      <c r="B44" s="44" t="s">
        <v>176</v>
      </c>
      <c r="C44" s="70"/>
      <c r="D44" s="70">
        <v>45314</v>
      </c>
      <c r="E44" s="70">
        <v>5741329</v>
      </c>
      <c r="F44" s="70">
        <v>72562</v>
      </c>
      <c r="G44" s="70">
        <v>1864943</v>
      </c>
      <c r="H44" s="70">
        <v>4506590</v>
      </c>
      <c r="I44" s="70">
        <v>2428372</v>
      </c>
      <c r="J44" s="70">
        <v>1024997</v>
      </c>
      <c r="K44" s="70">
        <v>109684</v>
      </c>
      <c r="L44" s="70">
        <v>1782465</v>
      </c>
      <c r="M44" s="70">
        <v>3884604</v>
      </c>
      <c r="N44" s="70">
        <v>1084803</v>
      </c>
      <c r="O44" s="71">
        <f t="shared" si="10"/>
        <v>22545663</v>
      </c>
      <c r="P44" s="71">
        <v>36132277</v>
      </c>
      <c r="Q44" s="153">
        <f t="shared" si="11"/>
        <v>0.6239757046033938</v>
      </c>
      <c r="R44" s="31"/>
      <c r="S44" s="31"/>
      <c r="T44" s="31"/>
    </row>
    <row r="45" spans="1:20" ht="12.75">
      <c r="A45" s="343"/>
      <c r="B45" s="44" t="s">
        <v>182</v>
      </c>
      <c r="C45" s="70">
        <v>4436</v>
      </c>
      <c r="D45" s="70">
        <v>26260</v>
      </c>
      <c r="E45" s="70">
        <v>1677625</v>
      </c>
      <c r="F45" s="70">
        <v>234216</v>
      </c>
      <c r="G45" s="70">
        <v>1859514</v>
      </c>
      <c r="H45" s="70">
        <v>197504</v>
      </c>
      <c r="I45" s="70">
        <v>404008</v>
      </c>
      <c r="J45" s="70">
        <v>217913</v>
      </c>
      <c r="K45" s="70">
        <v>6185</v>
      </c>
      <c r="L45" s="70">
        <v>599525</v>
      </c>
      <c r="M45" s="70">
        <v>67937</v>
      </c>
      <c r="N45" s="70">
        <v>903887</v>
      </c>
      <c r="O45" s="71">
        <f t="shared" si="10"/>
        <v>6199010</v>
      </c>
      <c r="P45" s="71">
        <v>10614303</v>
      </c>
      <c r="Q45" s="153">
        <f t="shared" si="11"/>
        <v>0.5840242171341821</v>
      </c>
      <c r="R45" s="31"/>
      <c r="S45" s="31"/>
      <c r="T45" s="31"/>
    </row>
    <row r="46" spans="1:20" ht="12.75">
      <c r="A46" s="343"/>
      <c r="B46" s="44" t="s">
        <v>181</v>
      </c>
      <c r="C46" s="70"/>
      <c r="D46" s="70"/>
      <c r="E46" s="70">
        <v>11500</v>
      </c>
      <c r="F46" s="70"/>
      <c r="G46" s="70">
        <v>8408</v>
      </c>
      <c r="H46" s="70">
        <v>1527052</v>
      </c>
      <c r="I46" s="70">
        <v>17505</v>
      </c>
      <c r="J46" s="70">
        <v>3486</v>
      </c>
      <c r="K46" s="70">
        <v>2750</v>
      </c>
      <c r="L46" s="70">
        <v>38729</v>
      </c>
      <c r="M46" s="70">
        <v>16099</v>
      </c>
      <c r="N46" s="70"/>
      <c r="O46" s="71">
        <f t="shared" si="10"/>
        <v>1625529</v>
      </c>
      <c r="P46" s="71">
        <v>3026871</v>
      </c>
      <c r="Q46" s="153">
        <f t="shared" si="11"/>
        <v>0.5370327972351646</v>
      </c>
      <c r="R46" s="31"/>
      <c r="S46" s="31"/>
      <c r="T46" s="31"/>
    </row>
    <row r="47" spans="1:20" ht="12.75">
      <c r="A47" s="343"/>
      <c r="B47" s="44" t="s">
        <v>180</v>
      </c>
      <c r="C47" s="70"/>
      <c r="D47" s="70"/>
      <c r="E47" s="70">
        <v>3449074</v>
      </c>
      <c r="F47" s="70">
        <v>67615</v>
      </c>
      <c r="G47" s="70">
        <v>389881</v>
      </c>
      <c r="H47" s="70">
        <v>1001274</v>
      </c>
      <c r="I47" s="70">
        <v>517018</v>
      </c>
      <c r="J47" s="70">
        <v>192814</v>
      </c>
      <c r="K47" s="70">
        <v>104845</v>
      </c>
      <c r="L47" s="70">
        <v>747209</v>
      </c>
      <c r="M47" s="70">
        <v>68324</v>
      </c>
      <c r="N47" s="70">
        <v>144477</v>
      </c>
      <c r="O47" s="71">
        <f t="shared" si="10"/>
        <v>6682531</v>
      </c>
      <c r="P47" s="71">
        <v>13728592</v>
      </c>
      <c r="Q47" s="153">
        <f t="shared" si="11"/>
        <v>0.48676011349160936</v>
      </c>
      <c r="R47" s="31"/>
      <c r="S47" s="31"/>
      <c r="T47" s="31"/>
    </row>
    <row r="48" spans="1:20" ht="13.5" thickBot="1">
      <c r="A48" s="343"/>
      <c r="B48" s="44" t="s">
        <v>175</v>
      </c>
      <c r="C48" s="70"/>
      <c r="D48" s="70">
        <v>1544</v>
      </c>
      <c r="E48" s="70">
        <v>1208452</v>
      </c>
      <c r="F48" s="70">
        <v>14439323</v>
      </c>
      <c r="G48" s="70">
        <v>422369</v>
      </c>
      <c r="H48" s="70">
        <v>2177377</v>
      </c>
      <c r="I48" s="70">
        <v>774377</v>
      </c>
      <c r="J48" s="70">
        <v>151754</v>
      </c>
      <c r="K48" s="70">
        <v>46340</v>
      </c>
      <c r="L48" s="70">
        <v>170007</v>
      </c>
      <c r="M48" s="70">
        <v>1228355</v>
      </c>
      <c r="N48" s="70">
        <v>850434</v>
      </c>
      <c r="O48" s="71">
        <f t="shared" si="10"/>
        <v>21470332</v>
      </c>
      <c r="P48" s="71">
        <v>44977315</v>
      </c>
      <c r="Q48" s="153">
        <f t="shared" si="11"/>
        <v>0.4773591309307814</v>
      </c>
      <c r="R48" s="31"/>
      <c r="S48" s="31"/>
      <c r="T48" s="31"/>
    </row>
    <row r="49" spans="1:20" ht="13.5" thickBot="1">
      <c r="A49" s="343"/>
      <c r="B49" s="274" t="s">
        <v>247</v>
      </c>
      <c r="C49" s="67">
        <f aca="true" t="shared" si="12" ref="C49:P49">SUM(C38:C48)</f>
        <v>33060487</v>
      </c>
      <c r="D49" s="67">
        <f t="shared" si="12"/>
        <v>6729893</v>
      </c>
      <c r="E49" s="67">
        <f t="shared" si="12"/>
        <v>30436232</v>
      </c>
      <c r="F49" s="67">
        <f t="shared" si="12"/>
        <v>17549722</v>
      </c>
      <c r="G49" s="67">
        <f t="shared" si="12"/>
        <v>23672114</v>
      </c>
      <c r="H49" s="67">
        <f t="shared" si="12"/>
        <v>16881517</v>
      </c>
      <c r="I49" s="67">
        <f t="shared" si="12"/>
        <v>9812047</v>
      </c>
      <c r="J49" s="67">
        <f t="shared" si="12"/>
        <v>13714889</v>
      </c>
      <c r="K49" s="67">
        <f t="shared" si="12"/>
        <v>7605862</v>
      </c>
      <c r="L49" s="67">
        <f t="shared" si="12"/>
        <v>6848959</v>
      </c>
      <c r="M49" s="67">
        <f t="shared" si="12"/>
        <v>6327248</v>
      </c>
      <c r="N49" s="67">
        <f t="shared" si="12"/>
        <v>5417208</v>
      </c>
      <c r="O49" s="67">
        <f t="shared" si="12"/>
        <v>178056178</v>
      </c>
      <c r="P49" s="67">
        <f t="shared" si="12"/>
        <v>262212882</v>
      </c>
      <c r="Q49" s="67"/>
      <c r="R49" s="75"/>
      <c r="S49" s="156"/>
      <c r="T49" s="31"/>
    </row>
    <row r="50" spans="1:17" s="141" customFormat="1" ht="21.75" thickBot="1">
      <c r="A50" s="343"/>
      <c r="B50" s="274" t="s">
        <v>236</v>
      </c>
      <c r="C50" s="150">
        <f aca="true" t="shared" si="13" ref="C50:O50">C49/$O$49</f>
        <v>0.18567447291831682</v>
      </c>
      <c r="D50" s="150">
        <f t="shared" si="13"/>
        <v>0.03779645882323724</v>
      </c>
      <c r="E50" s="150">
        <f t="shared" si="13"/>
        <v>0.17093611882425108</v>
      </c>
      <c r="F50" s="150">
        <f t="shared" si="13"/>
        <v>0.0985628367244859</v>
      </c>
      <c r="G50" s="150">
        <f t="shared" si="13"/>
        <v>0.1329474453843438</v>
      </c>
      <c r="H50" s="150">
        <f t="shared" si="13"/>
        <v>0.09481006045181987</v>
      </c>
      <c r="I50" s="150">
        <f t="shared" si="13"/>
        <v>0.05510646757788994</v>
      </c>
      <c r="J50" s="150">
        <f t="shared" si="13"/>
        <v>0.07702562839465193</v>
      </c>
      <c r="K50" s="150">
        <f t="shared" si="13"/>
        <v>0.04271608031483187</v>
      </c>
      <c r="L50" s="150">
        <f t="shared" si="13"/>
        <v>0.03846515788966334</v>
      </c>
      <c r="M50" s="150">
        <f t="shared" si="13"/>
        <v>0.03553512195460019</v>
      </c>
      <c r="N50" s="150">
        <f t="shared" si="13"/>
        <v>0.030424150741907983</v>
      </c>
      <c r="O50" s="150">
        <f t="shared" si="13"/>
        <v>1</v>
      </c>
      <c r="P50" s="277"/>
      <c r="Q50" s="285"/>
    </row>
    <row r="51" spans="1:19" s="141" customFormat="1" ht="32.25" thickBot="1">
      <c r="A51" s="343"/>
      <c r="B51" s="274" t="s">
        <v>237</v>
      </c>
      <c r="C51" s="150">
        <f aca="true" t="shared" si="14" ref="C51:O51">C49/$P$49</f>
        <v>0.12608261938862333</v>
      </c>
      <c r="D51" s="150">
        <f t="shared" si="14"/>
        <v>0.025665760387775304</v>
      </c>
      <c r="E51" s="150">
        <f t="shared" si="14"/>
        <v>0.1160745107862397</v>
      </c>
      <c r="F51" s="150">
        <f t="shared" si="14"/>
        <v>0.06692928991947848</v>
      </c>
      <c r="G51" s="150">
        <f t="shared" si="14"/>
        <v>0.09027822668147936</v>
      </c>
      <c r="H51" s="150">
        <f t="shared" si="14"/>
        <v>0.06438095974247368</v>
      </c>
      <c r="I51" s="150">
        <f t="shared" si="14"/>
        <v>0.03742015619202111</v>
      </c>
      <c r="J51" s="150">
        <f t="shared" si="14"/>
        <v>0.052304405852951194</v>
      </c>
      <c r="K51" s="150">
        <f t="shared" si="14"/>
        <v>0.02900643912681605</v>
      </c>
      <c r="L51" s="150">
        <f t="shared" si="14"/>
        <v>0.02611984181616218</v>
      </c>
      <c r="M51" s="150">
        <f t="shared" si="14"/>
        <v>0.024130195098500156</v>
      </c>
      <c r="N51" s="150">
        <f t="shared" si="14"/>
        <v>0.020659579951529613</v>
      </c>
      <c r="O51" s="155">
        <f t="shared" si="14"/>
        <v>0.6790519849440502</v>
      </c>
      <c r="P51" s="277"/>
      <c r="Q51" s="277"/>
      <c r="R51" s="157"/>
      <c r="S51" s="156"/>
    </row>
    <row r="52" spans="1:20" ht="13.5" thickBot="1">
      <c r="A52" s="353" t="s">
        <v>257</v>
      </c>
      <c r="B52" s="353"/>
      <c r="C52" s="353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279"/>
      <c r="Q52" s="16"/>
      <c r="R52" s="16"/>
      <c r="S52" s="16"/>
      <c r="T52" s="16"/>
    </row>
    <row r="53" spans="1:20" ht="32.25" thickBot="1">
      <c r="A53" s="342" t="s">
        <v>250</v>
      </c>
      <c r="B53" s="273" t="s">
        <v>173</v>
      </c>
      <c r="C53" s="149" t="s">
        <v>75</v>
      </c>
      <c r="D53" s="94" t="s">
        <v>28</v>
      </c>
      <c r="E53" s="149" t="s">
        <v>64</v>
      </c>
      <c r="F53" s="149" t="s">
        <v>195</v>
      </c>
      <c r="G53" s="149" t="s">
        <v>71</v>
      </c>
      <c r="H53" s="149" t="s">
        <v>207</v>
      </c>
      <c r="I53" s="149" t="s">
        <v>54</v>
      </c>
      <c r="J53" s="149" t="s">
        <v>196</v>
      </c>
      <c r="K53" s="94" t="s">
        <v>91</v>
      </c>
      <c r="L53" s="94" t="s">
        <v>29</v>
      </c>
      <c r="M53" s="94" t="s">
        <v>246</v>
      </c>
      <c r="N53" s="94" t="s">
        <v>249</v>
      </c>
      <c r="O53" s="94" t="s">
        <v>273</v>
      </c>
      <c r="R53" s="31"/>
      <c r="S53" s="31"/>
      <c r="T53" s="31"/>
    </row>
    <row r="54" spans="1:20" ht="22.5">
      <c r="A54" s="343"/>
      <c r="B54" s="47" t="s">
        <v>177</v>
      </c>
      <c r="C54" s="79">
        <v>1129829</v>
      </c>
      <c r="D54" s="79">
        <v>98141</v>
      </c>
      <c r="E54" s="79">
        <v>16616158</v>
      </c>
      <c r="F54" s="79"/>
      <c r="G54" s="79">
        <v>567783</v>
      </c>
      <c r="H54" s="79">
        <v>134388</v>
      </c>
      <c r="I54" s="79">
        <v>20</v>
      </c>
      <c r="J54" s="79">
        <v>20039</v>
      </c>
      <c r="K54" s="79">
        <v>1226</v>
      </c>
      <c r="L54" s="79">
        <v>279195</v>
      </c>
      <c r="M54" s="78">
        <f aca="true" t="shared" si="15" ref="M54:M65">SUM(C54:L54)</f>
        <v>18846779</v>
      </c>
      <c r="N54" s="78">
        <v>23029865</v>
      </c>
      <c r="O54" s="152">
        <f aca="true" t="shared" si="16" ref="O54:O65">M54/N54</f>
        <v>0.81836254793504</v>
      </c>
      <c r="R54" s="31"/>
      <c r="S54" s="31"/>
      <c r="T54" s="31"/>
    </row>
    <row r="55" spans="1:20" ht="12.75">
      <c r="A55" s="343"/>
      <c r="B55" s="44" t="s">
        <v>185</v>
      </c>
      <c r="C55" s="70">
        <v>171506</v>
      </c>
      <c r="D55" s="70">
        <v>1800</v>
      </c>
      <c r="E55" s="70">
        <v>202856</v>
      </c>
      <c r="F55" s="70">
        <v>1507783</v>
      </c>
      <c r="G55" s="70">
        <v>84622</v>
      </c>
      <c r="H55" s="70">
        <v>694085</v>
      </c>
      <c r="I55" s="70">
        <v>176142</v>
      </c>
      <c r="J55" s="70">
        <v>22053</v>
      </c>
      <c r="K55" s="70">
        <v>43936</v>
      </c>
      <c r="L55" s="70">
        <v>28050</v>
      </c>
      <c r="M55" s="71">
        <f t="shared" si="15"/>
        <v>2932833</v>
      </c>
      <c r="N55" s="71">
        <v>3821222</v>
      </c>
      <c r="O55" s="153">
        <f t="shared" si="16"/>
        <v>0.767511806432602</v>
      </c>
      <c r="R55" s="31"/>
      <c r="S55" s="31"/>
      <c r="T55" s="31"/>
    </row>
    <row r="56" spans="1:20" ht="12.75">
      <c r="A56" s="343"/>
      <c r="B56" s="44" t="s">
        <v>178</v>
      </c>
      <c r="C56" s="70">
        <v>3188012</v>
      </c>
      <c r="D56" s="70">
        <v>5722331</v>
      </c>
      <c r="E56" s="70">
        <v>2773025</v>
      </c>
      <c r="F56" s="70">
        <v>960185</v>
      </c>
      <c r="G56" s="70">
        <v>1333445</v>
      </c>
      <c r="H56" s="70">
        <v>2207945</v>
      </c>
      <c r="I56" s="70">
        <v>716181</v>
      </c>
      <c r="J56" s="70">
        <v>230594</v>
      </c>
      <c r="K56" s="70">
        <v>817588</v>
      </c>
      <c r="L56" s="70">
        <v>6550226</v>
      </c>
      <c r="M56" s="71">
        <f t="shared" si="15"/>
        <v>24499532</v>
      </c>
      <c r="N56" s="71">
        <v>32431286</v>
      </c>
      <c r="O56" s="153">
        <f t="shared" si="16"/>
        <v>0.7554289398206411</v>
      </c>
      <c r="R56" s="31"/>
      <c r="S56" s="31"/>
      <c r="T56" s="31"/>
    </row>
    <row r="57" spans="1:20" ht="12.75">
      <c r="A57" s="343"/>
      <c r="B57" s="44" t="s">
        <v>183</v>
      </c>
      <c r="C57" s="70">
        <v>2059487</v>
      </c>
      <c r="D57" s="70">
        <v>4890</v>
      </c>
      <c r="E57" s="70">
        <v>176614</v>
      </c>
      <c r="F57" s="70">
        <v>1096295</v>
      </c>
      <c r="G57" s="70">
        <v>763275</v>
      </c>
      <c r="H57" s="70">
        <v>599075</v>
      </c>
      <c r="I57" s="70">
        <v>418133</v>
      </c>
      <c r="J57" s="70">
        <v>435942</v>
      </c>
      <c r="K57" s="70">
        <v>380422</v>
      </c>
      <c r="L57" s="70">
        <v>69983</v>
      </c>
      <c r="M57" s="71">
        <f t="shared" si="15"/>
        <v>6004116</v>
      </c>
      <c r="N57" s="71">
        <v>8219949</v>
      </c>
      <c r="O57" s="153">
        <f t="shared" si="16"/>
        <v>0.7304322691053192</v>
      </c>
      <c r="R57" s="31"/>
      <c r="S57" s="31"/>
      <c r="T57" s="31"/>
    </row>
    <row r="58" spans="1:20" ht="12.75">
      <c r="A58" s="343"/>
      <c r="B58" s="44" t="s">
        <v>182</v>
      </c>
      <c r="C58" s="70">
        <v>2199785</v>
      </c>
      <c r="D58" s="70">
        <v>222412</v>
      </c>
      <c r="E58" s="70">
        <v>1992028</v>
      </c>
      <c r="F58" s="70">
        <v>483876</v>
      </c>
      <c r="G58" s="70">
        <v>302155</v>
      </c>
      <c r="H58" s="70">
        <v>200109</v>
      </c>
      <c r="I58" s="70">
        <v>409390</v>
      </c>
      <c r="J58" s="70">
        <v>461859</v>
      </c>
      <c r="K58" s="70">
        <v>466050</v>
      </c>
      <c r="L58" s="70">
        <v>511642</v>
      </c>
      <c r="M58" s="71">
        <f t="shared" si="15"/>
        <v>7249306</v>
      </c>
      <c r="N58" s="71">
        <v>10661035</v>
      </c>
      <c r="O58" s="153">
        <f t="shared" si="16"/>
        <v>0.6799814464543077</v>
      </c>
      <c r="R58" s="31"/>
      <c r="S58" s="31"/>
      <c r="T58" s="31"/>
    </row>
    <row r="59" spans="1:20" ht="12.75">
      <c r="A59" s="343"/>
      <c r="B59" s="44" t="s">
        <v>233</v>
      </c>
      <c r="C59" s="70">
        <v>942183</v>
      </c>
      <c r="D59" s="70">
        <v>1252</v>
      </c>
      <c r="E59" s="70">
        <v>163533</v>
      </c>
      <c r="F59" s="70">
        <v>67205</v>
      </c>
      <c r="G59" s="70">
        <v>113637</v>
      </c>
      <c r="H59" s="70">
        <v>31505</v>
      </c>
      <c r="I59" s="70">
        <v>6169</v>
      </c>
      <c r="J59" s="70">
        <v>915593</v>
      </c>
      <c r="K59" s="70">
        <v>148044</v>
      </c>
      <c r="L59" s="70">
        <v>100852</v>
      </c>
      <c r="M59" s="71">
        <f t="shared" si="15"/>
        <v>2489973</v>
      </c>
      <c r="N59" s="71">
        <v>3782274</v>
      </c>
      <c r="O59" s="153">
        <f t="shared" si="16"/>
        <v>0.6583269747247291</v>
      </c>
      <c r="R59" s="31"/>
      <c r="S59" s="31"/>
      <c r="T59" s="31"/>
    </row>
    <row r="60" spans="1:20" ht="22.5">
      <c r="A60" s="343"/>
      <c r="B60" s="44" t="s">
        <v>179</v>
      </c>
      <c r="C60" s="70">
        <v>2144580</v>
      </c>
      <c r="D60" s="70">
        <v>192497</v>
      </c>
      <c r="E60" s="70">
        <v>649873</v>
      </c>
      <c r="F60" s="70">
        <v>1259082</v>
      </c>
      <c r="G60" s="70">
        <v>916108</v>
      </c>
      <c r="H60" s="70">
        <v>450586</v>
      </c>
      <c r="I60" s="70">
        <v>1000533</v>
      </c>
      <c r="J60" s="70">
        <v>139934</v>
      </c>
      <c r="K60" s="70">
        <v>214869</v>
      </c>
      <c r="L60" s="70">
        <v>311391</v>
      </c>
      <c r="M60" s="71">
        <f t="shared" si="15"/>
        <v>7279453</v>
      </c>
      <c r="N60" s="71">
        <v>11646268</v>
      </c>
      <c r="O60" s="153">
        <f t="shared" si="16"/>
        <v>0.6250459803947497</v>
      </c>
      <c r="R60" s="31"/>
      <c r="S60" s="31"/>
      <c r="T60" s="31"/>
    </row>
    <row r="61" spans="1:20" ht="22.5">
      <c r="A61" s="343"/>
      <c r="B61" s="44" t="s">
        <v>174</v>
      </c>
      <c r="C61" s="70">
        <v>7881264</v>
      </c>
      <c r="D61" s="70">
        <v>36769</v>
      </c>
      <c r="E61" s="70">
        <v>3334470</v>
      </c>
      <c r="F61" s="70">
        <v>1879066</v>
      </c>
      <c r="G61" s="70">
        <v>847207</v>
      </c>
      <c r="H61" s="70">
        <v>8433986</v>
      </c>
      <c r="I61" s="70">
        <v>2711365</v>
      </c>
      <c r="J61" s="70">
        <v>670851</v>
      </c>
      <c r="K61" s="70">
        <v>954607</v>
      </c>
      <c r="L61" s="70">
        <v>747643</v>
      </c>
      <c r="M61" s="71">
        <f t="shared" si="15"/>
        <v>27497228</v>
      </c>
      <c r="N61" s="71">
        <v>44628343</v>
      </c>
      <c r="O61" s="153">
        <f t="shared" si="16"/>
        <v>0.6161382240877731</v>
      </c>
      <c r="R61" s="31"/>
      <c r="S61" s="31"/>
      <c r="T61" s="31"/>
    </row>
    <row r="62" spans="1:20" ht="12.75">
      <c r="A62" s="343"/>
      <c r="B62" s="44" t="s">
        <v>176</v>
      </c>
      <c r="C62" s="70">
        <v>5825035</v>
      </c>
      <c r="D62" s="70">
        <v>43689</v>
      </c>
      <c r="E62" s="70">
        <v>1462192</v>
      </c>
      <c r="F62" s="70">
        <v>4042293</v>
      </c>
      <c r="G62" s="70">
        <v>2255987</v>
      </c>
      <c r="H62" s="70">
        <v>1226428</v>
      </c>
      <c r="I62" s="70">
        <v>996091</v>
      </c>
      <c r="J62" s="70">
        <v>1370974</v>
      </c>
      <c r="K62" s="70">
        <v>1133075</v>
      </c>
      <c r="L62" s="70">
        <v>590107</v>
      </c>
      <c r="M62" s="71">
        <f t="shared" si="15"/>
        <v>18945871</v>
      </c>
      <c r="N62" s="71">
        <v>31159271</v>
      </c>
      <c r="O62" s="153">
        <f t="shared" si="16"/>
        <v>0.6080331917906552</v>
      </c>
      <c r="R62" s="31"/>
      <c r="S62" s="31"/>
      <c r="T62" s="31"/>
    </row>
    <row r="63" spans="1:20" ht="12.75">
      <c r="A63" s="343"/>
      <c r="B63" s="44" t="s">
        <v>175</v>
      </c>
      <c r="C63" s="70">
        <v>1341465</v>
      </c>
      <c r="D63" s="70">
        <v>10125962</v>
      </c>
      <c r="E63" s="70">
        <v>374088</v>
      </c>
      <c r="F63" s="70">
        <v>1258842</v>
      </c>
      <c r="G63" s="70">
        <v>281543</v>
      </c>
      <c r="H63" s="70">
        <v>152823</v>
      </c>
      <c r="I63" s="70">
        <v>15909</v>
      </c>
      <c r="J63" s="70">
        <v>472323</v>
      </c>
      <c r="K63" s="70">
        <v>70549</v>
      </c>
      <c r="L63" s="70">
        <v>887383</v>
      </c>
      <c r="M63" s="71">
        <f t="shared" si="15"/>
        <v>14980887</v>
      </c>
      <c r="N63" s="71">
        <v>27870502</v>
      </c>
      <c r="O63" s="153">
        <f t="shared" si="16"/>
        <v>0.5375176593518122</v>
      </c>
      <c r="R63" s="31"/>
      <c r="S63" s="31"/>
      <c r="T63" s="31"/>
    </row>
    <row r="64" spans="1:20" ht="12.75">
      <c r="A64" s="343"/>
      <c r="B64" s="44" t="s">
        <v>180</v>
      </c>
      <c r="C64" s="70">
        <v>2048245</v>
      </c>
      <c r="D64" s="70">
        <v>60970</v>
      </c>
      <c r="E64" s="70">
        <v>313887</v>
      </c>
      <c r="F64" s="70">
        <v>977300</v>
      </c>
      <c r="G64" s="70">
        <v>588746</v>
      </c>
      <c r="H64" s="70">
        <v>176969</v>
      </c>
      <c r="I64" s="70">
        <v>1384196</v>
      </c>
      <c r="J64" s="70">
        <v>68474</v>
      </c>
      <c r="K64" s="70">
        <v>136787</v>
      </c>
      <c r="L64" s="70">
        <v>135836</v>
      </c>
      <c r="M64" s="71">
        <f t="shared" si="15"/>
        <v>5891410</v>
      </c>
      <c r="N64" s="71">
        <v>12889702</v>
      </c>
      <c r="O64" s="153">
        <f t="shared" si="16"/>
        <v>0.45706332078119416</v>
      </c>
      <c r="R64" s="31"/>
      <c r="S64" s="31"/>
      <c r="T64" s="31"/>
    </row>
    <row r="65" spans="1:20" ht="13.5" thickBot="1">
      <c r="A65" s="343"/>
      <c r="B65" s="44" t="s">
        <v>181</v>
      </c>
      <c r="C65" s="70">
        <v>945</v>
      </c>
      <c r="D65" s="70"/>
      <c r="E65" s="70">
        <v>7371</v>
      </c>
      <c r="F65" s="70">
        <v>1630480</v>
      </c>
      <c r="G65" s="70">
        <v>32610</v>
      </c>
      <c r="H65" s="70">
        <v>624</v>
      </c>
      <c r="I65" s="70">
        <v>121</v>
      </c>
      <c r="J65" s="70">
        <v>95669</v>
      </c>
      <c r="K65" s="70"/>
      <c r="L65" s="70">
        <v>41577</v>
      </c>
      <c r="M65" s="71">
        <f t="shared" si="15"/>
        <v>1809397</v>
      </c>
      <c r="N65" s="71">
        <v>4691886</v>
      </c>
      <c r="O65" s="153">
        <f t="shared" si="16"/>
        <v>0.3856438540919366</v>
      </c>
      <c r="R65" s="31"/>
      <c r="S65" s="31"/>
      <c r="T65" s="31"/>
    </row>
    <row r="66" spans="1:20" ht="13.5" thickBot="1">
      <c r="A66" s="343"/>
      <c r="B66" s="274" t="s">
        <v>246</v>
      </c>
      <c r="C66" s="67">
        <f aca="true" t="shared" si="17" ref="C66:N66">SUM(C54:C65)</f>
        <v>28932336</v>
      </c>
      <c r="D66" s="67">
        <f t="shared" si="17"/>
        <v>16510713</v>
      </c>
      <c r="E66" s="67">
        <f t="shared" si="17"/>
        <v>28066095</v>
      </c>
      <c r="F66" s="67">
        <f t="shared" si="17"/>
        <v>15162407</v>
      </c>
      <c r="G66" s="67">
        <f t="shared" si="17"/>
        <v>8087118</v>
      </c>
      <c r="H66" s="67">
        <f t="shared" si="17"/>
        <v>14308523</v>
      </c>
      <c r="I66" s="67">
        <f t="shared" si="17"/>
        <v>7834250</v>
      </c>
      <c r="J66" s="67">
        <f t="shared" si="17"/>
        <v>4904305</v>
      </c>
      <c r="K66" s="67">
        <f t="shared" si="17"/>
        <v>4367153</v>
      </c>
      <c r="L66" s="67">
        <f t="shared" si="17"/>
        <v>10253885</v>
      </c>
      <c r="M66" s="67">
        <f t="shared" si="17"/>
        <v>138426785</v>
      </c>
      <c r="N66" s="67">
        <f t="shared" si="17"/>
        <v>214831603</v>
      </c>
      <c r="O66" s="159">
        <v>0.644</v>
      </c>
      <c r="P66" s="95"/>
      <c r="Q66" s="95"/>
      <c r="R66" s="31"/>
      <c r="S66" s="31"/>
      <c r="T66" s="31"/>
    </row>
    <row r="67" spans="1:17" s="141" customFormat="1" ht="21.75" thickBot="1">
      <c r="A67" s="343"/>
      <c r="B67" s="274" t="s">
        <v>236</v>
      </c>
      <c r="C67" s="150">
        <f aca="true" t="shared" si="18" ref="C67:M67">C66/$M$66</f>
        <v>0.2090082204827628</v>
      </c>
      <c r="D67" s="150">
        <f t="shared" si="18"/>
        <v>0.11927397576993498</v>
      </c>
      <c r="E67" s="150">
        <f t="shared" si="18"/>
        <v>0.20275046480346995</v>
      </c>
      <c r="F67" s="150">
        <f t="shared" si="18"/>
        <v>0.10953376544864493</v>
      </c>
      <c r="G67" s="150">
        <f t="shared" si="18"/>
        <v>0.05842162699942789</v>
      </c>
      <c r="H67" s="150">
        <f t="shared" si="18"/>
        <v>0.103365277175223</v>
      </c>
      <c r="I67" s="150">
        <f t="shared" si="18"/>
        <v>0.05659489960703776</v>
      </c>
      <c r="J67" s="150">
        <f t="shared" si="18"/>
        <v>0.03542887310429119</v>
      </c>
      <c r="K67" s="150">
        <f t="shared" si="18"/>
        <v>0.03154846802228341</v>
      </c>
      <c r="L67" s="150">
        <f t="shared" si="18"/>
        <v>0.07407442858692413</v>
      </c>
      <c r="M67" s="150">
        <f t="shared" si="18"/>
        <v>1</v>
      </c>
      <c r="N67" s="277"/>
      <c r="O67" s="277"/>
      <c r="P67" s="157"/>
      <c r="Q67" s="80"/>
    </row>
    <row r="68" spans="1:19" s="141" customFormat="1" ht="32.25" thickBot="1">
      <c r="A68" s="343"/>
      <c r="B68" s="274" t="s">
        <v>237</v>
      </c>
      <c r="C68" s="155">
        <f aca="true" t="shared" si="19" ref="C68:M68">C66/$N$66</f>
        <v>0.1346744873471898</v>
      </c>
      <c r="D68" s="155">
        <f t="shared" si="19"/>
        <v>0.07685420938743356</v>
      </c>
      <c r="E68" s="155">
        <f t="shared" si="19"/>
        <v>0.13064230126328294</v>
      </c>
      <c r="F68" s="155">
        <f t="shared" si="19"/>
        <v>0.0705781029805005</v>
      </c>
      <c r="G68" s="155">
        <f t="shared" si="19"/>
        <v>0.03764398667173749</v>
      </c>
      <c r="H68" s="155">
        <f t="shared" si="19"/>
        <v>0.0666034363668552</v>
      </c>
      <c r="I68" s="155">
        <f t="shared" si="19"/>
        <v>0.036466934522664245</v>
      </c>
      <c r="J68" s="155">
        <f t="shared" si="19"/>
        <v>0.02282860124634456</v>
      </c>
      <c r="K68" s="155">
        <f t="shared" si="19"/>
        <v>0.020328261480225516</v>
      </c>
      <c r="L68" s="155">
        <f t="shared" si="19"/>
        <v>0.047729872406156185</v>
      </c>
      <c r="M68" s="155">
        <f t="shared" si="19"/>
        <v>0.64435019367239</v>
      </c>
      <c r="N68" s="283"/>
      <c r="O68" s="283"/>
      <c r="P68" s="157"/>
      <c r="Q68" s="157"/>
      <c r="R68" s="157"/>
      <c r="S68" s="156"/>
    </row>
    <row r="69" spans="1:20" ht="13.5" thickBot="1">
      <c r="A69" s="353" t="s">
        <v>258</v>
      </c>
      <c r="B69" s="353"/>
      <c r="C69" s="353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  <c r="Q69" s="353"/>
      <c r="R69" s="279"/>
      <c r="S69" s="95"/>
      <c r="T69" s="16"/>
    </row>
    <row r="70" spans="1:20" ht="32.25" thickBot="1">
      <c r="A70" s="342" t="s">
        <v>250</v>
      </c>
      <c r="B70" s="273" t="s">
        <v>173</v>
      </c>
      <c r="C70" s="149" t="s">
        <v>54</v>
      </c>
      <c r="D70" s="149" t="s">
        <v>27</v>
      </c>
      <c r="E70" s="149" t="s">
        <v>75</v>
      </c>
      <c r="F70" s="94" t="s">
        <v>28</v>
      </c>
      <c r="G70" s="149" t="s">
        <v>64</v>
      </c>
      <c r="H70" s="149" t="s">
        <v>195</v>
      </c>
      <c r="I70" s="149" t="s">
        <v>71</v>
      </c>
      <c r="J70" s="149" t="s">
        <v>207</v>
      </c>
      <c r="K70" s="149" t="s">
        <v>224</v>
      </c>
      <c r="L70" s="149" t="s">
        <v>43</v>
      </c>
      <c r="M70" s="94" t="s">
        <v>37</v>
      </c>
      <c r="N70" s="149" t="s">
        <v>91</v>
      </c>
      <c r="O70" s="94" t="s">
        <v>245</v>
      </c>
      <c r="P70" s="94" t="s">
        <v>249</v>
      </c>
      <c r="Q70" s="94" t="s">
        <v>272</v>
      </c>
      <c r="S70" s="31"/>
      <c r="T70" s="31"/>
    </row>
    <row r="71" spans="1:20" ht="22.5">
      <c r="A71" s="343"/>
      <c r="B71" s="47" t="s">
        <v>177</v>
      </c>
      <c r="C71" s="79">
        <v>94</v>
      </c>
      <c r="D71" s="79">
        <v>5149887</v>
      </c>
      <c r="E71" s="79">
        <v>1531003</v>
      </c>
      <c r="F71" s="79"/>
      <c r="G71" s="79">
        <v>10683558</v>
      </c>
      <c r="H71" s="79"/>
      <c r="I71" s="79">
        <v>293962</v>
      </c>
      <c r="J71" s="79"/>
      <c r="K71" s="79"/>
      <c r="L71" s="79"/>
      <c r="M71" s="79">
        <v>3106708</v>
      </c>
      <c r="N71" s="79">
        <v>35611</v>
      </c>
      <c r="O71" s="78">
        <f aca="true" t="shared" si="20" ref="O71:O82">SUM(C71:N71)</f>
        <v>20800823</v>
      </c>
      <c r="P71" s="78">
        <v>21942978</v>
      </c>
      <c r="Q71" s="152">
        <f aca="true" t="shared" si="21" ref="Q71:Q82">O71/P71</f>
        <v>0.9479489520519958</v>
      </c>
      <c r="R71" s="31"/>
      <c r="S71" s="31"/>
      <c r="T71" s="31"/>
    </row>
    <row r="72" spans="1:20" ht="12.75">
      <c r="A72" s="343"/>
      <c r="B72" s="44" t="s">
        <v>178</v>
      </c>
      <c r="C72" s="70">
        <v>130769</v>
      </c>
      <c r="D72" s="70">
        <v>163932</v>
      </c>
      <c r="E72" s="70">
        <v>1981628</v>
      </c>
      <c r="F72" s="70">
        <v>39284</v>
      </c>
      <c r="G72" s="70">
        <v>2737087</v>
      </c>
      <c r="H72" s="70">
        <v>1643685</v>
      </c>
      <c r="I72" s="70">
        <v>2011038</v>
      </c>
      <c r="J72" s="70">
        <v>2229349</v>
      </c>
      <c r="K72" s="70">
        <v>14490385</v>
      </c>
      <c r="L72" s="70">
        <v>9024727</v>
      </c>
      <c r="M72" s="70">
        <v>13393</v>
      </c>
      <c r="N72" s="70">
        <v>544956</v>
      </c>
      <c r="O72" s="71">
        <f t="shared" si="20"/>
        <v>35010233</v>
      </c>
      <c r="P72" s="71">
        <v>45708682</v>
      </c>
      <c r="Q72" s="153">
        <f t="shared" si="21"/>
        <v>0.7659427370931413</v>
      </c>
      <c r="R72" s="31"/>
      <c r="S72" s="31"/>
      <c r="T72" s="31"/>
    </row>
    <row r="73" spans="1:20" ht="12.75">
      <c r="A73" s="343"/>
      <c r="B73" s="44" t="s">
        <v>181</v>
      </c>
      <c r="C73" s="70">
        <v>41</v>
      </c>
      <c r="D73" s="70"/>
      <c r="E73" s="70">
        <v>214</v>
      </c>
      <c r="F73" s="70"/>
      <c r="G73" s="70">
        <v>19989</v>
      </c>
      <c r="H73" s="70">
        <v>1980339</v>
      </c>
      <c r="I73" s="70">
        <v>13301</v>
      </c>
      <c r="J73" s="70">
        <v>37778</v>
      </c>
      <c r="K73" s="70"/>
      <c r="L73" s="70"/>
      <c r="M73" s="70"/>
      <c r="N73" s="70"/>
      <c r="O73" s="71">
        <f t="shared" si="20"/>
        <v>2051662</v>
      </c>
      <c r="P73" s="71">
        <v>2701700</v>
      </c>
      <c r="Q73" s="153">
        <f t="shared" si="21"/>
        <v>0.7593966761668579</v>
      </c>
      <c r="R73" s="31"/>
      <c r="S73" s="31"/>
      <c r="T73" s="31"/>
    </row>
    <row r="74" spans="1:20" ht="12.75">
      <c r="A74" s="343"/>
      <c r="B74" s="44" t="s">
        <v>183</v>
      </c>
      <c r="C74" s="70">
        <v>179077</v>
      </c>
      <c r="D74" s="70">
        <v>88558</v>
      </c>
      <c r="E74" s="70">
        <v>2449826</v>
      </c>
      <c r="F74" s="70">
        <v>17076</v>
      </c>
      <c r="G74" s="70">
        <v>481709</v>
      </c>
      <c r="H74" s="70">
        <v>1396709</v>
      </c>
      <c r="I74" s="70">
        <v>975772</v>
      </c>
      <c r="J74" s="70">
        <v>646415</v>
      </c>
      <c r="K74" s="70"/>
      <c r="L74" s="70">
        <v>127851</v>
      </c>
      <c r="M74" s="70">
        <v>181618</v>
      </c>
      <c r="N74" s="70">
        <v>308393</v>
      </c>
      <c r="O74" s="71">
        <f t="shared" si="20"/>
        <v>6853004</v>
      </c>
      <c r="P74" s="71">
        <v>10212757</v>
      </c>
      <c r="Q74" s="153">
        <f t="shared" si="21"/>
        <v>0.6710238968772095</v>
      </c>
      <c r="R74" s="31"/>
      <c r="S74" s="31"/>
      <c r="T74" s="31"/>
    </row>
    <row r="75" spans="1:20" ht="12.75">
      <c r="A75" s="343"/>
      <c r="B75" s="44" t="s">
        <v>176</v>
      </c>
      <c r="C75" s="70">
        <v>1461491</v>
      </c>
      <c r="D75" s="70">
        <v>1955110</v>
      </c>
      <c r="E75" s="70">
        <v>6597508</v>
      </c>
      <c r="F75" s="70">
        <v>24138</v>
      </c>
      <c r="G75" s="70">
        <v>1843339</v>
      </c>
      <c r="H75" s="70">
        <v>4231029</v>
      </c>
      <c r="I75" s="70">
        <v>2537697</v>
      </c>
      <c r="J75" s="70">
        <v>1470891</v>
      </c>
      <c r="K75" s="70"/>
      <c r="L75" s="70">
        <v>22792</v>
      </c>
      <c r="M75" s="70">
        <v>81627</v>
      </c>
      <c r="N75" s="70">
        <v>1618579</v>
      </c>
      <c r="O75" s="71">
        <f t="shared" si="20"/>
        <v>21844201</v>
      </c>
      <c r="P75" s="71">
        <v>35511960</v>
      </c>
      <c r="Q75" s="153">
        <f t="shared" si="21"/>
        <v>0.6151223700409665</v>
      </c>
      <c r="R75" s="31"/>
      <c r="S75" s="31"/>
      <c r="T75" s="31"/>
    </row>
    <row r="76" spans="1:20" ht="12.75">
      <c r="A76" s="343"/>
      <c r="B76" s="44" t="s">
        <v>182</v>
      </c>
      <c r="C76" s="70">
        <v>226045</v>
      </c>
      <c r="D76" s="70">
        <v>255986</v>
      </c>
      <c r="E76" s="70">
        <v>2107173</v>
      </c>
      <c r="F76" s="70">
        <v>120618</v>
      </c>
      <c r="G76" s="70">
        <v>1420740</v>
      </c>
      <c r="H76" s="70">
        <v>566601</v>
      </c>
      <c r="I76" s="70">
        <v>322749</v>
      </c>
      <c r="J76" s="70">
        <v>305618</v>
      </c>
      <c r="K76" s="70"/>
      <c r="L76" s="70"/>
      <c r="M76" s="70">
        <v>77456</v>
      </c>
      <c r="N76" s="70">
        <v>609074</v>
      </c>
      <c r="O76" s="71">
        <f t="shared" si="20"/>
        <v>6012060</v>
      </c>
      <c r="P76" s="71">
        <v>9970236</v>
      </c>
      <c r="Q76" s="153">
        <f t="shared" si="21"/>
        <v>0.6030007714962815</v>
      </c>
      <c r="R76" s="31"/>
      <c r="S76" s="31"/>
      <c r="T76" s="31"/>
    </row>
    <row r="77" spans="1:20" ht="22.5">
      <c r="A77" s="343"/>
      <c r="B77" s="44" t="s">
        <v>174</v>
      </c>
      <c r="C77" s="70">
        <v>1852746</v>
      </c>
      <c r="D77" s="70">
        <v>251534</v>
      </c>
      <c r="E77" s="70">
        <v>10345493</v>
      </c>
      <c r="F77" s="70">
        <v>174092</v>
      </c>
      <c r="G77" s="70">
        <v>2626182</v>
      </c>
      <c r="H77" s="70">
        <v>2616725</v>
      </c>
      <c r="I77" s="70">
        <v>1450592</v>
      </c>
      <c r="J77" s="70">
        <v>11299447</v>
      </c>
      <c r="K77" s="70"/>
      <c r="L77" s="70">
        <v>2586</v>
      </c>
      <c r="M77" s="70">
        <v>9947</v>
      </c>
      <c r="N77" s="70">
        <v>836384</v>
      </c>
      <c r="O77" s="71">
        <f t="shared" si="20"/>
        <v>31465728</v>
      </c>
      <c r="P77" s="71">
        <v>53213294</v>
      </c>
      <c r="Q77" s="153">
        <f t="shared" si="21"/>
        <v>0.5913132909982983</v>
      </c>
      <c r="R77" s="31"/>
      <c r="S77" s="31"/>
      <c r="T77" s="31"/>
    </row>
    <row r="78" spans="1:20" ht="22.5">
      <c r="A78" s="343"/>
      <c r="B78" s="44" t="s">
        <v>179</v>
      </c>
      <c r="C78" s="70">
        <v>672052</v>
      </c>
      <c r="D78" s="70">
        <v>26507</v>
      </c>
      <c r="E78" s="70">
        <v>2025498</v>
      </c>
      <c r="F78" s="70">
        <v>49421</v>
      </c>
      <c r="G78" s="70">
        <v>1209260</v>
      </c>
      <c r="H78" s="70">
        <v>2095773</v>
      </c>
      <c r="I78" s="70">
        <v>1151253</v>
      </c>
      <c r="J78" s="70">
        <v>724962</v>
      </c>
      <c r="K78" s="70">
        <v>1</v>
      </c>
      <c r="L78" s="70">
        <v>816</v>
      </c>
      <c r="M78" s="70">
        <v>81465</v>
      </c>
      <c r="N78" s="70">
        <v>389323</v>
      </c>
      <c r="O78" s="71">
        <f t="shared" si="20"/>
        <v>8426331</v>
      </c>
      <c r="P78" s="71">
        <v>14403626</v>
      </c>
      <c r="Q78" s="153">
        <f t="shared" si="21"/>
        <v>0.5850145650824313</v>
      </c>
      <c r="R78" s="31"/>
      <c r="S78" s="31"/>
      <c r="T78" s="31"/>
    </row>
    <row r="79" spans="1:20" ht="12.75">
      <c r="A79" s="343"/>
      <c r="B79" s="44" t="s">
        <v>180</v>
      </c>
      <c r="C79" s="70">
        <v>1164235</v>
      </c>
      <c r="D79" s="70">
        <v>626727</v>
      </c>
      <c r="E79" s="70">
        <v>3084366</v>
      </c>
      <c r="F79" s="70">
        <v>68375</v>
      </c>
      <c r="G79" s="70">
        <v>454204</v>
      </c>
      <c r="H79" s="70">
        <v>1557252</v>
      </c>
      <c r="I79" s="70">
        <v>726756</v>
      </c>
      <c r="J79" s="70">
        <v>140560</v>
      </c>
      <c r="K79" s="70"/>
      <c r="L79" s="70"/>
      <c r="M79" s="70">
        <v>143106</v>
      </c>
      <c r="N79" s="70">
        <v>330027</v>
      </c>
      <c r="O79" s="71">
        <f t="shared" si="20"/>
        <v>8295608</v>
      </c>
      <c r="P79" s="71">
        <v>14338986</v>
      </c>
      <c r="Q79" s="153">
        <f t="shared" si="21"/>
        <v>0.5785351907031641</v>
      </c>
      <c r="R79" s="31"/>
      <c r="S79" s="31"/>
      <c r="T79" s="31"/>
    </row>
    <row r="80" spans="1:20" ht="12.75">
      <c r="A80" s="343"/>
      <c r="B80" s="44" t="s">
        <v>185</v>
      </c>
      <c r="C80" s="70">
        <v>72016</v>
      </c>
      <c r="D80" s="70">
        <v>179705</v>
      </c>
      <c r="E80" s="70">
        <v>95443</v>
      </c>
      <c r="F80" s="70">
        <v>20130</v>
      </c>
      <c r="G80" s="70">
        <v>315363</v>
      </c>
      <c r="H80" s="70">
        <v>1109570</v>
      </c>
      <c r="I80" s="70">
        <v>72297</v>
      </c>
      <c r="J80" s="70">
        <v>333190</v>
      </c>
      <c r="K80" s="70"/>
      <c r="L80" s="70"/>
      <c r="M80" s="70"/>
      <c r="N80" s="70">
        <v>181195</v>
      </c>
      <c r="O80" s="71">
        <f t="shared" si="20"/>
        <v>2378909</v>
      </c>
      <c r="P80" s="71">
        <v>4632481</v>
      </c>
      <c r="Q80" s="153">
        <f t="shared" si="21"/>
        <v>0.5135280641194211</v>
      </c>
      <c r="R80" s="31"/>
      <c r="S80" s="31"/>
      <c r="T80" s="31"/>
    </row>
    <row r="81" spans="1:20" ht="12.75">
      <c r="A81" s="343"/>
      <c r="B81" s="44" t="s">
        <v>233</v>
      </c>
      <c r="C81" s="70">
        <v>4464</v>
      </c>
      <c r="D81" s="70">
        <v>75586</v>
      </c>
      <c r="E81" s="70">
        <v>431195</v>
      </c>
      <c r="F81" s="70">
        <v>5083</v>
      </c>
      <c r="G81" s="70">
        <v>143817</v>
      </c>
      <c r="H81" s="70">
        <v>136238</v>
      </c>
      <c r="I81" s="70">
        <v>418199</v>
      </c>
      <c r="J81" s="70">
        <v>10990</v>
      </c>
      <c r="K81" s="70"/>
      <c r="L81" s="70"/>
      <c r="M81" s="70">
        <v>32532</v>
      </c>
      <c r="N81" s="70">
        <v>157630</v>
      </c>
      <c r="O81" s="71">
        <f t="shared" si="20"/>
        <v>1415734</v>
      </c>
      <c r="P81" s="71">
        <v>3114061</v>
      </c>
      <c r="Q81" s="153">
        <f t="shared" si="21"/>
        <v>0.45462629023644685</v>
      </c>
      <c r="R81" s="31"/>
      <c r="S81" s="31"/>
      <c r="T81" s="31"/>
    </row>
    <row r="82" spans="1:20" ht="13.5" thickBot="1">
      <c r="A82" s="343"/>
      <c r="B82" s="44" t="s">
        <v>175</v>
      </c>
      <c r="C82" s="70">
        <v>69243</v>
      </c>
      <c r="D82" s="70">
        <v>6211</v>
      </c>
      <c r="E82" s="70">
        <v>1210300</v>
      </c>
      <c r="F82" s="70">
        <v>7800217</v>
      </c>
      <c r="G82" s="70">
        <v>613593</v>
      </c>
      <c r="H82" s="70">
        <v>1313983</v>
      </c>
      <c r="I82" s="70">
        <v>718884</v>
      </c>
      <c r="J82" s="70">
        <v>343727</v>
      </c>
      <c r="K82" s="70"/>
      <c r="L82" s="70"/>
      <c r="M82" s="70">
        <v>1560109</v>
      </c>
      <c r="N82" s="70">
        <v>239106</v>
      </c>
      <c r="O82" s="71">
        <f t="shared" si="20"/>
        <v>13875373</v>
      </c>
      <c r="P82" s="71">
        <v>30576368</v>
      </c>
      <c r="Q82" s="153">
        <f t="shared" si="21"/>
        <v>0.45379402157901816</v>
      </c>
      <c r="R82" s="31"/>
      <c r="S82" s="31"/>
      <c r="T82" s="31"/>
    </row>
    <row r="83" spans="1:20" ht="13.5" thickBot="1">
      <c r="A83" s="343"/>
      <c r="B83" s="274" t="s">
        <v>245</v>
      </c>
      <c r="C83" s="67">
        <f aca="true" t="shared" si="22" ref="C83:P83">SUM(C71:C82)</f>
        <v>5832273</v>
      </c>
      <c r="D83" s="67">
        <f t="shared" si="22"/>
        <v>8779743</v>
      </c>
      <c r="E83" s="67">
        <f t="shared" si="22"/>
        <v>31859647</v>
      </c>
      <c r="F83" s="67">
        <f t="shared" si="22"/>
        <v>8318434</v>
      </c>
      <c r="G83" s="67">
        <f t="shared" si="22"/>
        <v>22548841</v>
      </c>
      <c r="H83" s="67">
        <f t="shared" si="22"/>
        <v>18647904</v>
      </c>
      <c r="I83" s="67">
        <f t="shared" si="22"/>
        <v>10692500</v>
      </c>
      <c r="J83" s="67">
        <f t="shared" si="22"/>
        <v>17542927</v>
      </c>
      <c r="K83" s="67">
        <f t="shared" si="22"/>
        <v>14490386</v>
      </c>
      <c r="L83" s="67">
        <f t="shared" si="22"/>
        <v>9178772</v>
      </c>
      <c r="M83" s="67">
        <f t="shared" si="22"/>
        <v>5287961</v>
      </c>
      <c r="N83" s="67">
        <f t="shared" si="22"/>
        <v>5250278</v>
      </c>
      <c r="O83" s="67">
        <f t="shared" si="22"/>
        <v>158429666</v>
      </c>
      <c r="P83" s="67">
        <f t="shared" si="22"/>
        <v>246327129</v>
      </c>
      <c r="Q83" s="150">
        <v>0.643</v>
      </c>
      <c r="R83" s="95"/>
      <c r="S83" s="95"/>
      <c r="T83" s="31"/>
    </row>
    <row r="84" spans="1:17" s="141" customFormat="1" ht="21.75" thickBot="1">
      <c r="A84" s="343"/>
      <c r="B84" s="274" t="s">
        <v>236</v>
      </c>
      <c r="C84" s="150">
        <f aca="true" t="shared" si="23" ref="C84:O84">C83/$O$83</f>
        <v>0.036813010765294425</v>
      </c>
      <c r="D84" s="150">
        <f t="shared" si="23"/>
        <v>0.05541729160749477</v>
      </c>
      <c r="E84" s="150">
        <f t="shared" si="23"/>
        <v>0.20109647267703007</v>
      </c>
      <c r="F84" s="150">
        <f t="shared" si="23"/>
        <v>0.0525055326443723</v>
      </c>
      <c r="G84" s="150">
        <f t="shared" si="23"/>
        <v>0.14232713840348563</v>
      </c>
      <c r="H84" s="150">
        <f t="shared" si="23"/>
        <v>0.11770462231486369</v>
      </c>
      <c r="I84" s="150">
        <f t="shared" si="23"/>
        <v>0.06749051658039852</v>
      </c>
      <c r="J84" s="150">
        <f t="shared" si="23"/>
        <v>0.11073006364855935</v>
      </c>
      <c r="K84" s="150">
        <f t="shared" si="23"/>
        <v>0.0914625799943301</v>
      </c>
      <c r="L84" s="150">
        <f t="shared" si="23"/>
        <v>0.05793594237584267</v>
      </c>
      <c r="M84" s="150">
        <f t="shared" si="23"/>
        <v>0.033377341084592074</v>
      </c>
      <c r="N84" s="150">
        <f t="shared" si="23"/>
        <v>0.033139487903736414</v>
      </c>
      <c r="O84" s="150">
        <f t="shared" si="23"/>
        <v>1</v>
      </c>
      <c r="P84" s="277"/>
      <c r="Q84" s="285"/>
    </row>
    <row r="85" spans="1:19" s="141" customFormat="1" ht="32.25" thickBot="1">
      <c r="A85" s="343"/>
      <c r="B85" s="274" t="s">
        <v>237</v>
      </c>
      <c r="C85" s="150">
        <f aca="true" t="shared" si="24" ref="C85:O85">C83/$P$83</f>
        <v>0.02367694140583273</v>
      </c>
      <c r="D85" s="150">
        <f t="shared" si="24"/>
        <v>0.03564261490661875</v>
      </c>
      <c r="E85" s="150">
        <f t="shared" si="24"/>
        <v>0.129338766417401</v>
      </c>
      <c r="F85" s="150">
        <f t="shared" si="24"/>
        <v>0.03376986543776102</v>
      </c>
      <c r="G85" s="150">
        <f t="shared" si="24"/>
        <v>0.09154022576214088</v>
      </c>
      <c r="H85" s="150">
        <f t="shared" si="24"/>
        <v>0.07570381742240011</v>
      </c>
      <c r="I85" s="150">
        <f t="shared" si="24"/>
        <v>0.04340772388087225</v>
      </c>
      <c r="J85" s="150">
        <f t="shared" si="24"/>
        <v>0.07121800619857832</v>
      </c>
      <c r="K85" s="150">
        <f t="shared" si="24"/>
        <v>0.05882578203556296</v>
      </c>
      <c r="L85" s="150">
        <f t="shared" si="24"/>
        <v>0.037262529861256166</v>
      </c>
      <c r="M85" s="150">
        <f t="shared" si="24"/>
        <v>0.021467229458108125</v>
      </c>
      <c r="N85" s="150">
        <f t="shared" si="24"/>
        <v>0.021314249962293027</v>
      </c>
      <c r="O85" s="150">
        <f t="shared" si="24"/>
        <v>0.6431677527488253</v>
      </c>
      <c r="P85" s="277"/>
      <c r="Q85" s="277"/>
      <c r="R85" s="157"/>
      <c r="S85" s="156"/>
    </row>
    <row r="86" spans="1:20" ht="13.5" thickBot="1">
      <c r="A86" s="353" t="s">
        <v>259</v>
      </c>
      <c r="B86" s="353"/>
      <c r="C86" s="353"/>
      <c r="D86" s="353"/>
      <c r="E86" s="353"/>
      <c r="F86" s="353"/>
      <c r="G86" s="353"/>
      <c r="H86" s="353"/>
      <c r="I86" s="353"/>
      <c r="J86" s="353"/>
      <c r="K86" s="353"/>
      <c r="L86" s="353"/>
      <c r="M86" s="353"/>
      <c r="N86" s="353"/>
      <c r="O86" s="353"/>
      <c r="P86" s="284"/>
      <c r="Q86" s="16"/>
      <c r="R86" s="16"/>
      <c r="S86" s="16"/>
      <c r="T86" s="16"/>
    </row>
    <row r="87" spans="1:20" ht="32.25" thickBot="1">
      <c r="A87" s="342" t="s">
        <v>250</v>
      </c>
      <c r="B87" s="273" t="s">
        <v>173</v>
      </c>
      <c r="C87" s="149" t="s">
        <v>220</v>
      </c>
      <c r="D87" s="94" t="s">
        <v>54</v>
      </c>
      <c r="E87" s="149" t="s">
        <v>75</v>
      </c>
      <c r="F87" s="94" t="s">
        <v>270</v>
      </c>
      <c r="G87" s="149" t="s">
        <v>64</v>
      </c>
      <c r="H87" s="149" t="s">
        <v>195</v>
      </c>
      <c r="I87" s="149" t="s">
        <v>71</v>
      </c>
      <c r="J87" s="149" t="s">
        <v>207</v>
      </c>
      <c r="K87" s="149" t="s">
        <v>224</v>
      </c>
      <c r="L87" s="94" t="s">
        <v>37</v>
      </c>
      <c r="M87" s="94" t="s">
        <v>244</v>
      </c>
      <c r="N87" s="94" t="s">
        <v>249</v>
      </c>
      <c r="O87" s="94" t="s">
        <v>271</v>
      </c>
      <c r="P87" s="95"/>
      <c r="R87" s="31"/>
      <c r="S87" s="31"/>
      <c r="T87" s="31"/>
    </row>
    <row r="88" spans="1:20" ht="22.5">
      <c r="A88" s="343"/>
      <c r="B88" s="47" t="s">
        <v>177</v>
      </c>
      <c r="C88" s="79"/>
      <c r="D88" s="79">
        <v>1188</v>
      </c>
      <c r="E88" s="79">
        <v>18117548</v>
      </c>
      <c r="F88" s="79">
        <v>61051</v>
      </c>
      <c r="G88" s="79">
        <v>697161</v>
      </c>
      <c r="H88" s="79"/>
      <c r="I88" s="79">
        <v>43100</v>
      </c>
      <c r="J88" s="79">
        <v>351</v>
      </c>
      <c r="K88" s="79"/>
      <c r="L88" s="79">
        <v>2880362</v>
      </c>
      <c r="M88" s="78">
        <f aca="true" t="shared" si="25" ref="M88:M97">SUM(C88:L88)</f>
        <v>21800761</v>
      </c>
      <c r="N88" s="78">
        <v>23420721</v>
      </c>
      <c r="O88" s="152">
        <f aca="true" t="shared" si="26" ref="O88:O97">M88/N88</f>
        <v>0.930832189154211</v>
      </c>
      <c r="R88" s="31"/>
      <c r="S88" s="31"/>
      <c r="T88" s="31"/>
    </row>
    <row r="89" spans="1:20" ht="12.75">
      <c r="A89" s="343"/>
      <c r="B89" s="44" t="s">
        <v>181</v>
      </c>
      <c r="C89" s="70"/>
      <c r="D89" s="70">
        <v>200597</v>
      </c>
      <c r="E89" s="70">
        <v>3251</v>
      </c>
      <c r="F89" s="70"/>
      <c r="G89" s="70"/>
      <c r="H89" s="70">
        <v>5570140</v>
      </c>
      <c r="I89" s="70">
        <v>15150</v>
      </c>
      <c r="J89" s="70">
        <v>78439</v>
      </c>
      <c r="K89" s="70"/>
      <c r="L89" s="70"/>
      <c r="M89" s="71">
        <f t="shared" si="25"/>
        <v>5867577</v>
      </c>
      <c r="N89" s="71">
        <v>7419145</v>
      </c>
      <c r="O89" s="153">
        <f t="shared" si="26"/>
        <v>0.7908697026409377</v>
      </c>
      <c r="R89" s="31"/>
      <c r="S89" s="31"/>
      <c r="T89" s="31"/>
    </row>
    <row r="90" spans="1:20" ht="12.75">
      <c r="A90" s="343"/>
      <c r="B90" s="44" t="s">
        <v>178</v>
      </c>
      <c r="C90" s="70">
        <v>3832362</v>
      </c>
      <c r="D90" s="70">
        <v>917309</v>
      </c>
      <c r="E90" s="70">
        <v>3259477</v>
      </c>
      <c r="F90" s="70">
        <v>2563342</v>
      </c>
      <c r="G90" s="70">
        <v>1797887</v>
      </c>
      <c r="H90" s="70">
        <v>1861174</v>
      </c>
      <c r="I90" s="70">
        <v>2670935</v>
      </c>
      <c r="J90" s="70">
        <v>1706315</v>
      </c>
      <c r="K90" s="70">
        <v>7441777</v>
      </c>
      <c r="L90" s="70">
        <v>1218</v>
      </c>
      <c r="M90" s="71">
        <f t="shared" si="25"/>
        <v>26051796</v>
      </c>
      <c r="N90" s="71">
        <v>35018677</v>
      </c>
      <c r="O90" s="153">
        <f t="shared" si="26"/>
        <v>0.7439400409101692</v>
      </c>
      <c r="R90" s="31"/>
      <c r="S90" s="31"/>
      <c r="T90" s="31"/>
    </row>
    <row r="91" spans="1:20" ht="22.5">
      <c r="A91" s="343"/>
      <c r="B91" s="44" t="s">
        <v>179</v>
      </c>
      <c r="C91" s="70">
        <v>2326858</v>
      </c>
      <c r="D91" s="70">
        <v>898043</v>
      </c>
      <c r="E91" s="70">
        <v>1038013</v>
      </c>
      <c r="F91" s="70">
        <v>101811</v>
      </c>
      <c r="G91" s="70">
        <v>1858347</v>
      </c>
      <c r="H91" s="70">
        <v>4557238</v>
      </c>
      <c r="I91" s="70">
        <v>1323336</v>
      </c>
      <c r="J91" s="70">
        <v>934369</v>
      </c>
      <c r="K91" s="70"/>
      <c r="L91" s="70">
        <v>1281</v>
      </c>
      <c r="M91" s="71">
        <f t="shared" si="25"/>
        <v>13039296</v>
      </c>
      <c r="N91" s="71">
        <v>18879027</v>
      </c>
      <c r="O91" s="153">
        <f t="shared" si="26"/>
        <v>0.6906762726701964</v>
      </c>
      <c r="R91" s="31"/>
      <c r="S91" s="31"/>
      <c r="T91" s="31"/>
    </row>
    <row r="92" spans="1:20" ht="12.75">
      <c r="A92" s="343"/>
      <c r="B92" s="44" t="s">
        <v>183</v>
      </c>
      <c r="C92" s="70">
        <v>300731</v>
      </c>
      <c r="D92" s="70">
        <v>57527</v>
      </c>
      <c r="E92" s="70">
        <v>608217</v>
      </c>
      <c r="F92" s="70">
        <v>18004</v>
      </c>
      <c r="G92" s="70">
        <v>2518868</v>
      </c>
      <c r="H92" s="70">
        <v>1436114</v>
      </c>
      <c r="I92" s="70">
        <v>1085731</v>
      </c>
      <c r="J92" s="70">
        <v>104533</v>
      </c>
      <c r="K92" s="70"/>
      <c r="L92" s="70"/>
      <c r="M92" s="71">
        <f t="shared" si="25"/>
        <v>6129725</v>
      </c>
      <c r="N92" s="71">
        <v>9998093</v>
      </c>
      <c r="O92" s="153">
        <f t="shared" si="26"/>
        <v>0.6130894161516601</v>
      </c>
      <c r="R92" s="31"/>
      <c r="S92" s="31"/>
      <c r="T92" s="31"/>
    </row>
    <row r="93" spans="1:20" ht="22.5">
      <c r="A93" s="343"/>
      <c r="B93" s="44" t="s">
        <v>174</v>
      </c>
      <c r="C93" s="70">
        <v>716982</v>
      </c>
      <c r="D93" s="70">
        <v>584204</v>
      </c>
      <c r="E93" s="70">
        <v>3411507</v>
      </c>
      <c r="F93" s="70">
        <v>55755</v>
      </c>
      <c r="G93" s="70">
        <v>8967291</v>
      </c>
      <c r="H93" s="70">
        <v>1740430</v>
      </c>
      <c r="I93" s="70">
        <v>1231286</v>
      </c>
      <c r="J93" s="70">
        <v>8861588</v>
      </c>
      <c r="K93" s="70"/>
      <c r="L93" s="70">
        <v>28808</v>
      </c>
      <c r="M93" s="71">
        <f t="shared" si="25"/>
        <v>25597851</v>
      </c>
      <c r="N93" s="71">
        <v>43197532</v>
      </c>
      <c r="O93" s="153">
        <f t="shared" si="26"/>
        <v>0.5925767009096723</v>
      </c>
      <c r="R93" s="31"/>
      <c r="S93" s="31"/>
      <c r="T93" s="31"/>
    </row>
    <row r="94" spans="1:20" ht="12.75">
      <c r="A94" s="343"/>
      <c r="B94" s="44" t="s">
        <v>180</v>
      </c>
      <c r="C94" s="70">
        <v>90204</v>
      </c>
      <c r="D94" s="70">
        <v>1103949</v>
      </c>
      <c r="E94" s="70">
        <v>462468</v>
      </c>
      <c r="F94" s="70">
        <v>155778</v>
      </c>
      <c r="G94" s="70">
        <v>2724821</v>
      </c>
      <c r="H94" s="70">
        <v>1477658</v>
      </c>
      <c r="I94" s="70">
        <v>1007953</v>
      </c>
      <c r="J94" s="70">
        <v>109650</v>
      </c>
      <c r="K94" s="70"/>
      <c r="L94" s="70">
        <v>4438</v>
      </c>
      <c r="M94" s="71">
        <f t="shared" si="25"/>
        <v>7136919</v>
      </c>
      <c r="N94" s="71">
        <v>14029734</v>
      </c>
      <c r="O94" s="153">
        <f t="shared" si="26"/>
        <v>0.5086995234549707</v>
      </c>
      <c r="R94" s="31"/>
      <c r="S94" s="31"/>
      <c r="T94" s="31"/>
    </row>
    <row r="95" spans="1:20" ht="12.75">
      <c r="A95" s="343"/>
      <c r="B95" s="44" t="s">
        <v>176</v>
      </c>
      <c r="C95" s="70">
        <v>194668</v>
      </c>
      <c r="D95" s="70">
        <v>853744</v>
      </c>
      <c r="E95" s="70">
        <v>2435771</v>
      </c>
      <c r="F95" s="70">
        <v>87693</v>
      </c>
      <c r="G95" s="70">
        <v>5551373</v>
      </c>
      <c r="H95" s="70">
        <v>5443309</v>
      </c>
      <c r="I95" s="70">
        <v>2712174</v>
      </c>
      <c r="J95" s="70">
        <v>1370003</v>
      </c>
      <c r="K95" s="70"/>
      <c r="L95" s="70">
        <v>50467</v>
      </c>
      <c r="M95" s="71">
        <f t="shared" si="25"/>
        <v>18699202</v>
      </c>
      <c r="N95" s="71">
        <v>38621726</v>
      </c>
      <c r="O95" s="153">
        <f t="shared" si="26"/>
        <v>0.48416277408213193</v>
      </c>
      <c r="R95" s="31"/>
      <c r="S95" s="31"/>
      <c r="T95" s="31"/>
    </row>
    <row r="96" spans="1:20" ht="12.75">
      <c r="A96" s="343"/>
      <c r="B96" s="44" t="s">
        <v>175</v>
      </c>
      <c r="C96" s="70">
        <v>48603</v>
      </c>
      <c r="D96" s="70">
        <v>165203</v>
      </c>
      <c r="E96" s="70">
        <v>361652</v>
      </c>
      <c r="F96" s="70">
        <v>7484227</v>
      </c>
      <c r="G96" s="70">
        <v>1729544</v>
      </c>
      <c r="H96" s="70">
        <v>1167413</v>
      </c>
      <c r="I96" s="70">
        <v>1550692</v>
      </c>
      <c r="J96" s="70">
        <v>214438</v>
      </c>
      <c r="K96" s="70"/>
      <c r="L96" s="70">
        <v>2632796</v>
      </c>
      <c r="M96" s="71">
        <f t="shared" si="25"/>
        <v>15354568</v>
      </c>
      <c r="N96" s="71">
        <v>31901528</v>
      </c>
      <c r="O96" s="153">
        <f t="shared" si="26"/>
        <v>0.48131136539917463</v>
      </c>
      <c r="R96" s="31"/>
      <c r="S96" s="31"/>
      <c r="T96" s="31"/>
    </row>
    <row r="97" spans="1:20" ht="13.5" thickBot="1">
      <c r="A97" s="343"/>
      <c r="B97" s="44" t="s">
        <v>182</v>
      </c>
      <c r="C97" s="70"/>
      <c r="D97" s="70">
        <v>138703</v>
      </c>
      <c r="E97" s="70">
        <v>1418445</v>
      </c>
      <c r="F97" s="70">
        <v>94239</v>
      </c>
      <c r="G97" s="70">
        <v>1295848</v>
      </c>
      <c r="H97" s="70">
        <v>690475</v>
      </c>
      <c r="I97" s="70">
        <v>353925</v>
      </c>
      <c r="J97" s="70">
        <v>228072</v>
      </c>
      <c r="K97" s="70"/>
      <c r="L97" s="70">
        <v>305543</v>
      </c>
      <c r="M97" s="71">
        <f t="shared" si="25"/>
        <v>4525250</v>
      </c>
      <c r="N97" s="71">
        <v>9841001</v>
      </c>
      <c r="O97" s="153">
        <f t="shared" si="26"/>
        <v>0.4598363520133775</v>
      </c>
      <c r="R97" s="31"/>
      <c r="S97" s="31"/>
      <c r="T97" s="31"/>
    </row>
    <row r="98" spans="1:20" ht="13.5" thickBot="1">
      <c r="A98" s="343"/>
      <c r="B98" s="274" t="s">
        <v>244</v>
      </c>
      <c r="C98" s="67">
        <f aca="true" t="shared" si="27" ref="C98:J98">SUM(C88:C97)</f>
        <v>7510408</v>
      </c>
      <c r="D98" s="67">
        <f t="shared" si="27"/>
        <v>4920467</v>
      </c>
      <c r="E98" s="67">
        <f t="shared" si="27"/>
        <v>31116349</v>
      </c>
      <c r="F98" s="67">
        <f t="shared" si="27"/>
        <v>10621900</v>
      </c>
      <c r="G98" s="67">
        <f t="shared" si="27"/>
        <v>27141140</v>
      </c>
      <c r="H98" s="67">
        <f t="shared" si="27"/>
        <v>23943951</v>
      </c>
      <c r="I98" s="67">
        <f t="shared" si="27"/>
        <v>11994282</v>
      </c>
      <c r="J98" s="67">
        <f t="shared" si="27"/>
        <v>13607758</v>
      </c>
      <c r="K98" s="67"/>
      <c r="L98" s="67">
        <f>SUM(L88:L97)</f>
        <v>5904913</v>
      </c>
      <c r="M98" s="67">
        <f>SUM(M88:M97)</f>
        <v>144202945</v>
      </c>
      <c r="N98" s="67">
        <f>SUM(N88:N97)</f>
        <v>232327184</v>
      </c>
      <c r="O98" s="150">
        <v>0.621</v>
      </c>
      <c r="P98" s="75"/>
      <c r="Q98" s="75"/>
      <c r="R98" s="75"/>
      <c r="S98" s="156"/>
      <c r="T98" s="31"/>
    </row>
    <row r="99" spans="1:15" s="141" customFormat="1" ht="21.75" thickBot="1">
      <c r="A99" s="343"/>
      <c r="B99" s="274" t="s">
        <v>236</v>
      </c>
      <c r="C99" s="150">
        <f aca="true" t="shared" si="28" ref="C99:M99">C98/$M$98</f>
        <v>0.052082209555428985</v>
      </c>
      <c r="D99" s="150">
        <f t="shared" si="28"/>
        <v>0.03412182046628798</v>
      </c>
      <c r="E99" s="150">
        <f t="shared" si="28"/>
        <v>0.21578164717787143</v>
      </c>
      <c r="F99" s="150">
        <f t="shared" si="28"/>
        <v>0.0736593833087112</v>
      </c>
      <c r="G99" s="150">
        <f t="shared" si="28"/>
        <v>0.18821488007751852</v>
      </c>
      <c r="H99" s="150">
        <f t="shared" si="28"/>
        <v>0.16604342581214274</v>
      </c>
      <c r="I99" s="150">
        <f t="shared" si="28"/>
        <v>0.08317640114770194</v>
      </c>
      <c r="J99" s="150">
        <f t="shared" si="28"/>
        <v>0.09436532658885712</v>
      </c>
      <c r="K99" s="150">
        <f t="shared" si="28"/>
        <v>0</v>
      </c>
      <c r="L99" s="150">
        <f t="shared" si="28"/>
        <v>0.040948629724587106</v>
      </c>
      <c r="M99" s="150">
        <f t="shared" si="28"/>
        <v>1</v>
      </c>
      <c r="N99" s="277"/>
      <c r="O99" s="277"/>
    </row>
    <row r="100" spans="1:17" s="141" customFormat="1" ht="32.25" thickBot="1">
      <c r="A100" s="343"/>
      <c r="B100" s="274" t="s">
        <v>237</v>
      </c>
      <c r="C100" s="150">
        <f aca="true" t="shared" si="29" ref="C100:M100">C98/$N$98</f>
        <v>0.03232685848764043</v>
      </c>
      <c r="D100" s="150">
        <f t="shared" si="29"/>
        <v>0.021179041192183518</v>
      </c>
      <c r="E100" s="150">
        <f t="shared" si="29"/>
        <v>0.1339333110498167</v>
      </c>
      <c r="F100" s="150">
        <f t="shared" si="29"/>
        <v>0.0457195745117799</v>
      </c>
      <c r="G100" s="150">
        <f t="shared" si="29"/>
        <v>0.11682291986976436</v>
      </c>
      <c r="H100" s="150">
        <f t="shared" si="29"/>
        <v>0.10306134042411498</v>
      </c>
      <c r="I100" s="150">
        <f t="shared" si="29"/>
        <v>0.05162668351371228</v>
      </c>
      <c r="J100" s="150">
        <f t="shared" si="29"/>
        <v>0.05857152729919027</v>
      </c>
      <c r="K100" s="150">
        <f t="shared" si="29"/>
        <v>0</v>
      </c>
      <c r="L100" s="150">
        <f t="shared" si="29"/>
        <v>0.025416367117848768</v>
      </c>
      <c r="M100" s="150">
        <f t="shared" si="29"/>
        <v>0.6206890752827271</v>
      </c>
      <c r="N100" s="277"/>
      <c r="O100" s="283"/>
      <c r="P100" s="157"/>
      <c r="Q100" s="156"/>
    </row>
    <row r="101" spans="1:20" ht="13.5" thickBot="1">
      <c r="A101" s="353" t="s">
        <v>260</v>
      </c>
      <c r="B101" s="353"/>
      <c r="C101" s="353"/>
      <c r="D101" s="353"/>
      <c r="E101" s="353"/>
      <c r="F101" s="353"/>
      <c r="G101" s="353"/>
      <c r="H101" s="353"/>
      <c r="I101" s="353"/>
      <c r="J101" s="353"/>
      <c r="K101" s="353"/>
      <c r="L101" s="353"/>
      <c r="M101" s="353"/>
      <c r="N101" s="353"/>
      <c r="O101" s="353"/>
      <c r="P101" s="279"/>
      <c r="Q101" s="16"/>
      <c r="R101" s="16"/>
      <c r="S101" s="16"/>
      <c r="T101" s="16"/>
    </row>
    <row r="102" spans="1:20" ht="32.25" thickBot="1">
      <c r="A102" s="342" t="s">
        <v>250</v>
      </c>
      <c r="B102" s="273" t="s">
        <v>173</v>
      </c>
      <c r="C102" s="149" t="s">
        <v>75</v>
      </c>
      <c r="D102" s="149" t="s">
        <v>207</v>
      </c>
      <c r="E102" s="149" t="s">
        <v>64</v>
      </c>
      <c r="F102" s="149" t="s">
        <v>195</v>
      </c>
      <c r="G102" s="149" t="s">
        <v>71</v>
      </c>
      <c r="H102" s="94" t="s">
        <v>28</v>
      </c>
      <c r="I102" s="94" t="s">
        <v>38</v>
      </c>
      <c r="J102" s="141" t="s">
        <v>196</v>
      </c>
      <c r="K102" s="94" t="s">
        <v>54</v>
      </c>
      <c r="L102" s="149" t="s">
        <v>91</v>
      </c>
      <c r="M102" s="94" t="s">
        <v>243</v>
      </c>
      <c r="N102" s="94" t="s">
        <v>249</v>
      </c>
      <c r="O102" s="94" t="s">
        <v>269</v>
      </c>
      <c r="R102" s="31"/>
      <c r="S102" s="31"/>
      <c r="T102" s="31"/>
    </row>
    <row r="103" spans="1:20" ht="12.75">
      <c r="A103" s="343"/>
      <c r="B103" s="47" t="s">
        <v>181</v>
      </c>
      <c r="C103" s="79">
        <v>431</v>
      </c>
      <c r="D103" s="79">
        <v>20747</v>
      </c>
      <c r="E103" s="79">
        <v>14753</v>
      </c>
      <c r="F103" s="79">
        <v>8332440</v>
      </c>
      <c r="G103" s="79">
        <v>45320</v>
      </c>
      <c r="H103" s="79"/>
      <c r="I103" s="79"/>
      <c r="J103" s="79">
        <v>72470</v>
      </c>
      <c r="K103" s="79"/>
      <c r="L103" s="79">
        <v>34370</v>
      </c>
      <c r="M103" s="78">
        <f aca="true" t="shared" si="30" ref="M103:M112">SUM(C103:L103)</f>
        <v>8520531</v>
      </c>
      <c r="N103" s="78">
        <v>9449472</v>
      </c>
      <c r="O103" s="152">
        <f aca="true" t="shared" si="31" ref="O103:O112">M103/N103</f>
        <v>0.9016938724195384</v>
      </c>
      <c r="R103" s="31"/>
      <c r="S103" s="31"/>
      <c r="T103" s="31"/>
    </row>
    <row r="104" spans="1:20" ht="22.5">
      <c r="A104" s="343"/>
      <c r="B104" s="44" t="s">
        <v>177</v>
      </c>
      <c r="C104" s="70">
        <v>1353641</v>
      </c>
      <c r="D104" s="70"/>
      <c r="E104" s="70">
        <v>7185714</v>
      </c>
      <c r="F104" s="70"/>
      <c r="G104" s="70">
        <v>865191</v>
      </c>
      <c r="H104" s="70">
        <v>67297</v>
      </c>
      <c r="I104" s="70"/>
      <c r="J104" s="70">
        <v>93658</v>
      </c>
      <c r="K104" s="70">
        <v>3043</v>
      </c>
      <c r="L104" s="70">
        <v>8317</v>
      </c>
      <c r="M104" s="71">
        <f t="shared" si="30"/>
        <v>9576861</v>
      </c>
      <c r="N104" s="71">
        <v>11240848</v>
      </c>
      <c r="O104" s="153">
        <f t="shared" si="31"/>
        <v>0.8519696200856021</v>
      </c>
      <c r="R104" s="31"/>
      <c r="S104" s="31"/>
      <c r="T104" s="31"/>
    </row>
    <row r="105" spans="1:20" ht="12.75">
      <c r="A105" s="343"/>
      <c r="B105" s="44" t="s">
        <v>178</v>
      </c>
      <c r="C105" s="70">
        <v>2472101</v>
      </c>
      <c r="D105" s="70">
        <v>1700067</v>
      </c>
      <c r="E105" s="70">
        <v>3644449</v>
      </c>
      <c r="F105" s="70">
        <v>795433</v>
      </c>
      <c r="G105" s="70">
        <v>2391998</v>
      </c>
      <c r="H105" s="70">
        <v>33622</v>
      </c>
      <c r="I105" s="70">
        <v>5405912</v>
      </c>
      <c r="J105" s="70">
        <v>635525</v>
      </c>
      <c r="K105" s="70">
        <v>275137</v>
      </c>
      <c r="L105" s="70">
        <v>968184</v>
      </c>
      <c r="M105" s="71">
        <f t="shared" si="30"/>
        <v>18322428</v>
      </c>
      <c r="N105" s="71">
        <v>25284775</v>
      </c>
      <c r="O105" s="153">
        <f t="shared" si="31"/>
        <v>0.724642714835311</v>
      </c>
      <c r="R105" s="31"/>
      <c r="S105" s="31"/>
      <c r="T105" s="31"/>
    </row>
    <row r="106" spans="1:20" ht="12.75">
      <c r="A106" s="343"/>
      <c r="B106" s="44" t="s">
        <v>183</v>
      </c>
      <c r="C106" s="70">
        <v>1769507</v>
      </c>
      <c r="D106" s="70">
        <v>664062</v>
      </c>
      <c r="E106" s="70">
        <v>141651</v>
      </c>
      <c r="F106" s="70">
        <v>895981</v>
      </c>
      <c r="G106" s="70">
        <v>605037</v>
      </c>
      <c r="H106" s="70"/>
      <c r="I106" s="70"/>
      <c r="J106" s="70">
        <v>705005</v>
      </c>
      <c r="K106" s="70">
        <v>184051</v>
      </c>
      <c r="L106" s="70">
        <v>416279</v>
      </c>
      <c r="M106" s="71">
        <f t="shared" si="30"/>
        <v>5381573</v>
      </c>
      <c r="N106" s="71">
        <v>8055260</v>
      </c>
      <c r="O106" s="153">
        <f t="shared" si="31"/>
        <v>0.6680818496237241</v>
      </c>
      <c r="R106" s="31"/>
      <c r="S106" s="31"/>
      <c r="T106" s="31"/>
    </row>
    <row r="107" spans="1:20" ht="12.75">
      <c r="A107" s="343"/>
      <c r="B107" s="44" t="s">
        <v>182</v>
      </c>
      <c r="C107" s="70">
        <v>1550755</v>
      </c>
      <c r="D107" s="70">
        <v>108528</v>
      </c>
      <c r="E107" s="70">
        <v>1432185</v>
      </c>
      <c r="F107" s="70">
        <v>46372</v>
      </c>
      <c r="G107" s="70">
        <v>692179</v>
      </c>
      <c r="H107" s="70">
        <v>25199</v>
      </c>
      <c r="I107" s="70">
        <v>20243</v>
      </c>
      <c r="J107" s="70">
        <v>507204</v>
      </c>
      <c r="K107" s="70">
        <v>165112</v>
      </c>
      <c r="L107" s="70">
        <v>728618</v>
      </c>
      <c r="M107" s="71">
        <f t="shared" si="30"/>
        <v>5276395</v>
      </c>
      <c r="N107" s="71">
        <v>8104961</v>
      </c>
      <c r="O107" s="153">
        <f t="shared" si="31"/>
        <v>0.6510080677747864</v>
      </c>
      <c r="R107" s="31"/>
      <c r="S107" s="31"/>
      <c r="T107" s="31"/>
    </row>
    <row r="108" spans="1:20" ht="22.5">
      <c r="A108" s="343"/>
      <c r="B108" s="44" t="s">
        <v>179</v>
      </c>
      <c r="C108" s="70">
        <v>1970853</v>
      </c>
      <c r="D108" s="70">
        <v>4834518</v>
      </c>
      <c r="E108" s="70">
        <v>940530</v>
      </c>
      <c r="F108" s="70">
        <v>1938529</v>
      </c>
      <c r="G108" s="70">
        <v>1247211</v>
      </c>
      <c r="H108" s="70">
        <v>54535</v>
      </c>
      <c r="I108" s="70">
        <v>2447</v>
      </c>
      <c r="J108" s="70">
        <v>131461</v>
      </c>
      <c r="K108" s="70">
        <v>665987</v>
      </c>
      <c r="L108" s="70">
        <v>213908</v>
      </c>
      <c r="M108" s="71">
        <f t="shared" si="30"/>
        <v>11999979</v>
      </c>
      <c r="N108" s="71">
        <v>18599701</v>
      </c>
      <c r="O108" s="153">
        <f t="shared" si="31"/>
        <v>0.6451705325800667</v>
      </c>
      <c r="R108" s="31"/>
      <c r="S108" s="31"/>
      <c r="T108" s="31"/>
    </row>
    <row r="109" spans="1:20" ht="12.75">
      <c r="A109" s="343"/>
      <c r="B109" s="44" t="s">
        <v>176</v>
      </c>
      <c r="C109" s="70">
        <v>5608497</v>
      </c>
      <c r="D109" s="70">
        <v>1808737</v>
      </c>
      <c r="E109" s="70">
        <v>1306222</v>
      </c>
      <c r="F109" s="70">
        <v>2622952</v>
      </c>
      <c r="G109" s="70">
        <v>3061685</v>
      </c>
      <c r="H109" s="70">
        <v>24072</v>
      </c>
      <c r="I109" s="70">
        <v>35995</v>
      </c>
      <c r="J109" s="70">
        <v>1254199</v>
      </c>
      <c r="K109" s="70">
        <v>885729</v>
      </c>
      <c r="L109" s="70">
        <v>836324</v>
      </c>
      <c r="M109" s="71">
        <f t="shared" si="30"/>
        <v>17444412</v>
      </c>
      <c r="N109" s="71">
        <v>29668421</v>
      </c>
      <c r="O109" s="153">
        <f t="shared" si="31"/>
        <v>0.5879791175944281</v>
      </c>
      <c r="R109" s="31"/>
      <c r="S109" s="31"/>
      <c r="T109" s="31"/>
    </row>
    <row r="110" spans="1:20" ht="12.75">
      <c r="A110" s="343"/>
      <c r="B110" s="44" t="s">
        <v>180</v>
      </c>
      <c r="C110" s="70">
        <v>1792549</v>
      </c>
      <c r="D110" s="70">
        <v>1630441</v>
      </c>
      <c r="E110" s="70">
        <v>371771</v>
      </c>
      <c r="F110" s="70">
        <v>1120772</v>
      </c>
      <c r="G110" s="70">
        <v>477730</v>
      </c>
      <c r="H110" s="70"/>
      <c r="I110" s="70">
        <v>389</v>
      </c>
      <c r="J110" s="70">
        <v>164028</v>
      </c>
      <c r="K110" s="70">
        <v>1140085</v>
      </c>
      <c r="L110" s="70">
        <v>306693</v>
      </c>
      <c r="M110" s="71">
        <f t="shared" si="30"/>
        <v>7004458</v>
      </c>
      <c r="N110" s="71">
        <v>13590440</v>
      </c>
      <c r="O110" s="153">
        <f t="shared" si="31"/>
        <v>0.5153959695197506</v>
      </c>
      <c r="R110" s="31"/>
      <c r="S110" s="31"/>
      <c r="T110" s="31"/>
    </row>
    <row r="111" spans="1:20" ht="22.5">
      <c r="A111" s="343"/>
      <c r="B111" s="44" t="s">
        <v>174</v>
      </c>
      <c r="C111" s="70">
        <v>4090055</v>
      </c>
      <c r="D111" s="70">
        <v>7876132</v>
      </c>
      <c r="E111" s="70">
        <v>1657328</v>
      </c>
      <c r="F111" s="70">
        <v>912286</v>
      </c>
      <c r="G111" s="70">
        <v>785958</v>
      </c>
      <c r="H111" s="70">
        <v>138416</v>
      </c>
      <c r="I111" s="70">
        <v>25663</v>
      </c>
      <c r="J111" s="70">
        <v>1052838</v>
      </c>
      <c r="K111" s="70">
        <v>1075480</v>
      </c>
      <c r="L111" s="70">
        <v>467864</v>
      </c>
      <c r="M111" s="71">
        <f t="shared" si="30"/>
        <v>18082020</v>
      </c>
      <c r="N111" s="71">
        <v>35330706</v>
      </c>
      <c r="O111" s="153">
        <f t="shared" si="31"/>
        <v>0.5117933391990526</v>
      </c>
      <c r="R111" s="31"/>
      <c r="S111" s="31"/>
      <c r="T111" s="31"/>
    </row>
    <row r="112" spans="1:20" ht="13.5" thickBot="1">
      <c r="A112" s="343"/>
      <c r="B112" s="44" t="s">
        <v>175</v>
      </c>
      <c r="C112" s="70">
        <v>1557095</v>
      </c>
      <c r="D112" s="70">
        <v>218772</v>
      </c>
      <c r="E112" s="70">
        <v>910704</v>
      </c>
      <c r="F112" s="70">
        <v>377024</v>
      </c>
      <c r="G112" s="70">
        <v>361378</v>
      </c>
      <c r="H112" s="70">
        <v>8397984</v>
      </c>
      <c r="I112" s="70">
        <v>365491</v>
      </c>
      <c r="J112" s="70">
        <v>393994</v>
      </c>
      <c r="K112" s="70">
        <v>444893</v>
      </c>
      <c r="L112" s="70">
        <v>355714</v>
      </c>
      <c r="M112" s="71">
        <f t="shared" si="30"/>
        <v>13383049</v>
      </c>
      <c r="N112" s="71">
        <v>30507395</v>
      </c>
      <c r="O112" s="153">
        <f t="shared" si="31"/>
        <v>0.4386821293656833</v>
      </c>
      <c r="R112" s="31"/>
      <c r="S112" s="31"/>
      <c r="T112" s="31"/>
    </row>
    <row r="113" spans="1:20" ht="13.5" thickBot="1">
      <c r="A113" s="343"/>
      <c r="B113" s="274" t="s">
        <v>243</v>
      </c>
      <c r="C113" s="67">
        <f aca="true" t="shared" si="32" ref="C113:N113">SUM(C103:C112)</f>
        <v>22165484</v>
      </c>
      <c r="D113" s="67">
        <f t="shared" si="32"/>
        <v>18862004</v>
      </c>
      <c r="E113" s="67">
        <f t="shared" si="32"/>
        <v>17605307</v>
      </c>
      <c r="F113" s="67">
        <f t="shared" si="32"/>
        <v>17041789</v>
      </c>
      <c r="G113" s="67">
        <f t="shared" si="32"/>
        <v>10533687</v>
      </c>
      <c r="H113" s="67">
        <f t="shared" si="32"/>
        <v>8741125</v>
      </c>
      <c r="I113" s="67">
        <f t="shared" si="32"/>
        <v>5856140</v>
      </c>
      <c r="J113" s="67">
        <f t="shared" si="32"/>
        <v>5010382</v>
      </c>
      <c r="K113" s="67">
        <f t="shared" si="32"/>
        <v>4839517</v>
      </c>
      <c r="L113" s="67">
        <f t="shared" si="32"/>
        <v>4336271</v>
      </c>
      <c r="M113" s="67">
        <f t="shared" si="32"/>
        <v>114991706</v>
      </c>
      <c r="N113" s="67">
        <f t="shared" si="32"/>
        <v>189831979</v>
      </c>
      <c r="O113" s="150">
        <v>0.606</v>
      </c>
      <c r="R113" s="31"/>
      <c r="S113" s="31"/>
      <c r="T113" s="31"/>
    </row>
    <row r="114" spans="1:17" s="141" customFormat="1" ht="21.75" thickBot="1">
      <c r="A114" s="343"/>
      <c r="B114" s="274" t="s">
        <v>236</v>
      </c>
      <c r="C114" s="150">
        <f aca="true" t="shared" si="33" ref="C114:M114">C113/$M$113</f>
        <v>0.1927572411178942</v>
      </c>
      <c r="D114" s="150">
        <f t="shared" si="33"/>
        <v>0.1640292561621792</v>
      </c>
      <c r="E114" s="150">
        <f t="shared" si="33"/>
        <v>0.1531006679733928</v>
      </c>
      <c r="F114" s="150">
        <f t="shared" si="33"/>
        <v>0.14820015801835307</v>
      </c>
      <c r="G114" s="150">
        <f t="shared" si="33"/>
        <v>0.0916038848923591</v>
      </c>
      <c r="H114" s="150">
        <f t="shared" si="33"/>
        <v>0.07601526496180516</v>
      </c>
      <c r="I114" s="150">
        <f t="shared" si="33"/>
        <v>0.05092662943882231</v>
      </c>
      <c r="J114" s="150">
        <f t="shared" si="33"/>
        <v>0.04357168159588832</v>
      </c>
      <c r="K114" s="150">
        <f t="shared" si="33"/>
        <v>0.04208579182223803</v>
      </c>
      <c r="L114" s="150">
        <f t="shared" si="33"/>
        <v>0.037709424017067804</v>
      </c>
      <c r="M114" s="150">
        <f t="shared" si="33"/>
        <v>1</v>
      </c>
      <c r="N114" s="277"/>
      <c r="O114" s="277"/>
      <c r="P114" s="157"/>
      <c r="Q114" s="80"/>
    </row>
    <row r="115" spans="1:19" s="141" customFormat="1" ht="32.25" thickBot="1">
      <c r="A115" s="343"/>
      <c r="B115" s="274" t="s">
        <v>237</v>
      </c>
      <c r="C115" s="150">
        <f aca="true" t="shared" si="34" ref="C115:M115">C113/$N$113</f>
        <v>0.11676369870220865</v>
      </c>
      <c r="D115" s="150">
        <f t="shared" si="34"/>
        <v>0.09936157279380203</v>
      </c>
      <c r="E115" s="150">
        <f t="shared" si="34"/>
        <v>0.09274152380827258</v>
      </c>
      <c r="F115" s="150">
        <f t="shared" si="34"/>
        <v>0.0897730144824545</v>
      </c>
      <c r="G115" s="150">
        <f t="shared" si="34"/>
        <v>0.05548952845294838</v>
      </c>
      <c r="H115" s="150">
        <f t="shared" si="34"/>
        <v>0.04604664106672986</v>
      </c>
      <c r="I115" s="150">
        <f t="shared" si="34"/>
        <v>0.03084906995570014</v>
      </c>
      <c r="J115" s="150">
        <f t="shared" si="34"/>
        <v>0.0263937721473156</v>
      </c>
      <c r="K115" s="150">
        <f t="shared" si="34"/>
        <v>0.025493686709129236</v>
      </c>
      <c r="L115" s="150">
        <f t="shared" si="34"/>
        <v>0.022842679209491883</v>
      </c>
      <c r="M115" s="150">
        <f t="shared" si="34"/>
        <v>0.6057551873280529</v>
      </c>
      <c r="N115" s="277"/>
      <c r="O115" s="283"/>
      <c r="P115" s="157"/>
      <c r="Q115" s="157"/>
      <c r="R115" s="157"/>
      <c r="S115" s="156"/>
    </row>
    <row r="116" spans="1:20" ht="13.5" thickBot="1">
      <c r="A116" s="353" t="s">
        <v>261</v>
      </c>
      <c r="B116" s="353"/>
      <c r="C116" s="353"/>
      <c r="D116" s="353"/>
      <c r="E116" s="353"/>
      <c r="F116" s="353"/>
      <c r="G116" s="353"/>
      <c r="H116" s="353"/>
      <c r="I116" s="353"/>
      <c r="J116" s="353"/>
      <c r="K116" s="353"/>
      <c r="L116" s="353"/>
      <c r="M116" s="353"/>
      <c r="N116" s="353"/>
      <c r="O116" s="353"/>
      <c r="P116" s="279"/>
      <c r="Q116" s="16"/>
      <c r="R116" s="16"/>
      <c r="S116" s="16"/>
      <c r="T116" s="16"/>
    </row>
    <row r="117" spans="1:20" ht="32.25" thickBot="1">
      <c r="A117" s="342" t="s">
        <v>250</v>
      </c>
      <c r="B117" s="274" t="s">
        <v>173</v>
      </c>
      <c r="C117" s="149" t="s">
        <v>75</v>
      </c>
      <c r="D117" s="149" t="s">
        <v>64</v>
      </c>
      <c r="E117" s="149" t="s">
        <v>207</v>
      </c>
      <c r="F117" s="149" t="s">
        <v>195</v>
      </c>
      <c r="G117" s="94" t="s">
        <v>28</v>
      </c>
      <c r="H117" s="100" t="s">
        <v>27</v>
      </c>
      <c r="I117" s="149" t="s">
        <v>71</v>
      </c>
      <c r="J117" s="100" t="s">
        <v>54</v>
      </c>
      <c r="K117" s="94" t="s">
        <v>29</v>
      </c>
      <c r="L117" s="94" t="s">
        <v>196</v>
      </c>
      <c r="M117" s="94" t="s">
        <v>242</v>
      </c>
      <c r="N117" s="94" t="s">
        <v>249</v>
      </c>
      <c r="O117" s="94" t="s">
        <v>268</v>
      </c>
      <c r="R117" s="31"/>
      <c r="S117" s="31"/>
      <c r="T117" s="31"/>
    </row>
    <row r="118" spans="1:20" ht="12.75">
      <c r="A118" s="343"/>
      <c r="B118" s="41" t="s">
        <v>181</v>
      </c>
      <c r="C118" s="68"/>
      <c r="D118" s="68">
        <v>17441</v>
      </c>
      <c r="E118" s="68">
        <v>96239</v>
      </c>
      <c r="F118" s="68">
        <v>7549590</v>
      </c>
      <c r="G118" s="68"/>
      <c r="H118" s="68"/>
      <c r="I118" s="68">
        <v>2872</v>
      </c>
      <c r="J118" s="68">
        <v>201</v>
      </c>
      <c r="K118" s="68">
        <v>32172</v>
      </c>
      <c r="L118" s="68"/>
      <c r="M118" s="69">
        <f aca="true" t="shared" si="35" ref="M118:M127">SUM(C118:L118)</f>
        <v>7698515</v>
      </c>
      <c r="N118" s="69">
        <v>8410403</v>
      </c>
      <c r="O118" s="276">
        <f aca="true" t="shared" si="36" ref="O118:O128">M118/N118</f>
        <v>0.9153562558179436</v>
      </c>
      <c r="R118" s="31"/>
      <c r="S118" s="31"/>
      <c r="T118" s="31"/>
    </row>
    <row r="119" spans="1:20" ht="22.5">
      <c r="A119" s="343"/>
      <c r="B119" s="44" t="s">
        <v>177</v>
      </c>
      <c r="C119" s="70">
        <v>207772</v>
      </c>
      <c r="D119" s="70">
        <v>10192128</v>
      </c>
      <c r="E119" s="70">
        <v>157</v>
      </c>
      <c r="F119" s="70"/>
      <c r="G119" s="70"/>
      <c r="H119" s="70">
        <v>4869630</v>
      </c>
      <c r="I119" s="70">
        <v>346246</v>
      </c>
      <c r="J119" s="70">
        <v>285</v>
      </c>
      <c r="K119" s="70">
        <v>43463</v>
      </c>
      <c r="L119" s="70">
        <v>38534</v>
      </c>
      <c r="M119" s="71">
        <f t="shared" si="35"/>
        <v>15698215</v>
      </c>
      <c r="N119" s="71">
        <v>20835668</v>
      </c>
      <c r="O119" s="153">
        <f t="shared" si="36"/>
        <v>0.7534298876330723</v>
      </c>
      <c r="R119" s="31"/>
      <c r="S119" s="31"/>
      <c r="T119" s="31"/>
    </row>
    <row r="120" spans="1:20" ht="12.75">
      <c r="A120" s="343"/>
      <c r="B120" s="44" t="s">
        <v>183</v>
      </c>
      <c r="C120" s="70">
        <v>3001319</v>
      </c>
      <c r="D120" s="70">
        <v>306393</v>
      </c>
      <c r="E120" s="70">
        <v>1258912</v>
      </c>
      <c r="F120" s="70">
        <v>217601</v>
      </c>
      <c r="G120" s="70">
        <v>40816</v>
      </c>
      <c r="H120" s="70">
        <v>142865</v>
      </c>
      <c r="I120" s="70">
        <v>783272</v>
      </c>
      <c r="J120" s="70">
        <v>215452</v>
      </c>
      <c r="K120" s="70">
        <v>151685</v>
      </c>
      <c r="L120" s="70">
        <v>449280</v>
      </c>
      <c r="M120" s="71">
        <f t="shared" si="35"/>
        <v>6567595</v>
      </c>
      <c r="N120" s="71">
        <v>9951688</v>
      </c>
      <c r="O120" s="153">
        <f t="shared" si="36"/>
        <v>0.6599478400046304</v>
      </c>
      <c r="R120" s="31"/>
      <c r="S120" s="31"/>
      <c r="T120" s="31"/>
    </row>
    <row r="121" spans="1:20" ht="22.5">
      <c r="A121" s="343"/>
      <c r="B121" s="44" t="s">
        <v>179</v>
      </c>
      <c r="C121" s="70">
        <v>1805522</v>
      </c>
      <c r="D121" s="70">
        <v>783647</v>
      </c>
      <c r="E121" s="70">
        <v>4781310</v>
      </c>
      <c r="F121" s="70">
        <v>1877619</v>
      </c>
      <c r="G121" s="70">
        <v>1658</v>
      </c>
      <c r="H121" s="70">
        <v>4701</v>
      </c>
      <c r="I121" s="70">
        <v>1163850</v>
      </c>
      <c r="J121" s="70">
        <v>668489</v>
      </c>
      <c r="K121" s="70">
        <v>116945</v>
      </c>
      <c r="L121" s="70">
        <v>103752</v>
      </c>
      <c r="M121" s="71">
        <f t="shared" si="35"/>
        <v>11307493</v>
      </c>
      <c r="N121" s="71">
        <v>17481743</v>
      </c>
      <c r="O121" s="153">
        <f t="shared" si="36"/>
        <v>0.646817253863073</v>
      </c>
      <c r="R121" s="31"/>
      <c r="S121" s="31"/>
      <c r="T121" s="31"/>
    </row>
    <row r="122" spans="1:20" ht="12.75">
      <c r="A122" s="343"/>
      <c r="B122" s="44" t="s">
        <v>180</v>
      </c>
      <c r="C122" s="70">
        <v>1601323</v>
      </c>
      <c r="D122" s="70">
        <v>435410</v>
      </c>
      <c r="E122" s="70">
        <v>391161</v>
      </c>
      <c r="F122" s="70">
        <v>1516185</v>
      </c>
      <c r="G122" s="70">
        <v>21883</v>
      </c>
      <c r="H122" s="70">
        <v>447510</v>
      </c>
      <c r="I122" s="70">
        <v>300390</v>
      </c>
      <c r="J122" s="70">
        <v>1549529</v>
      </c>
      <c r="K122" s="70">
        <v>179361</v>
      </c>
      <c r="L122" s="70">
        <v>87784</v>
      </c>
      <c r="M122" s="71">
        <f t="shared" si="35"/>
        <v>6530536</v>
      </c>
      <c r="N122" s="71">
        <v>10155408</v>
      </c>
      <c r="O122" s="153">
        <f t="shared" si="36"/>
        <v>0.6430599341749735</v>
      </c>
      <c r="R122" s="31"/>
      <c r="S122" s="31"/>
      <c r="T122" s="31"/>
    </row>
    <row r="123" spans="1:20" ht="12.75">
      <c r="A123" s="343"/>
      <c r="B123" s="44" t="s">
        <v>176</v>
      </c>
      <c r="C123" s="70">
        <v>4649309</v>
      </c>
      <c r="D123" s="70">
        <v>1283024</v>
      </c>
      <c r="E123" s="70">
        <v>1654896</v>
      </c>
      <c r="F123" s="70">
        <v>1609651</v>
      </c>
      <c r="G123" s="70">
        <v>24072</v>
      </c>
      <c r="H123" s="70">
        <v>1791831</v>
      </c>
      <c r="I123" s="70">
        <v>1891921</v>
      </c>
      <c r="J123" s="70">
        <v>624976</v>
      </c>
      <c r="K123" s="70">
        <v>555483</v>
      </c>
      <c r="L123" s="70">
        <v>1297660</v>
      </c>
      <c r="M123" s="71">
        <f t="shared" si="35"/>
        <v>15382823</v>
      </c>
      <c r="N123" s="71">
        <v>24313318</v>
      </c>
      <c r="O123" s="153">
        <f t="shared" si="36"/>
        <v>0.6326912270879689</v>
      </c>
      <c r="R123" s="31"/>
      <c r="S123" s="31"/>
      <c r="T123" s="31"/>
    </row>
    <row r="124" spans="1:20" ht="12.75">
      <c r="A124" s="343"/>
      <c r="B124" s="44" t="s">
        <v>182</v>
      </c>
      <c r="C124" s="70">
        <v>1102132</v>
      </c>
      <c r="D124" s="70">
        <v>2028825</v>
      </c>
      <c r="E124" s="70">
        <v>113933</v>
      </c>
      <c r="F124" s="70">
        <v>45756</v>
      </c>
      <c r="G124" s="70">
        <v>92805</v>
      </c>
      <c r="H124" s="70">
        <v>339810</v>
      </c>
      <c r="I124" s="70">
        <v>201623</v>
      </c>
      <c r="J124" s="70">
        <v>441639</v>
      </c>
      <c r="K124" s="70">
        <v>422524</v>
      </c>
      <c r="L124" s="70">
        <v>576524</v>
      </c>
      <c r="M124" s="71">
        <f t="shared" si="35"/>
        <v>5365571</v>
      </c>
      <c r="N124" s="71">
        <v>8695350</v>
      </c>
      <c r="O124" s="153">
        <f t="shared" si="36"/>
        <v>0.6170621079082498</v>
      </c>
      <c r="R124" s="31"/>
      <c r="S124" s="31"/>
      <c r="T124" s="31"/>
    </row>
    <row r="125" spans="1:20" ht="22.5">
      <c r="A125" s="343"/>
      <c r="B125" s="44" t="s">
        <v>174</v>
      </c>
      <c r="C125" s="70">
        <v>7204230</v>
      </c>
      <c r="D125" s="70">
        <v>1880570</v>
      </c>
      <c r="E125" s="70">
        <v>7333276</v>
      </c>
      <c r="F125" s="70">
        <v>606500</v>
      </c>
      <c r="G125" s="70">
        <v>512791</v>
      </c>
      <c r="H125" s="70">
        <v>253346</v>
      </c>
      <c r="I125" s="70">
        <v>488935</v>
      </c>
      <c r="J125" s="70">
        <v>836414</v>
      </c>
      <c r="K125" s="70">
        <v>687018</v>
      </c>
      <c r="L125" s="70">
        <v>1166963</v>
      </c>
      <c r="M125" s="71">
        <f t="shared" si="35"/>
        <v>20970043</v>
      </c>
      <c r="N125" s="71">
        <v>34768010</v>
      </c>
      <c r="O125" s="153">
        <f t="shared" si="36"/>
        <v>0.6031418824373325</v>
      </c>
      <c r="R125" s="31"/>
      <c r="S125" s="31"/>
      <c r="T125" s="31"/>
    </row>
    <row r="126" spans="1:20" ht="12.75">
      <c r="A126" s="343"/>
      <c r="B126" s="44" t="s">
        <v>178</v>
      </c>
      <c r="C126" s="70">
        <v>1796898</v>
      </c>
      <c r="D126" s="70">
        <v>1802484</v>
      </c>
      <c r="E126" s="70">
        <v>1904463</v>
      </c>
      <c r="F126" s="70">
        <v>361056</v>
      </c>
      <c r="G126" s="70">
        <v>49337</v>
      </c>
      <c r="H126" s="70">
        <v>80159</v>
      </c>
      <c r="I126" s="70">
        <v>1868093</v>
      </c>
      <c r="J126" s="70">
        <v>2094364</v>
      </c>
      <c r="K126" s="70">
        <v>2329417</v>
      </c>
      <c r="L126" s="70">
        <v>688186</v>
      </c>
      <c r="M126" s="71">
        <f t="shared" si="35"/>
        <v>12974457</v>
      </c>
      <c r="N126" s="71">
        <v>23222918</v>
      </c>
      <c r="O126" s="153">
        <f t="shared" si="36"/>
        <v>0.5586919352684275</v>
      </c>
      <c r="R126" s="31"/>
      <c r="S126" s="31"/>
      <c r="T126" s="31"/>
    </row>
    <row r="127" spans="1:20" ht="13.5" thickBot="1">
      <c r="A127" s="343"/>
      <c r="B127" s="48" t="s">
        <v>175</v>
      </c>
      <c r="C127" s="87">
        <v>1140252</v>
      </c>
      <c r="D127" s="87">
        <v>615642</v>
      </c>
      <c r="E127" s="87">
        <v>654276</v>
      </c>
      <c r="F127" s="87">
        <v>501531</v>
      </c>
      <c r="G127" s="87">
        <v>10059044</v>
      </c>
      <c r="H127" s="87">
        <v>29771</v>
      </c>
      <c r="I127" s="87">
        <v>137437</v>
      </c>
      <c r="J127" s="87">
        <v>122508</v>
      </c>
      <c r="K127" s="87">
        <v>867815</v>
      </c>
      <c r="L127" s="87">
        <v>574904</v>
      </c>
      <c r="M127" s="88">
        <f t="shared" si="35"/>
        <v>14703180</v>
      </c>
      <c r="N127" s="88">
        <v>33710497</v>
      </c>
      <c r="O127" s="154">
        <f t="shared" si="36"/>
        <v>0.43616028562260595</v>
      </c>
      <c r="R127" s="31"/>
      <c r="S127" s="31"/>
      <c r="T127" s="31"/>
    </row>
    <row r="128" spans="1:20" ht="13.5" thickBot="1">
      <c r="A128" s="343"/>
      <c r="B128" s="274" t="s">
        <v>242</v>
      </c>
      <c r="C128" s="67">
        <f aca="true" t="shared" si="37" ref="C128:N128">SUM(C118:C127)</f>
        <v>22508757</v>
      </c>
      <c r="D128" s="67">
        <f t="shared" si="37"/>
        <v>19345564</v>
      </c>
      <c r="E128" s="67">
        <f t="shared" si="37"/>
        <v>18188623</v>
      </c>
      <c r="F128" s="67">
        <f t="shared" si="37"/>
        <v>14285489</v>
      </c>
      <c r="G128" s="67">
        <f t="shared" si="37"/>
        <v>10802406</v>
      </c>
      <c r="H128" s="67">
        <f t="shared" si="37"/>
        <v>7959623</v>
      </c>
      <c r="I128" s="67">
        <f t="shared" si="37"/>
        <v>7184639</v>
      </c>
      <c r="J128" s="67">
        <f t="shared" si="37"/>
        <v>6553857</v>
      </c>
      <c r="K128" s="67">
        <f t="shared" si="37"/>
        <v>5385883</v>
      </c>
      <c r="L128" s="67">
        <f t="shared" si="37"/>
        <v>4983587</v>
      </c>
      <c r="M128" s="67">
        <f t="shared" si="37"/>
        <v>117198428</v>
      </c>
      <c r="N128" s="67">
        <f t="shared" si="37"/>
        <v>191545003</v>
      </c>
      <c r="O128" s="159">
        <f t="shared" si="36"/>
        <v>0.6118584466544398</v>
      </c>
      <c r="R128" s="31"/>
      <c r="S128" s="31"/>
      <c r="T128" s="31"/>
    </row>
    <row r="129" spans="1:15" s="141" customFormat="1" ht="21.75" thickBot="1">
      <c r="A129" s="343"/>
      <c r="B129" s="274" t="s">
        <v>236</v>
      </c>
      <c r="C129" s="150">
        <f aca="true" t="shared" si="38" ref="C129:M129">C128/$M$128</f>
        <v>0.19205681666651706</v>
      </c>
      <c r="D129" s="150">
        <f t="shared" si="38"/>
        <v>0.16506675328443826</v>
      </c>
      <c r="E129" s="150">
        <f t="shared" si="38"/>
        <v>0.1551951106374908</v>
      </c>
      <c r="F129" s="150">
        <f t="shared" si="38"/>
        <v>0.12189147281053975</v>
      </c>
      <c r="G129" s="150">
        <f t="shared" si="38"/>
        <v>0.09217193595804886</v>
      </c>
      <c r="H129" s="150">
        <f t="shared" si="38"/>
        <v>0.06791578296596265</v>
      </c>
      <c r="I129" s="150">
        <f t="shared" si="38"/>
        <v>0.061303202804051264</v>
      </c>
      <c r="J129" s="150">
        <f t="shared" si="38"/>
        <v>0.05592103163704551</v>
      </c>
      <c r="K129" s="150">
        <f t="shared" si="38"/>
        <v>0.045955249502152025</v>
      </c>
      <c r="L129" s="150">
        <f t="shared" si="38"/>
        <v>0.042522643733753834</v>
      </c>
      <c r="M129" s="150">
        <f t="shared" si="38"/>
        <v>1</v>
      </c>
      <c r="N129" s="277"/>
      <c r="O129" s="282"/>
    </row>
    <row r="130" spans="1:15" s="141" customFormat="1" ht="32.25" thickBot="1">
      <c r="A130" s="347"/>
      <c r="B130" s="274" t="s">
        <v>237</v>
      </c>
      <c r="C130" s="150">
        <f aca="true" t="shared" si="39" ref="C130:M130">C128/$N$128</f>
        <v>0.11751158551497165</v>
      </c>
      <c r="D130" s="150">
        <f t="shared" si="39"/>
        <v>0.10099748725890803</v>
      </c>
      <c r="E130" s="150">
        <f t="shared" si="39"/>
        <v>0.09495743932301905</v>
      </c>
      <c r="F130" s="150">
        <f t="shared" si="39"/>
        <v>0.07458032721427872</v>
      </c>
      <c r="G130" s="150">
        <f t="shared" si="39"/>
        <v>0.056396177560424275</v>
      </c>
      <c r="H130" s="150">
        <f t="shared" si="39"/>
        <v>0.04155484546887397</v>
      </c>
      <c r="I130" s="150">
        <f t="shared" si="39"/>
        <v>0.0375088824426289</v>
      </c>
      <c r="J130" s="150">
        <f t="shared" si="39"/>
        <v>0.034215755552756445</v>
      </c>
      <c r="K130" s="150">
        <f t="shared" si="39"/>
        <v>0.028118107576003953</v>
      </c>
      <c r="L130" s="150">
        <f t="shared" si="39"/>
        <v>0.026017838742574767</v>
      </c>
      <c r="M130" s="150">
        <f t="shared" si="39"/>
        <v>0.6118584466544398</v>
      </c>
      <c r="N130" s="277"/>
      <c r="O130" s="282"/>
    </row>
    <row r="131" spans="1:20" ht="13.5" thickBot="1">
      <c r="A131" s="353" t="s">
        <v>262</v>
      </c>
      <c r="B131" s="353"/>
      <c r="C131" s="353"/>
      <c r="D131" s="353"/>
      <c r="E131" s="353"/>
      <c r="F131" s="353"/>
      <c r="G131" s="353"/>
      <c r="H131" s="353"/>
      <c r="I131" s="353"/>
      <c r="J131" s="353"/>
      <c r="K131" s="353"/>
      <c r="L131" s="353"/>
      <c r="M131" s="353"/>
      <c r="N131" s="353"/>
      <c r="O131" s="279"/>
      <c r="P131" s="16"/>
      <c r="Q131" s="16"/>
      <c r="R131" s="16"/>
      <c r="S131" s="16"/>
      <c r="T131" s="16"/>
    </row>
    <row r="132" spans="1:20" ht="32.25" thickBot="1">
      <c r="A132" s="343" t="s">
        <v>250</v>
      </c>
      <c r="B132" s="273" t="s">
        <v>173</v>
      </c>
      <c r="C132" s="180" t="s">
        <v>195</v>
      </c>
      <c r="D132" s="180" t="s">
        <v>75</v>
      </c>
      <c r="E132" s="180" t="s">
        <v>64</v>
      </c>
      <c r="F132" s="180" t="s">
        <v>207</v>
      </c>
      <c r="G132" s="181" t="s">
        <v>28</v>
      </c>
      <c r="H132" s="180" t="s">
        <v>71</v>
      </c>
      <c r="I132" s="158" t="s">
        <v>228</v>
      </c>
      <c r="J132" s="181" t="s">
        <v>24</v>
      </c>
      <c r="K132" s="181" t="s">
        <v>196</v>
      </c>
      <c r="L132" s="181" t="s">
        <v>241</v>
      </c>
      <c r="M132" s="94" t="s">
        <v>249</v>
      </c>
      <c r="N132" s="181" t="s">
        <v>267</v>
      </c>
      <c r="O132" s="140"/>
      <c r="R132" s="31"/>
      <c r="S132" s="31"/>
      <c r="T132" s="31"/>
    </row>
    <row r="133" spans="1:20" ht="12.75">
      <c r="A133" s="343"/>
      <c r="B133" s="47" t="s">
        <v>183</v>
      </c>
      <c r="C133" s="79">
        <v>750592</v>
      </c>
      <c r="D133" s="79">
        <v>2402553</v>
      </c>
      <c r="E133" s="79">
        <v>505611</v>
      </c>
      <c r="F133" s="79">
        <v>1228604</v>
      </c>
      <c r="G133" s="122"/>
      <c r="H133" s="79">
        <v>1372584</v>
      </c>
      <c r="I133" s="122"/>
      <c r="J133" s="79">
        <v>6834</v>
      </c>
      <c r="K133" s="79">
        <v>467151</v>
      </c>
      <c r="L133" s="78">
        <f aca="true" t="shared" si="40" ref="L133:L142">SUM(C133:K133)</f>
        <v>6733929</v>
      </c>
      <c r="M133" s="78">
        <v>9563344</v>
      </c>
      <c r="N133" s="152">
        <f aca="true" t="shared" si="41" ref="N133:N143">L133/M133</f>
        <v>0.7041395771186313</v>
      </c>
      <c r="R133" s="31"/>
      <c r="S133" s="31"/>
      <c r="T133" s="31"/>
    </row>
    <row r="134" spans="1:20" ht="22.5">
      <c r="A134" s="343"/>
      <c r="B134" s="44" t="s">
        <v>177</v>
      </c>
      <c r="C134" s="70"/>
      <c r="D134" s="70">
        <v>69972</v>
      </c>
      <c r="E134" s="70">
        <v>10758913</v>
      </c>
      <c r="F134" s="70"/>
      <c r="G134" s="70">
        <v>2719</v>
      </c>
      <c r="H134" s="70">
        <v>461324</v>
      </c>
      <c r="I134" s="70"/>
      <c r="J134" s="70"/>
      <c r="K134" s="70"/>
      <c r="L134" s="71">
        <f t="shared" si="40"/>
        <v>11292928</v>
      </c>
      <c r="M134" s="71">
        <v>16320401</v>
      </c>
      <c r="N134" s="153">
        <f t="shared" si="41"/>
        <v>0.6919516254533207</v>
      </c>
      <c r="R134" s="31"/>
      <c r="S134" s="31"/>
      <c r="T134" s="31"/>
    </row>
    <row r="135" spans="1:20" ht="12.75">
      <c r="A135" s="343"/>
      <c r="B135" s="44" t="s">
        <v>178</v>
      </c>
      <c r="C135" s="70">
        <v>1136023</v>
      </c>
      <c r="D135" s="70">
        <v>3453702</v>
      </c>
      <c r="E135" s="70">
        <v>2795121</v>
      </c>
      <c r="F135" s="70">
        <v>2845265</v>
      </c>
      <c r="G135" s="70">
        <v>3084735</v>
      </c>
      <c r="H135" s="70">
        <v>2178523</v>
      </c>
      <c r="I135" s="70"/>
      <c r="J135" s="70">
        <v>4493423</v>
      </c>
      <c r="K135" s="70">
        <v>469843</v>
      </c>
      <c r="L135" s="71">
        <f t="shared" si="40"/>
        <v>20456635</v>
      </c>
      <c r="M135" s="71">
        <v>30330854</v>
      </c>
      <c r="N135" s="153">
        <f t="shared" si="41"/>
        <v>0.6744496874370897</v>
      </c>
      <c r="R135" s="31"/>
      <c r="S135" s="31"/>
      <c r="T135" s="31"/>
    </row>
    <row r="136" spans="1:20" ht="22.5">
      <c r="A136" s="343"/>
      <c r="B136" s="44" t="s">
        <v>179</v>
      </c>
      <c r="C136" s="70">
        <v>2862306</v>
      </c>
      <c r="D136" s="70">
        <v>2691851</v>
      </c>
      <c r="E136" s="70">
        <v>813003</v>
      </c>
      <c r="F136" s="70">
        <v>4101672</v>
      </c>
      <c r="G136" s="70">
        <v>94480</v>
      </c>
      <c r="H136" s="70">
        <v>1249105</v>
      </c>
      <c r="I136" s="171"/>
      <c r="J136" s="70">
        <v>119315</v>
      </c>
      <c r="K136" s="70">
        <v>166927</v>
      </c>
      <c r="L136" s="71">
        <f t="shared" si="40"/>
        <v>12098659</v>
      </c>
      <c r="M136" s="71">
        <v>20368738</v>
      </c>
      <c r="N136" s="153">
        <f t="shared" si="41"/>
        <v>0.59398176754986</v>
      </c>
      <c r="R136" s="31"/>
      <c r="S136" s="31"/>
      <c r="T136" s="31"/>
    </row>
    <row r="137" spans="1:20" ht="12.75">
      <c r="A137" s="343"/>
      <c r="B137" s="44" t="s">
        <v>181</v>
      </c>
      <c r="C137" s="70">
        <v>12609812</v>
      </c>
      <c r="D137" s="70">
        <v>166106</v>
      </c>
      <c r="E137" s="70">
        <v>30798</v>
      </c>
      <c r="F137" s="70">
        <v>25681</v>
      </c>
      <c r="G137" s="70"/>
      <c r="H137" s="70">
        <v>38110</v>
      </c>
      <c r="I137" s="70"/>
      <c r="J137" s="70">
        <v>77122</v>
      </c>
      <c r="K137" s="70"/>
      <c r="L137" s="71">
        <f t="shared" si="40"/>
        <v>12947629</v>
      </c>
      <c r="M137" s="71">
        <v>22236619</v>
      </c>
      <c r="N137" s="153">
        <f t="shared" si="41"/>
        <v>0.5822660810080885</v>
      </c>
      <c r="R137" s="31"/>
      <c r="S137" s="31"/>
      <c r="T137" s="31"/>
    </row>
    <row r="138" spans="1:20" ht="12.75">
      <c r="A138" s="343"/>
      <c r="B138" s="44" t="s">
        <v>176</v>
      </c>
      <c r="C138" s="70">
        <v>5372393</v>
      </c>
      <c r="D138" s="70">
        <v>4765276</v>
      </c>
      <c r="E138" s="70">
        <v>1109995</v>
      </c>
      <c r="F138" s="70">
        <v>2584172</v>
      </c>
      <c r="G138" s="70">
        <v>129831</v>
      </c>
      <c r="H138" s="70">
        <v>2825676</v>
      </c>
      <c r="I138" s="70"/>
      <c r="J138" s="70">
        <v>27224</v>
      </c>
      <c r="K138" s="70">
        <v>1212287</v>
      </c>
      <c r="L138" s="71">
        <f t="shared" si="40"/>
        <v>18026854</v>
      </c>
      <c r="M138" s="71">
        <v>31758350</v>
      </c>
      <c r="N138" s="153">
        <f t="shared" si="41"/>
        <v>0.5676256480579124</v>
      </c>
      <c r="R138" s="31"/>
      <c r="S138" s="31"/>
      <c r="T138" s="31"/>
    </row>
    <row r="139" spans="1:20" ht="12.75">
      <c r="A139" s="343"/>
      <c r="B139" s="44" t="s">
        <v>175</v>
      </c>
      <c r="C139" s="70">
        <v>615546</v>
      </c>
      <c r="D139" s="70">
        <v>1298784</v>
      </c>
      <c r="E139" s="70">
        <v>642341</v>
      </c>
      <c r="F139" s="70">
        <v>835491</v>
      </c>
      <c r="G139" s="70">
        <v>10979327</v>
      </c>
      <c r="H139" s="70">
        <v>498977</v>
      </c>
      <c r="I139" s="70">
        <v>7242170</v>
      </c>
      <c r="J139" s="70">
        <v>1956578</v>
      </c>
      <c r="K139" s="70">
        <v>763835</v>
      </c>
      <c r="L139" s="71">
        <f t="shared" si="40"/>
        <v>24833049</v>
      </c>
      <c r="M139" s="71">
        <v>46411256</v>
      </c>
      <c r="N139" s="153">
        <f t="shared" si="41"/>
        <v>0.5350652221090505</v>
      </c>
      <c r="R139" s="31"/>
      <c r="S139" s="31"/>
      <c r="T139" s="31"/>
    </row>
    <row r="140" spans="1:20" ht="12.75">
      <c r="A140" s="343"/>
      <c r="B140" s="44" t="s">
        <v>182</v>
      </c>
      <c r="C140" s="70">
        <v>383538</v>
      </c>
      <c r="D140" s="70">
        <v>1953656</v>
      </c>
      <c r="E140" s="70">
        <v>2083827</v>
      </c>
      <c r="F140" s="70">
        <v>323016</v>
      </c>
      <c r="G140" s="70">
        <v>156561</v>
      </c>
      <c r="H140" s="70">
        <v>269688</v>
      </c>
      <c r="I140" s="280"/>
      <c r="J140" s="70">
        <v>120467</v>
      </c>
      <c r="K140" s="70">
        <v>476803</v>
      </c>
      <c r="L140" s="71">
        <f t="shared" si="40"/>
        <v>5767556</v>
      </c>
      <c r="M140" s="71">
        <v>10877977</v>
      </c>
      <c r="N140" s="153">
        <f t="shared" si="41"/>
        <v>0.5302048349615006</v>
      </c>
      <c r="R140" s="31"/>
      <c r="S140" s="31"/>
      <c r="T140" s="31"/>
    </row>
    <row r="141" spans="1:20" ht="22.5">
      <c r="A141" s="343"/>
      <c r="B141" s="44" t="s">
        <v>174</v>
      </c>
      <c r="C141" s="70">
        <v>1063858</v>
      </c>
      <c r="D141" s="70">
        <v>4202615</v>
      </c>
      <c r="E141" s="70">
        <v>2731601</v>
      </c>
      <c r="F141" s="70">
        <v>6178656</v>
      </c>
      <c r="G141" s="70">
        <v>98800</v>
      </c>
      <c r="H141" s="70">
        <v>1691714</v>
      </c>
      <c r="I141" s="70">
        <v>82228</v>
      </c>
      <c r="J141" s="70">
        <v>339557</v>
      </c>
      <c r="K141" s="70">
        <v>1161009</v>
      </c>
      <c r="L141" s="71">
        <f t="shared" si="40"/>
        <v>17550038</v>
      </c>
      <c r="M141" s="71">
        <v>36966331</v>
      </c>
      <c r="N141" s="153">
        <f t="shared" si="41"/>
        <v>0.4747573677247006</v>
      </c>
      <c r="R141" s="31"/>
      <c r="S141" s="31"/>
      <c r="T141" s="31"/>
    </row>
    <row r="142" spans="1:20" ht="13.5" thickBot="1">
      <c r="A142" s="343"/>
      <c r="B142" s="44" t="s">
        <v>180</v>
      </c>
      <c r="C142" s="70">
        <v>575700</v>
      </c>
      <c r="D142" s="70">
        <v>966097</v>
      </c>
      <c r="E142" s="70">
        <v>267656</v>
      </c>
      <c r="F142" s="70">
        <v>1111955</v>
      </c>
      <c r="G142" s="70">
        <v>3216</v>
      </c>
      <c r="H142" s="70">
        <v>338858</v>
      </c>
      <c r="I142" s="70"/>
      <c r="J142" s="70">
        <v>172553</v>
      </c>
      <c r="K142" s="70">
        <v>46682</v>
      </c>
      <c r="L142" s="71">
        <f t="shared" si="40"/>
        <v>3482717</v>
      </c>
      <c r="M142" s="71">
        <v>10147921</v>
      </c>
      <c r="N142" s="153">
        <f t="shared" si="41"/>
        <v>0.34319512341493397</v>
      </c>
      <c r="R142" s="31"/>
      <c r="S142" s="31"/>
      <c r="T142" s="31"/>
    </row>
    <row r="143" spans="1:20" ht="13.5" thickBot="1">
      <c r="A143" s="343"/>
      <c r="B143" s="273" t="s">
        <v>241</v>
      </c>
      <c r="C143" s="67">
        <f aca="true" t="shared" si="42" ref="C143:M143">SUM(C133:C142)</f>
        <v>25369768</v>
      </c>
      <c r="D143" s="67">
        <f t="shared" si="42"/>
        <v>21970612</v>
      </c>
      <c r="E143" s="67">
        <f t="shared" si="42"/>
        <v>21738866</v>
      </c>
      <c r="F143" s="67">
        <f t="shared" si="42"/>
        <v>19234512</v>
      </c>
      <c r="G143" s="67">
        <f t="shared" si="42"/>
        <v>14549669</v>
      </c>
      <c r="H143" s="67">
        <f t="shared" si="42"/>
        <v>10924559</v>
      </c>
      <c r="I143" s="67">
        <f t="shared" si="42"/>
        <v>7324398</v>
      </c>
      <c r="J143" s="67">
        <f t="shared" si="42"/>
        <v>7313073</v>
      </c>
      <c r="K143" s="67">
        <f t="shared" si="42"/>
        <v>4764537</v>
      </c>
      <c r="L143" s="67">
        <f t="shared" si="42"/>
        <v>133189994</v>
      </c>
      <c r="M143" s="67">
        <f t="shared" si="42"/>
        <v>234981791</v>
      </c>
      <c r="N143" s="159">
        <f t="shared" si="41"/>
        <v>0.5668098512365156</v>
      </c>
      <c r="R143" s="31"/>
      <c r="S143" s="31"/>
      <c r="T143" s="31"/>
    </row>
    <row r="144" spans="1:20" ht="21.75" thickBot="1">
      <c r="A144" s="343"/>
      <c r="B144" s="274" t="s">
        <v>236</v>
      </c>
      <c r="C144" s="150">
        <f>C143/$L$143</f>
        <v>0.1904780324564021</v>
      </c>
      <c r="D144" s="150">
        <f aca="true" t="shared" si="43" ref="D144:L144">D143/$L$143</f>
        <v>0.1649569261186392</v>
      </c>
      <c r="E144" s="150">
        <f t="shared" si="43"/>
        <v>0.1632169605773839</v>
      </c>
      <c r="F144" s="150">
        <f t="shared" si="43"/>
        <v>0.14441409164715482</v>
      </c>
      <c r="G144" s="150">
        <f t="shared" si="43"/>
        <v>0.1092399553678184</v>
      </c>
      <c r="H144" s="150">
        <f t="shared" si="43"/>
        <v>0.0820223702390136</v>
      </c>
      <c r="I144" s="150">
        <f t="shared" si="43"/>
        <v>0.05499210398643009</v>
      </c>
      <c r="J144" s="150">
        <f t="shared" si="43"/>
        <v>0.05490707507652565</v>
      </c>
      <c r="K144" s="150">
        <f t="shared" si="43"/>
        <v>0.03577248453063223</v>
      </c>
      <c r="L144" s="150">
        <f t="shared" si="43"/>
        <v>1</v>
      </c>
      <c r="M144" s="282"/>
      <c r="N144" s="282"/>
      <c r="O144" s="141"/>
      <c r="P144" s="141"/>
      <c r="Q144" s="141"/>
      <c r="S144" s="31"/>
      <c r="T144" s="31"/>
    </row>
    <row r="145" spans="1:20" ht="32.25" thickBot="1">
      <c r="A145" s="347"/>
      <c r="B145" s="274" t="s">
        <v>237</v>
      </c>
      <c r="C145" s="150">
        <f>C143/$M$143</f>
        <v>0.10796482524043746</v>
      </c>
      <c r="D145" s="150">
        <f aca="true" t="shared" si="44" ref="D145:L145">D143/$M$143</f>
        <v>0.09349921075373879</v>
      </c>
      <c r="E145" s="150">
        <f t="shared" si="44"/>
        <v>0.0925129811441432</v>
      </c>
      <c r="F145" s="150">
        <f t="shared" si="44"/>
        <v>0.08185532980298035</v>
      </c>
      <c r="G145" s="150">
        <f t="shared" si="44"/>
        <v>0.06191828285111675</v>
      </c>
      <c r="H145" s="150">
        <f t="shared" si="44"/>
        <v>0.0464910874732417</v>
      </c>
      <c r="I145" s="150">
        <f t="shared" si="44"/>
        <v>0.031170066279731436</v>
      </c>
      <c r="J145" s="150">
        <f t="shared" si="44"/>
        <v>0.031121871055957692</v>
      </c>
      <c r="K145" s="150">
        <f t="shared" si="44"/>
        <v>0.020276196635168213</v>
      </c>
      <c r="L145" s="150">
        <f t="shared" si="44"/>
        <v>0.5668098512365156</v>
      </c>
      <c r="M145" s="277"/>
      <c r="N145" s="283"/>
      <c r="O145" s="141"/>
      <c r="P145" s="141"/>
      <c r="Q145" s="141"/>
      <c r="S145" s="31"/>
      <c r="T145" s="31"/>
    </row>
    <row r="146" spans="1:20" ht="13.5" thickBot="1">
      <c r="A146" s="353" t="s">
        <v>263</v>
      </c>
      <c r="B146" s="353"/>
      <c r="C146" s="353"/>
      <c r="D146" s="353"/>
      <c r="E146" s="353"/>
      <c r="F146" s="353"/>
      <c r="G146" s="353"/>
      <c r="H146" s="353"/>
      <c r="I146" s="353"/>
      <c r="J146" s="353"/>
      <c r="K146" s="353"/>
      <c r="L146" s="353"/>
      <c r="M146" s="353"/>
      <c r="N146" s="353"/>
      <c r="O146" s="279"/>
      <c r="P146" s="16"/>
      <c r="Q146" s="16"/>
      <c r="R146" s="16"/>
      <c r="S146" s="16"/>
      <c r="T146" s="16"/>
    </row>
    <row r="147" spans="1:20" ht="32.25" thickBot="1">
      <c r="A147" s="342" t="s">
        <v>250</v>
      </c>
      <c r="B147" s="274" t="s">
        <v>173</v>
      </c>
      <c r="C147" s="149" t="s">
        <v>195</v>
      </c>
      <c r="D147" s="149" t="s">
        <v>75</v>
      </c>
      <c r="E147" s="149" t="s">
        <v>64</v>
      </c>
      <c r="F147" s="149" t="s">
        <v>207</v>
      </c>
      <c r="G147" s="94" t="s">
        <v>28</v>
      </c>
      <c r="H147" s="100" t="s">
        <v>228</v>
      </c>
      <c r="I147" s="149" t="s">
        <v>71</v>
      </c>
      <c r="J147" s="100" t="s">
        <v>54</v>
      </c>
      <c r="K147" s="94" t="s">
        <v>196</v>
      </c>
      <c r="L147" s="94" t="s">
        <v>240</v>
      </c>
      <c r="M147" s="94" t="s">
        <v>249</v>
      </c>
      <c r="N147" s="94" t="s">
        <v>266</v>
      </c>
      <c r="R147" s="31"/>
      <c r="S147" s="31"/>
      <c r="T147" s="31"/>
    </row>
    <row r="148" spans="1:20" ht="22.5">
      <c r="A148" s="343"/>
      <c r="B148" s="41" t="s">
        <v>177</v>
      </c>
      <c r="C148" s="68"/>
      <c r="D148" s="68">
        <v>1323785</v>
      </c>
      <c r="E148" s="68">
        <v>8867297</v>
      </c>
      <c r="F148" s="68"/>
      <c r="G148" s="68"/>
      <c r="H148" s="68"/>
      <c r="I148" s="68">
        <v>303789.96</v>
      </c>
      <c r="J148" s="68">
        <v>668</v>
      </c>
      <c r="K148" s="68">
        <v>337681</v>
      </c>
      <c r="L148" s="69">
        <f aca="true" t="shared" si="45" ref="L148:L157">SUM(C148:K148)</f>
        <v>10833220.96</v>
      </c>
      <c r="M148" s="69">
        <v>13723764</v>
      </c>
      <c r="N148" s="276">
        <f aca="true" t="shared" si="46" ref="N148:N158">L148/M148</f>
        <v>0.7893768036232626</v>
      </c>
      <c r="R148" s="31"/>
      <c r="S148" s="31"/>
      <c r="T148" s="31"/>
    </row>
    <row r="149" spans="1:20" ht="12.75">
      <c r="A149" s="343"/>
      <c r="B149" s="44" t="s">
        <v>181</v>
      </c>
      <c r="C149" s="70">
        <v>12950377</v>
      </c>
      <c r="D149" s="70"/>
      <c r="E149" s="70">
        <v>13807</v>
      </c>
      <c r="F149" s="70">
        <v>59492</v>
      </c>
      <c r="G149" s="70"/>
      <c r="H149" s="70"/>
      <c r="I149" s="70">
        <v>44128</v>
      </c>
      <c r="J149" s="70"/>
      <c r="K149" s="70">
        <v>570</v>
      </c>
      <c r="L149" s="71">
        <f t="shared" si="45"/>
        <v>13068374</v>
      </c>
      <c r="M149" s="71">
        <v>19059330</v>
      </c>
      <c r="N149" s="153">
        <f t="shared" si="46"/>
        <v>0.6856680691293975</v>
      </c>
      <c r="R149" s="31"/>
      <c r="S149" s="31"/>
      <c r="T149" s="31"/>
    </row>
    <row r="150" spans="1:20" ht="22.5">
      <c r="A150" s="343"/>
      <c r="B150" s="44" t="s">
        <v>179</v>
      </c>
      <c r="C150" s="70">
        <v>1499813</v>
      </c>
      <c r="D150" s="70">
        <v>1344397</v>
      </c>
      <c r="E150" s="70">
        <v>873410</v>
      </c>
      <c r="F150" s="70">
        <v>2454419</v>
      </c>
      <c r="G150" s="70">
        <v>54244</v>
      </c>
      <c r="H150" s="70"/>
      <c r="I150" s="70">
        <v>1933911</v>
      </c>
      <c r="J150" s="70">
        <v>564915</v>
      </c>
      <c r="K150" s="70">
        <v>224624</v>
      </c>
      <c r="L150" s="71">
        <f t="shared" si="45"/>
        <v>8949733</v>
      </c>
      <c r="M150" s="71">
        <v>14237158</v>
      </c>
      <c r="N150" s="153">
        <f t="shared" si="46"/>
        <v>0.62861794467688</v>
      </c>
      <c r="R150" s="31"/>
      <c r="S150" s="31"/>
      <c r="T150" s="31"/>
    </row>
    <row r="151" spans="1:20" ht="12.75">
      <c r="A151" s="343"/>
      <c r="B151" s="44" t="s">
        <v>178</v>
      </c>
      <c r="C151" s="70">
        <v>1286183</v>
      </c>
      <c r="D151" s="70">
        <v>2645801</v>
      </c>
      <c r="E151" s="70">
        <v>2984567</v>
      </c>
      <c r="F151" s="70">
        <v>3181283</v>
      </c>
      <c r="G151" s="70">
        <v>3524337</v>
      </c>
      <c r="H151" s="70"/>
      <c r="I151" s="70">
        <v>1660122</v>
      </c>
      <c r="J151" s="70">
        <v>350432</v>
      </c>
      <c r="K151" s="70">
        <v>492161</v>
      </c>
      <c r="L151" s="71">
        <f t="shared" si="45"/>
        <v>16124886</v>
      </c>
      <c r="M151" s="71">
        <v>26235826</v>
      </c>
      <c r="N151" s="153">
        <f t="shared" si="46"/>
        <v>0.6146132391638822</v>
      </c>
      <c r="R151" s="31"/>
      <c r="S151" s="31"/>
      <c r="T151" s="31"/>
    </row>
    <row r="152" spans="1:20" ht="12.75">
      <c r="A152" s="343"/>
      <c r="B152" s="44" t="s">
        <v>176</v>
      </c>
      <c r="C152" s="70">
        <v>4567556</v>
      </c>
      <c r="D152" s="70">
        <v>5303789</v>
      </c>
      <c r="E152" s="70">
        <v>1387991</v>
      </c>
      <c r="F152" s="70">
        <v>3020529</v>
      </c>
      <c r="G152" s="70">
        <v>91910</v>
      </c>
      <c r="H152" s="70"/>
      <c r="I152" s="70">
        <v>2084478</v>
      </c>
      <c r="J152" s="70">
        <v>696881</v>
      </c>
      <c r="K152" s="70">
        <v>1349986</v>
      </c>
      <c r="L152" s="71">
        <f t="shared" si="45"/>
        <v>18503120</v>
      </c>
      <c r="M152" s="71">
        <v>30843497</v>
      </c>
      <c r="N152" s="153">
        <f t="shared" si="46"/>
        <v>0.5999034415585237</v>
      </c>
      <c r="R152" s="31"/>
      <c r="S152" s="31"/>
      <c r="T152" s="31"/>
    </row>
    <row r="153" spans="1:20" ht="12.75">
      <c r="A153" s="343"/>
      <c r="B153" s="44" t="s">
        <v>175</v>
      </c>
      <c r="C153" s="70">
        <v>750074</v>
      </c>
      <c r="D153" s="70">
        <v>2066545</v>
      </c>
      <c r="E153" s="70">
        <v>876642</v>
      </c>
      <c r="F153" s="70">
        <v>399737</v>
      </c>
      <c r="G153" s="70">
        <v>12231939</v>
      </c>
      <c r="H153" s="70">
        <v>11586358</v>
      </c>
      <c r="I153" s="70">
        <v>375937</v>
      </c>
      <c r="J153" s="70">
        <v>1575225</v>
      </c>
      <c r="K153" s="70">
        <v>1327536</v>
      </c>
      <c r="L153" s="71">
        <f t="shared" si="45"/>
        <v>31189993</v>
      </c>
      <c r="M153" s="71">
        <v>52296615</v>
      </c>
      <c r="N153" s="153">
        <f t="shared" si="46"/>
        <v>0.5964055799787424</v>
      </c>
      <c r="R153" s="31"/>
      <c r="S153" s="31"/>
      <c r="T153" s="31"/>
    </row>
    <row r="154" spans="1:20" ht="12.75">
      <c r="A154" s="343"/>
      <c r="B154" s="44" t="s">
        <v>182</v>
      </c>
      <c r="C154" s="70">
        <v>62790</v>
      </c>
      <c r="D154" s="70">
        <v>1804418</v>
      </c>
      <c r="E154" s="70">
        <v>1842426</v>
      </c>
      <c r="F154" s="70">
        <v>598272</v>
      </c>
      <c r="G154" s="70"/>
      <c r="H154" s="70"/>
      <c r="I154" s="70">
        <v>703988</v>
      </c>
      <c r="J154" s="70">
        <v>412745</v>
      </c>
      <c r="K154" s="70">
        <v>367683</v>
      </c>
      <c r="L154" s="71">
        <f t="shared" si="45"/>
        <v>5792322</v>
      </c>
      <c r="M154" s="71">
        <v>9827531</v>
      </c>
      <c r="N154" s="153">
        <f t="shared" si="46"/>
        <v>0.5893974793872439</v>
      </c>
      <c r="R154" s="31"/>
      <c r="S154" s="31"/>
      <c r="T154" s="31"/>
    </row>
    <row r="155" spans="1:20" ht="12.75">
      <c r="A155" s="343"/>
      <c r="B155" s="44" t="s">
        <v>183</v>
      </c>
      <c r="C155" s="70">
        <v>892735</v>
      </c>
      <c r="D155" s="70">
        <v>1909728</v>
      </c>
      <c r="E155" s="70">
        <v>477825</v>
      </c>
      <c r="F155" s="70">
        <v>583430</v>
      </c>
      <c r="G155" s="70">
        <v>39655</v>
      </c>
      <c r="H155" s="70"/>
      <c r="I155" s="70">
        <v>864119</v>
      </c>
      <c r="J155" s="70">
        <v>197509</v>
      </c>
      <c r="K155" s="70">
        <v>411898</v>
      </c>
      <c r="L155" s="71">
        <f t="shared" si="45"/>
        <v>5376899</v>
      </c>
      <c r="M155" s="71">
        <v>9623068</v>
      </c>
      <c r="N155" s="153">
        <f t="shared" si="46"/>
        <v>0.5587510137099727</v>
      </c>
      <c r="R155" s="31"/>
      <c r="S155" s="31"/>
      <c r="T155" s="31"/>
    </row>
    <row r="156" spans="1:20" ht="22.5">
      <c r="A156" s="343"/>
      <c r="B156" s="44" t="s">
        <v>174</v>
      </c>
      <c r="C156" s="70">
        <v>524872</v>
      </c>
      <c r="D156" s="70">
        <v>5661279</v>
      </c>
      <c r="E156" s="70">
        <v>2184970</v>
      </c>
      <c r="F156" s="70">
        <v>6714775</v>
      </c>
      <c r="G156" s="70">
        <v>21220</v>
      </c>
      <c r="H156" s="70">
        <v>191389</v>
      </c>
      <c r="I156" s="70">
        <v>837957</v>
      </c>
      <c r="J156" s="70">
        <v>1451171</v>
      </c>
      <c r="K156" s="70">
        <v>1071100</v>
      </c>
      <c r="L156" s="71">
        <f t="shared" si="45"/>
        <v>18658733</v>
      </c>
      <c r="M156" s="71">
        <v>36105620</v>
      </c>
      <c r="N156" s="153">
        <f t="shared" si="46"/>
        <v>0.5167819580442048</v>
      </c>
      <c r="R156" s="31"/>
      <c r="S156" s="31"/>
      <c r="T156" s="31"/>
    </row>
    <row r="157" spans="1:20" ht="13.5" thickBot="1">
      <c r="A157" s="343"/>
      <c r="B157" s="48" t="s">
        <v>180</v>
      </c>
      <c r="C157" s="87">
        <v>862266</v>
      </c>
      <c r="D157" s="87">
        <v>963746</v>
      </c>
      <c r="E157" s="87">
        <v>237636</v>
      </c>
      <c r="F157" s="87">
        <v>846500</v>
      </c>
      <c r="G157" s="87"/>
      <c r="H157" s="87"/>
      <c r="I157" s="87">
        <v>402935</v>
      </c>
      <c r="J157" s="87">
        <v>1449627</v>
      </c>
      <c r="K157" s="87">
        <v>149671</v>
      </c>
      <c r="L157" s="71">
        <f t="shared" si="45"/>
        <v>4912381</v>
      </c>
      <c r="M157" s="71">
        <v>11683966</v>
      </c>
      <c r="N157" s="182">
        <f t="shared" si="46"/>
        <v>0.4204378033965522</v>
      </c>
      <c r="R157" s="31"/>
      <c r="S157" s="31"/>
      <c r="T157" s="31"/>
    </row>
    <row r="158" spans="1:20" ht="13.5" thickBot="1">
      <c r="A158" s="343"/>
      <c r="B158" s="273" t="s">
        <v>240</v>
      </c>
      <c r="C158" s="67">
        <f aca="true" t="shared" si="47" ref="C158:M158">SUM(C148:C157)</f>
        <v>23396666</v>
      </c>
      <c r="D158" s="67">
        <f t="shared" si="47"/>
        <v>23023488</v>
      </c>
      <c r="E158" s="67">
        <f t="shared" si="47"/>
        <v>19746571</v>
      </c>
      <c r="F158" s="67">
        <f t="shared" si="47"/>
        <v>17858437</v>
      </c>
      <c r="G158" s="67">
        <f t="shared" si="47"/>
        <v>15963305</v>
      </c>
      <c r="H158" s="67">
        <f t="shared" si="47"/>
        <v>11777747</v>
      </c>
      <c r="I158" s="67">
        <f t="shared" si="47"/>
        <v>9211364.96</v>
      </c>
      <c r="J158" s="67">
        <f t="shared" si="47"/>
        <v>6699173</v>
      </c>
      <c r="K158" s="67">
        <f t="shared" si="47"/>
        <v>5732910</v>
      </c>
      <c r="L158" s="67">
        <f t="shared" si="47"/>
        <v>133409661.96000001</v>
      </c>
      <c r="M158" s="67">
        <f t="shared" si="47"/>
        <v>223636375</v>
      </c>
      <c r="N158" s="159">
        <f t="shared" si="46"/>
        <v>0.5965472386144696</v>
      </c>
      <c r="R158" s="31"/>
      <c r="S158" s="31"/>
      <c r="T158" s="31"/>
    </row>
    <row r="159" spans="1:20" ht="21.75" thickBot="1">
      <c r="A159" s="343"/>
      <c r="B159" s="274" t="s">
        <v>236</v>
      </c>
      <c r="C159" s="150">
        <f>C158/$L$158</f>
        <v>0.17537459923266263</v>
      </c>
      <c r="D159" s="150">
        <f aca="true" t="shared" si="48" ref="D159:L159">D158/$L$158</f>
        <v>0.1725773655502035</v>
      </c>
      <c r="E159" s="150">
        <f t="shared" si="48"/>
        <v>0.14801454939538472</v>
      </c>
      <c r="F159" s="150">
        <f t="shared" si="48"/>
        <v>0.13386164643273338</v>
      </c>
      <c r="G159" s="150">
        <f t="shared" si="48"/>
        <v>0.11965628849870147</v>
      </c>
      <c r="H159" s="150">
        <f t="shared" si="48"/>
        <v>0.0882825638485712</v>
      </c>
      <c r="I159" s="150">
        <f t="shared" si="48"/>
        <v>0.06904571096778454</v>
      </c>
      <c r="J159" s="150">
        <f t="shared" si="48"/>
        <v>0.0502150511558046</v>
      </c>
      <c r="K159" s="150">
        <f t="shared" si="48"/>
        <v>0.042972224918153897</v>
      </c>
      <c r="L159" s="150">
        <f t="shared" si="48"/>
        <v>1</v>
      </c>
      <c r="M159" s="277"/>
      <c r="N159" s="277"/>
      <c r="O159" s="141"/>
      <c r="P159" s="141"/>
      <c r="Q159" s="141"/>
      <c r="S159" s="31"/>
      <c r="T159" s="31"/>
    </row>
    <row r="160" spans="1:20" ht="32.25" thickBot="1">
      <c r="A160" s="347"/>
      <c r="B160" s="274" t="s">
        <v>237</v>
      </c>
      <c r="C160" s="150">
        <f>C158/$M$158</f>
        <v>0.10461923289536418</v>
      </c>
      <c r="D160" s="150">
        <f aca="true" t="shared" si="49" ref="D160:L160">D158/$M$158</f>
        <v>0.1029505508663338</v>
      </c>
      <c r="E160" s="150">
        <f t="shared" si="49"/>
        <v>0.08829767071658177</v>
      </c>
      <c r="F160" s="150">
        <f t="shared" si="49"/>
        <v>0.07985479553583356</v>
      </c>
      <c r="G160" s="150">
        <f t="shared" si="49"/>
        <v>0.07138062848675668</v>
      </c>
      <c r="H160" s="150">
        <f t="shared" si="49"/>
        <v>0.052664719681670746</v>
      </c>
      <c r="I160" s="150">
        <f t="shared" si="49"/>
        <v>0.04118902821600467</v>
      </c>
      <c r="J160" s="150">
        <f t="shared" si="49"/>
        <v>0.02995565010387957</v>
      </c>
      <c r="K160" s="150">
        <f t="shared" si="49"/>
        <v>0.025634962112044607</v>
      </c>
      <c r="L160" s="150">
        <f t="shared" si="49"/>
        <v>0.5965472386144696</v>
      </c>
      <c r="M160" s="277"/>
      <c r="N160" s="277"/>
      <c r="O160" s="141"/>
      <c r="P160" s="141"/>
      <c r="Q160" s="141"/>
      <c r="S160" s="31"/>
      <c r="T160" s="31"/>
    </row>
    <row r="161" spans="1:16" ht="13.5" thickBot="1">
      <c r="A161" s="353" t="s">
        <v>264</v>
      </c>
      <c r="B161" s="353"/>
      <c r="C161" s="353"/>
      <c r="D161" s="353"/>
      <c r="E161" s="353"/>
      <c r="F161" s="353"/>
      <c r="G161" s="353"/>
      <c r="H161" s="353"/>
      <c r="I161" s="353"/>
      <c r="J161" s="353"/>
      <c r="K161" s="353"/>
      <c r="L161" s="353"/>
      <c r="M161" s="353"/>
      <c r="N161" s="353"/>
      <c r="O161" s="353"/>
      <c r="P161" s="279"/>
    </row>
    <row r="162" spans="1:20" ht="32.25" thickBot="1">
      <c r="A162" s="342" t="s">
        <v>250</v>
      </c>
      <c r="B162" s="274" t="s">
        <v>173</v>
      </c>
      <c r="C162" s="149" t="s">
        <v>195</v>
      </c>
      <c r="D162" s="149" t="s">
        <v>75</v>
      </c>
      <c r="E162" s="149" t="s">
        <v>64</v>
      </c>
      <c r="F162" s="149" t="s">
        <v>207</v>
      </c>
      <c r="G162" s="100" t="s">
        <v>224</v>
      </c>
      <c r="H162" s="94" t="s">
        <v>28</v>
      </c>
      <c r="I162" s="149" t="s">
        <v>71</v>
      </c>
      <c r="J162" s="249" t="s">
        <v>228</v>
      </c>
      <c r="K162" s="249" t="s">
        <v>38</v>
      </c>
      <c r="L162" s="94" t="s">
        <v>196</v>
      </c>
      <c r="M162" s="94" t="s">
        <v>239</v>
      </c>
      <c r="N162" s="94" t="s">
        <v>249</v>
      </c>
      <c r="O162" s="94" t="s">
        <v>265</v>
      </c>
      <c r="Q162" s="141"/>
      <c r="S162" s="116"/>
      <c r="T162" s="31"/>
    </row>
    <row r="163" spans="1:20" ht="12.75">
      <c r="A163" s="343"/>
      <c r="B163" s="41" t="s">
        <v>181</v>
      </c>
      <c r="C163" s="68">
        <v>16278386</v>
      </c>
      <c r="D163" s="68">
        <v>48364</v>
      </c>
      <c r="E163" s="68">
        <v>21318</v>
      </c>
      <c r="F163" s="68">
        <v>47490</v>
      </c>
      <c r="G163" s="68"/>
      <c r="H163" s="68"/>
      <c r="I163" s="68">
        <v>18231</v>
      </c>
      <c r="J163" s="68"/>
      <c r="K163" s="68">
        <v>7062</v>
      </c>
      <c r="L163" s="68">
        <v>162</v>
      </c>
      <c r="M163" s="69">
        <f aca="true" t="shared" si="50" ref="M163:M172">SUM(C163:L163)</f>
        <v>16421013</v>
      </c>
      <c r="N163" s="69">
        <v>18070191</v>
      </c>
      <c r="O163" s="276">
        <f aca="true" t="shared" si="51" ref="O163:O172">M163/N163</f>
        <v>0.9087348883030623</v>
      </c>
      <c r="Q163" s="141"/>
      <c r="S163" s="116"/>
      <c r="T163" s="31"/>
    </row>
    <row r="164" spans="1:20" ht="12.75">
      <c r="A164" s="343"/>
      <c r="B164" s="44" t="s">
        <v>178</v>
      </c>
      <c r="C164" s="70">
        <v>1881406</v>
      </c>
      <c r="D164" s="70">
        <v>5466207</v>
      </c>
      <c r="E164" s="70">
        <v>3430167</v>
      </c>
      <c r="F164" s="70">
        <v>2625248</v>
      </c>
      <c r="G164" s="70">
        <v>12971485</v>
      </c>
      <c r="H164" s="70">
        <v>6525</v>
      </c>
      <c r="I164" s="70">
        <v>1281473</v>
      </c>
      <c r="J164" s="70"/>
      <c r="K164" s="70">
        <v>2863258</v>
      </c>
      <c r="L164" s="70">
        <v>546855</v>
      </c>
      <c r="M164" s="71">
        <f t="shared" si="50"/>
        <v>31072624</v>
      </c>
      <c r="N164" s="71">
        <v>37308414</v>
      </c>
      <c r="O164" s="153">
        <f t="shared" si="51"/>
        <v>0.8328583466453439</v>
      </c>
      <c r="Q164" s="141"/>
      <c r="S164" s="116"/>
      <c r="T164" s="31"/>
    </row>
    <row r="165" spans="1:20" ht="22.5">
      <c r="A165" s="343"/>
      <c r="B165" s="44" t="s">
        <v>177</v>
      </c>
      <c r="C165" s="70"/>
      <c r="D165" s="70">
        <v>700902</v>
      </c>
      <c r="E165" s="70">
        <v>8335589</v>
      </c>
      <c r="F165" s="70">
        <v>77551</v>
      </c>
      <c r="G165" s="70"/>
      <c r="H165" s="70">
        <v>39156</v>
      </c>
      <c r="I165" s="70">
        <v>215248</v>
      </c>
      <c r="J165" s="70"/>
      <c r="K165" s="70">
        <v>8257</v>
      </c>
      <c r="L165" s="70">
        <v>663</v>
      </c>
      <c r="M165" s="71">
        <f t="shared" si="50"/>
        <v>9377366</v>
      </c>
      <c r="N165" s="71">
        <v>12883222</v>
      </c>
      <c r="O165" s="153">
        <f t="shared" si="51"/>
        <v>0.7278742848644539</v>
      </c>
      <c r="Q165" s="141"/>
      <c r="S165" s="116"/>
      <c r="T165" s="31"/>
    </row>
    <row r="166" spans="1:20" ht="12.75">
      <c r="A166" s="343"/>
      <c r="B166" s="44" t="s">
        <v>175</v>
      </c>
      <c r="C166" s="70">
        <v>746557</v>
      </c>
      <c r="D166" s="70">
        <v>1342149</v>
      </c>
      <c r="E166" s="70">
        <v>1594659</v>
      </c>
      <c r="F166" s="70">
        <v>230697</v>
      </c>
      <c r="G166" s="70"/>
      <c r="H166" s="70">
        <v>12144602</v>
      </c>
      <c r="I166" s="70">
        <v>403226</v>
      </c>
      <c r="J166" s="70">
        <v>8254471</v>
      </c>
      <c r="K166" s="70">
        <v>2049081</v>
      </c>
      <c r="L166" s="70">
        <v>1784578</v>
      </c>
      <c r="M166" s="71">
        <f t="shared" si="50"/>
        <v>28550020</v>
      </c>
      <c r="N166" s="71">
        <v>43422840</v>
      </c>
      <c r="O166" s="153">
        <f t="shared" si="51"/>
        <v>0.6574885475017295</v>
      </c>
      <c r="Q166" s="141"/>
      <c r="S166" s="116"/>
      <c r="T166" s="31"/>
    </row>
    <row r="167" spans="1:20" ht="12" customHeight="1">
      <c r="A167" s="343"/>
      <c r="B167" s="44" t="s">
        <v>183</v>
      </c>
      <c r="C167" s="70">
        <v>568806</v>
      </c>
      <c r="D167" s="70">
        <v>2346982</v>
      </c>
      <c r="E167" s="70">
        <v>471510</v>
      </c>
      <c r="F167" s="70">
        <v>960834</v>
      </c>
      <c r="G167" s="70"/>
      <c r="H167" s="70"/>
      <c r="I167" s="70">
        <v>1130397</v>
      </c>
      <c r="J167" s="70"/>
      <c r="K167" s="70">
        <v>2244</v>
      </c>
      <c r="L167" s="70">
        <v>885344</v>
      </c>
      <c r="M167" s="71">
        <f t="shared" si="50"/>
        <v>6366117</v>
      </c>
      <c r="N167" s="71">
        <v>9837186</v>
      </c>
      <c r="O167" s="153">
        <f t="shared" si="51"/>
        <v>0.647148178351004</v>
      </c>
      <c r="Q167" s="141"/>
      <c r="S167" s="116"/>
      <c r="T167" s="31"/>
    </row>
    <row r="168" spans="1:20" ht="22.5">
      <c r="A168" s="343"/>
      <c r="B168" s="44" t="s">
        <v>179</v>
      </c>
      <c r="C168" s="70">
        <v>852524</v>
      </c>
      <c r="D168" s="70">
        <v>1567217</v>
      </c>
      <c r="E168" s="70">
        <v>1424043</v>
      </c>
      <c r="F168" s="70">
        <v>2002135</v>
      </c>
      <c r="G168" s="70"/>
      <c r="H168" s="70">
        <v>123907</v>
      </c>
      <c r="I168" s="70">
        <v>1771658</v>
      </c>
      <c r="J168" s="70"/>
      <c r="K168" s="70">
        <v>104110</v>
      </c>
      <c r="L168" s="70">
        <v>184469</v>
      </c>
      <c r="M168" s="71">
        <f t="shared" si="50"/>
        <v>8030063</v>
      </c>
      <c r="N168" s="71">
        <v>14729135</v>
      </c>
      <c r="O168" s="153">
        <f t="shared" si="51"/>
        <v>0.5451822527256353</v>
      </c>
      <c r="Q168" s="141"/>
      <c r="S168" s="116"/>
      <c r="T168" s="31"/>
    </row>
    <row r="169" spans="1:20" ht="12.75">
      <c r="A169" s="343"/>
      <c r="B169" s="44" t="s">
        <v>182</v>
      </c>
      <c r="C169" s="70">
        <v>184982</v>
      </c>
      <c r="D169" s="70">
        <v>1930866</v>
      </c>
      <c r="E169" s="70">
        <v>1496683</v>
      </c>
      <c r="F169" s="70">
        <v>404672</v>
      </c>
      <c r="G169" s="70"/>
      <c r="H169" s="70">
        <v>208040</v>
      </c>
      <c r="I169" s="70">
        <v>592144</v>
      </c>
      <c r="J169" s="70"/>
      <c r="K169" s="70">
        <v>547993</v>
      </c>
      <c r="L169" s="70">
        <v>304540</v>
      </c>
      <c r="M169" s="71">
        <f t="shared" si="50"/>
        <v>5669920</v>
      </c>
      <c r="N169" s="71">
        <v>10408609</v>
      </c>
      <c r="O169" s="153">
        <f t="shared" si="51"/>
        <v>0.5447336911204946</v>
      </c>
      <c r="Q169" s="141"/>
      <c r="S169" s="116"/>
      <c r="T169" s="31"/>
    </row>
    <row r="170" spans="1:20" ht="22.5">
      <c r="A170" s="343"/>
      <c r="B170" s="44" t="s">
        <v>174</v>
      </c>
      <c r="C170" s="70">
        <v>375690</v>
      </c>
      <c r="D170" s="70">
        <v>4025983</v>
      </c>
      <c r="E170" s="70">
        <v>2783382</v>
      </c>
      <c r="F170" s="70">
        <v>9042192</v>
      </c>
      <c r="G170" s="70">
        <v>29874</v>
      </c>
      <c r="H170" s="70">
        <v>15294</v>
      </c>
      <c r="I170" s="70">
        <v>776191</v>
      </c>
      <c r="J170" s="70"/>
      <c r="K170" s="70">
        <v>23177</v>
      </c>
      <c r="L170" s="70">
        <v>909580</v>
      </c>
      <c r="M170" s="71">
        <f t="shared" si="50"/>
        <v>17981363</v>
      </c>
      <c r="N170" s="71">
        <v>33477366</v>
      </c>
      <c r="O170" s="153">
        <f t="shared" si="51"/>
        <v>0.5371200051999312</v>
      </c>
      <c r="Q170" s="141"/>
      <c r="S170" s="116"/>
      <c r="T170" s="31"/>
    </row>
    <row r="171" spans="1:20" ht="12.75">
      <c r="A171" s="343"/>
      <c r="B171" s="44" t="s">
        <v>176</v>
      </c>
      <c r="C171" s="70">
        <v>4556120</v>
      </c>
      <c r="D171" s="70">
        <v>4696218</v>
      </c>
      <c r="E171" s="70">
        <v>1214295</v>
      </c>
      <c r="F171" s="70">
        <v>2842151</v>
      </c>
      <c r="G171" s="70"/>
      <c r="H171" s="70">
        <v>175091</v>
      </c>
      <c r="I171" s="70">
        <v>2246064</v>
      </c>
      <c r="J171" s="70"/>
      <c r="K171" s="70">
        <v>160417</v>
      </c>
      <c r="L171" s="70">
        <v>1199348</v>
      </c>
      <c r="M171" s="71">
        <f t="shared" si="50"/>
        <v>17089704</v>
      </c>
      <c r="N171" s="71">
        <v>35243769</v>
      </c>
      <c r="O171" s="153">
        <f t="shared" si="51"/>
        <v>0.4849000116871723</v>
      </c>
      <c r="Q171" s="141"/>
      <c r="S171" s="116"/>
      <c r="T171" s="31"/>
    </row>
    <row r="172" spans="1:20" ht="13.5" thickBot="1">
      <c r="A172" s="343"/>
      <c r="B172" s="48" t="s">
        <v>180</v>
      </c>
      <c r="C172" s="87">
        <v>828561</v>
      </c>
      <c r="D172" s="87">
        <v>947825</v>
      </c>
      <c r="E172" s="87">
        <v>415091</v>
      </c>
      <c r="F172" s="87">
        <v>1039218</v>
      </c>
      <c r="G172" s="87"/>
      <c r="H172" s="87">
        <v>55525</v>
      </c>
      <c r="I172" s="87">
        <v>316815</v>
      </c>
      <c r="J172" s="87"/>
      <c r="K172" s="87">
        <v>188968</v>
      </c>
      <c r="L172" s="87">
        <v>114028</v>
      </c>
      <c r="M172" s="71">
        <f t="shared" si="50"/>
        <v>3906031</v>
      </c>
      <c r="N172" s="71">
        <v>12563675</v>
      </c>
      <c r="O172" s="153">
        <f t="shared" si="51"/>
        <v>0.3108987617078602</v>
      </c>
      <c r="Q172" s="141"/>
      <c r="S172" s="116"/>
      <c r="T172" s="31"/>
    </row>
    <row r="173" spans="1:20" ht="13.5" thickBot="1">
      <c r="A173" s="343"/>
      <c r="B173" s="273" t="s">
        <v>239</v>
      </c>
      <c r="C173" s="67">
        <f aca="true" t="shared" si="52" ref="C173:N173">SUM(C163:C172)</f>
        <v>26273032</v>
      </c>
      <c r="D173" s="67">
        <f t="shared" si="52"/>
        <v>23072713</v>
      </c>
      <c r="E173" s="67">
        <f t="shared" si="52"/>
        <v>21186737</v>
      </c>
      <c r="F173" s="67">
        <f t="shared" si="52"/>
        <v>19272188</v>
      </c>
      <c r="G173" s="67">
        <f t="shared" si="52"/>
        <v>13001359</v>
      </c>
      <c r="H173" s="67">
        <f t="shared" si="52"/>
        <v>12768140</v>
      </c>
      <c r="I173" s="67">
        <f t="shared" si="52"/>
        <v>8751447</v>
      </c>
      <c r="J173" s="67">
        <f t="shared" si="52"/>
        <v>8254471</v>
      </c>
      <c r="K173" s="67">
        <f t="shared" si="52"/>
        <v>5954567</v>
      </c>
      <c r="L173" s="67">
        <f t="shared" si="52"/>
        <v>5929567</v>
      </c>
      <c r="M173" s="67">
        <f t="shared" si="52"/>
        <v>144464221</v>
      </c>
      <c r="N173" s="67">
        <f t="shared" si="52"/>
        <v>227944407</v>
      </c>
      <c r="O173" s="159"/>
      <c r="Q173" s="141"/>
      <c r="S173" s="116"/>
      <c r="T173" s="31"/>
    </row>
    <row r="174" spans="1:20" ht="21.75" thickBot="1">
      <c r="A174" s="343"/>
      <c r="B174" s="274" t="s">
        <v>236</v>
      </c>
      <c r="C174" s="150">
        <f aca="true" t="shared" si="53" ref="C174:M174">C173/$M$173</f>
        <v>0.18186532151791412</v>
      </c>
      <c r="D174" s="150">
        <f t="shared" si="53"/>
        <v>0.15971229997495365</v>
      </c>
      <c r="E174" s="150">
        <f t="shared" si="53"/>
        <v>0.14665733046800564</v>
      </c>
      <c r="F174" s="150">
        <f t="shared" si="53"/>
        <v>0.13340457496392827</v>
      </c>
      <c r="G174" s="150">
        <f t="shared" si="53"/>
        <v>0.08999708654504841</v>
      </c>
      <c r="H174" s="150">
        <f t="shared" si="53"/>
        <v>0.08838271449925307</v>
      </c>
      <c r="I174" s="150">
        <f t="shared" si="53"/>
        <v>0.06057864666712182</v>
      </c>
      <c r="J174" s="150">
        <f t="shared" si="53"/>
        <v>0.05713851459455833</v>
      </c>
      <c r="K174" s="150">
        <f t="shared" si="53"/>
        <v>0.04121828199938862</v>
      </c>
      <c r="L174" s="150">
        <f t="shared" si="53"/>
        <v>0.041045228769828065</v>
      </c>
      <c r="M174" s="150">
        <f t="shared" si="53"/>
        <v>1</v>
      </c>
      <c r="N174" s="277"/>
      <c r="O174" s="277"/>
      <c r="Q174" s="141"/>
      <c r="S174" s="116"/>
      <c r="T174" s="31"/>
    </row>
    <row r="175" spans="1:20" ht="32.25" thickBot="1">
      <c r="A175" s="347"/>
      <c r="B175" s="274" t="s">
        <v>237</v>
      </c>
      <c r="C175" s="150">
        <f aca="true" t="shared" si="54" ref="C175:M175">C173/$N$173</f>
        <v>0.11526070038647625</v>
      </c>
      <c r="D175" s="150">
        <f t="shared" si="54"/>
        <v>0.10122079020785099</v>
      </c>
      <c r="E175" s="150">
        <f t="shared" si="54"/>
        <v>0.0929469482442708</v>
      </c>
      <c r="F175" s="150">
        <f t="shared" si="54"/>
        <v>0.08454775554111314</v>
      </c>
      <c r="G175" s="150">
        <f t="shared" si="54"/>
        <v>0.05703741175803449</v>
      </c>
      <c r="H175" s="150">
        <f t="shared" si="54"/>
        <v>0.0560142719360515</v>
      </c>
      <c r="I175" s="150">
        <f t="shared" si="54"/>
        <v>0.03839290077426642</v>
      </c>
      <c r="J175" s="150">
        <f t="shared" si="54"/>
        <v>0.03621264986773727</v>
      </c>
      <c r="K175" s="150">
        <f t="shared" si="54"/>
        <v>0.02612289144694829</v>
      </c>
      <c r="L175" s="150">
        <f t="shared" si="54"/>
        <v>0.02601321558199057</v>
      </c>
      <c r="M175" s="150">
        <f t="shared" si="54"/>
        <v>0.6337695357447397</v>
      </c>
      <c r="N175" s="277"/>
      <c r="O175" s="277"/>
      <c r="Q175" s="141"/>
      <c r="S175" s="116"/>
      <c r="T175" s="31"/>
    </row>
    <row r="176" spans="1:16" ht="13.5" thickBot="1">
      <c r="A176" s="353" t="s">
        <v>254</v>
      </c>
      <c r="B176" s="353"/>
      <c r="C176" s="353"/>
      <c r="D176" s="353"/>
      <c r="E176" s="353"/>
      <c r="F176" s="353"/>
      <c r="G176" s="353"/>
      <c r="H176" s="353"/>
      <c r="I176" s="353"/>
      <c r="J176" s="353"/>
      <c r="K176" s="353"/>
      <c r="L176" s="353"/>
      <c r="M176" s="353"/>
      <c r="N176" s="353"/>
      <c r="O176" s="279"/>
      <c r="P176" s="279"/>
    </row>
    <row r="177" spans="1:20" ht="32.25" thickBot="1">
      <c r="A177" s="342" t="s">
        <v>250</v>
      </c>
      <c r="B177" s="273" t="s">
        <v>173</v>
      </c>
      <c r="C177" s="149" t="s">
        <v>75</v>
      </c>
      <c r="D177" s="149" t="s">
        <v>64</v>
      </c>
      <c r="E177" s="149" t="s">
        <v>207</v>
      </c>
      <c r="F177" s="149" t="s">
        <v>195</v>
      </c>
      <c r="G177" s="94" t="s">
        <v>28</v>
      </c>
      <c r="H177" s="149" t="s">
        <v>71</v>
      </c>
      <c r="I177" s="94" t="s">
        <v>208</v>
      </c>
      <c r="J177" s="94" t="s">
        <v>228</v>
      </c>
      <c r="K177" s="94" t="s">
        <v>196</v>
      </c>
      <c r="L177" s="94" t="s">
        <v>238</v>
      </c>
      <c r="M177" s="94" t="s">
        <v>249</v>
      </c>
      <c r="N177" s="94" t="s">
        <v>253</v>
      </c>
      <c r="P177" s="141"/>
      <c r="Q177" s="141"/>
      <c r="R177" s="116"/>
      <c r="S177" s="31"/>
      <c r="T177" s="31"/>
    </row>
    <row r="178" spans="1:20" ht="12.75">
      <c r="A178" s="343"/>
      <c r="B178" s="44" t="s">
        <v>181</v>
      </c>
      <c r="C178" s="70">
        <v>1105</v>
      </c>
      <c r="D178" s="70">
        <v>2169</v>
      </c>
      <c r="E178" s="70">
        <v>150627</v>
      </c>
      <c r="F178" s="70">
        <v>23566958</v>
      </c>
      <c r="G178" s="70">
        <v>1631</v>
      </c>
      <c r="H178" s="70">
        <v>24034</v>
      </c>
      <c r="I178" s="70">
        <v>8144</v>
      </c>
      <c r="J178" s="70"/>
      <c r="K178" s="70">
        <v>9174</v>
      </c>
      <c r="L178" s="71">
        <f aca="true" t="shared" si="55" ref="L178:L188">SUM(C178:K178)</f>
        <v>23763842</v>
      </c>
      <c r="M178" s="71">
        <v>32813806</v>
      </c>
      <c r="N178" s="153">
        <f aca="true" t="shared" si="56" ref="N178:N188">L178/M178</f>
        <v>0.724202550597148</v>
      </c>
      <c r="P178" s="141"/>
      <c r="Q178" s="141"/>
      <c r="R178" s="116"/>
      <c r="S178" s="31"/>
      <c r="T178" s="31"/>
    </row>
    <row r="179" spans="1:20" ht="22.5">
      <c r="A179" s="343"/>
      <c r="B179" s="44" t="s">
        <v>177</v>
      </c>
      <c r="C179" s="70">
        <v>764407</v>
      </c>
      <c r="D179" s="70">
        <v>5414321</v>
      </c>
      <c r="E179" s="70">
        <v>200</v>
      </c>
      <c r="F179" s="70"/>
      <c r="G179" s="70">
        <v>31</v>
      </c>
      <c r="H179" s="70">
        <v>261365</v>
      </c>
      <c r="I179" s="70"/>
      <c r="J179" s="70"/>
      <c r="K179" s="70">
        <v>4869</v>
      </c>
      <c r="L179" s="71">
        <f t="shared" si="55"/>
        <v>6445193</v>
      </c>
      <c r="M179" s="71">
        <v>9813624</v>
      </c>
      <c r="N179" s="153">
        <f t="shared" si="56"/>
        <v>0.6567597250516222</v>
      </c>
      <c r="P179" s="141"/>
      <c r="Q179" s="141"/>
      <c r="R179" s="116"/>
      <c r="S179" s="31"/>
      <c r="T179" s="31"/>
    </row>
    <row r="180" spans="1:20" ht="12.75">
      <c r="A180" s="343"/>
      <c r="B180" s="44" t="s">
        <v>178</v>
      </c>
      <c r="C180" s="70">
        <v>3249785</v>
      </c>
      <c r="D180" s="70">
        <v>3792593</v>
      </c>
      <c r="E180" s="70">
        <v>3240796</v>
      </c>
      <c r="F180" s="70">
        <v>1934340</v>
      </c>
      <c r="G180" s="70">
        <v>623239</v>
      </c>
      <c r="H180" s="70">
        <v>1487578</v>
      </c>
      <c r="I180" s="70">
        <v>257452</v>
      </c>
      <c r="J180" s="70"/>
      <c r="K180" s="70">
        <v>731168</v>
      </c>
      <c r="L180" s="71">
        <f t="shared" si="55"/>
        <v>15316951</v>
      </c>
      <c r="M180" s="71">
        <v>23695950</v>
      </c>
      <c r="N180" s="153">
        <f t="shared" si="56"/>
        <v>0.6463953122791025</v>
      </c>
      <c r="P180" s="141"/>
      <c r="Q180" s="141"/>
      <c r="R180" s="116"/>
      <c r="S180" s="31"/>
      <c r="T180" s="31"/>
    </row>
    <row r="181" spans="1:20" ht="12.75">
      <c r="A181" s="343"/>
      <c r="B181" s="44" t="s">
        <v>183</v>
      </c>
      <c r="C181" s="70">
        <v>2336327</v>
      </c>
      <c r="D181" s="70">
        <v>275193</v>
      </c>
      <c r="E181" s="70">
        <v>740363</v>
      </c>
      <c r="F181" s="70">
        <v>709846</v>
      </c>
      <c r="G181" s="70">
        <v>18390</v>
      </c>
      <c r="H181" s="70">
        <v>1341982</v>
      </c>
      <c r="I181" s="70">
        <v>82044</v>
      </c>
      <c r="J181" s="70"/>
      <c r="K181" s="70">
        <v>651280</v>
      </c>
      <c r="L181" s="71">
        <f t="shared" si="55"/>
        <v>6155425</v>
      </c>
      <c r="M181" s="71">
        <v>10044782</v>
      </c>
      <c r="N181" s="153">
        <f t="shared" si="56"/>
        <v>0.612798266801609</v>
      </c>
      <c r="P181" s="141"/>
      <c r="Q181" s="141"/>
      <c r="R181" s="116"/>
      <c r="S181" s="31"/>
      <c r="T181" s="31"/>
    </row>
    <row r="182" spans="1:20" ht="12.75">
      <c r="A182" s="343"/>
      <c r="B182" s="44" t="s">
        <v>182</v>
      </c>
      <c r="C182" s="70">
        <v>3482958</v>
      </c>
      <c r="D182" s="70">
        <v>1466589</v>
      </c>
      <c r="E182" s="70">
        <v>412771</v>
      </c>
      <c r="F182" s="70">
        <v>170389</v>
      </c>
      <c r="G182" s="70">
        <v>148044</v>
      </c>
      <c r="H182" s="70">
        <v>459851</v>
      </c>
      <c r="I182" s="70">
        <v>34124</v>
      </c>
      <c r="J182" s="70"/>
      <c r="K182" s="70">
        <v>299716</v>
      </c>
      <c r="L182" s="71">
        <f t="shared" si="55"/>
        <v>6474442</v>
      </c>
      <c r="M182" s="71">
        <v>10565834</v>
      </c>
      <c r="N182" s="153">
        <f t="shared" si="56"/>
        <v>0.6127715048334093</v>
      </c>
      <c r="P182" s="141"/>
      <c r="Q182" s="141"/>
      <c r="R182" s="116"/>
      <c r="S182" s="31"/>
      <c r="T182" s="31"/>
    </row>
    <row r="183" spans="1:20" ht="12.75">
      <c r="A183" s="343"/>
      <c r="B183" s="44" t="s">
        <v>176</v>
      </c>
      <c r="C183" s="70">
        <v>5344505</v>
      </c>
      <c r="D183" s="70">
        <v>1645484</v>
      </c>
      <c r="E183" s="70">
        <v>2482719</v>
      </c>
      <c r="F183" s="70">
        <v>5156811</v>
      </c>
      <c r="G183" s="70">
        <v>42953</v>
      </c>
      <c r="H183" s="70">
        <v>2789191</v>
      </c>
      <c r="I183" s="70">
        <v>3162824</v>
      </c>
      <c r="J183" s="70"/>
      <c r="K183" s="70">
        <v>1699457</v>
      </c>
      <c r="L183" s="71">
        <f t="shared" si="55"/>
        <v>22323944</v>
      </c>
      <c r="M183" s="71">
        <v>37861118</v>
      </c>
      <c r="N183" s="153">
        <f t="shared" si="56"/>
        <v>0.5896271737142046</v>
      </c>
      <c r="P183" s="141"/>
      <c r="Q183" s="141"/>
      <c r="R183" s="116"/>
      <c r="S183" s="31"/>
      <c r="T183" s="31"/>
    </row>
    <row r="184" spans="1:20" ht="22.5">
      <c r="A184" s="343"/>
      <c r="B184" s="44" t="s">
        <v>179</v>
      </c>
      <c r="C184" s="70">
        <v>1482253</v>
      </c>
      <c r="D184" s="70">
        <v>1134939</v>
      </c>
      <c r="E184" s="70">
        <v>2582828</v>
      </c>
      <c r="F184" s="70">
        <v>1300756</v>
      </c>
      <c r="G184" s="70">
        <v>141269</v>
      </c>
      <c r="H184" s="70">
        <v>2202415</v>
      </c>
      <c r="I184" s="70">
        <v>11975</v>
      </c>
      <c r="J184" s="70"/>
      <c r="K184" s="70">
        <v>304394</v>
      </c>
      <c r="L184" s="71">
        <f t="shared" si="55"/>
        <v>9160829</v>
      </c>
      <c r="M184" s="71">
        <v>15538626</v>
      </c>
      <c r="N184" s="153">
        <f t="shared" si="56"/>
        <v>0.5895520620677787</v>
      </c>
      <c r="P184" s="141"/>
      <c r="Q184" s="141"/>
      <c r="R184" s="116"/>
      <c r="S184" s="31"/>
      <c r="T184" s="31"/>
    </row>
    <row r="185" spans="1:20" ht="22.5">
      <c r="A185" s="343"/>
      <c r="B185" s="44" t="s">
        <v>174</v>
      </c>
      <c r="C185" s="70">
        <v>7726765</v>
      </c>
      <c r="D185" s="70">
        <v>2139188</v>
      </c>
      <c r="E185" s="70">
        <v>8328139</v>
      </c>
      <c r="F185" s="70">
        <v>642001</v>
      </c>
      <c r="G185" s="70">
        <v>97400</v>
      </c>
      <c r="H185" s="70">
        <v>1011906</v>
      </c>
      <c r="I185" s="70">
        <v>1825717</v>
      </c>
      <c r="J185" s="70"/>
      <c r="K185" s="70">
        <v>1059798</v>
      </c>
      <c r="L185" s="71">
        <f t="shared" si="55"/>
        <v>22830914</v>
      </c>
      <c r="M185" s="71">
        <v>44354272</v>
      </c>
      <c r="N185" s="153">
        <f t="shared" si="56"/>
        <v>0.5147399105096347</v>
      </c>
      <c r="P185" s="141"/>
      <c r="Q185" s="141"/>
      <c r="R185" s="116"/>
      <c r="S185" s="31"/>
      <c r="T185" s="31"/>
    </row>
    <row r="186" spans="1:20" ht="12.75">
      <c r="A186" s="343"/>
      <c r="B186" s="44" t="s">
        <v>175</v>
      </c>
      <c r="C186" s="70">
        <v>1518074</v>
      </c>
      <c r="D186" s="70">
        <v>700645</v>
      </c>
      <c r="E186" s="70">
        <v>350691</v>
      </c>
      <c r="F186" s="70">
        <v>296891</v>
      </c>
      <c r="G186" s="70">
        <v>6952400</v>
      </c>
      <c r="H186" s="70">
        <v>549049</v>
      </c>
      <c r="I186" s="70">
        <v>315470</v>
      </c>
      <c r="J186" s="70">
        <v>10763804</v>
      </c>
      <c r="K186" s="70">
        <v>1694080</v>
      </c>
      <c r="L186" s="71">
        <f t="shared" si="55"/>
        <v>23141104</v>
      </c>
      <c r="M186" s="71">
        <v>48897992</v>
      </c>
      <c r="N186" s="153">
        <f t="shared" si="56"/>
        <v>0.4732526439940519</v>
      </c>
      <c r="P186" s="141"/>
      <c r="Q186" s="141"/>
      <c r="R186" s="116"/>
      <c r="S186" s="31"/>
      <c r="T186" s="31"/>
    </row>
    <row r="187" spans="1:20" ht="13.5" thickBot="1">
      <c r="A187" s="343"/>
      <c r="B187" s="48" t="s">
        <v>180</v>
      </c>
      <c r="C187" s="87">
        <v>951143</v>
      </c>
      <c r="D187" s="87">
        <v>323858</v>
      </c>
      <c r="E187" s="87">
        <v>1157724</v>
      </c>
      <c r="F187" s="87">
        <v>1047327</v>
      </c>
      <c r="G187" s="87">
        <v>6764</v>
      </c>
      <c r="H187" s="87">
        <v>331614</v>
      </c>
      <c r="I187" s="87">
        <v>564281</v>
      </c>
      <c r="J187" s="87"/>
      <c r="K187" s="87">
        <v>104886</v>
      </c>
      <c r="L187" s="71">
        <f t="shared" si="55"/>
        <v>4487597</v>
      </c>
      <c r="M187" s="88">
        <v>11988913</v>
      </c>
      <c r="N187" s="182">
        <f t="shared" si="56"/>
        <v>0.3743122499929727</v>
      </c>
      <c r="P187" s="141"/>
      <c r="Q187" s="141"/>
      <c r="R187" s="116"/>
      <c r="S187" s="31"/>
      <c r="T187" s="31"/>
    </row>
    <row r="188" spans="1:20" ht="13.5" thickBot="1">
      <c r="A188" s="343"/>
      <c r="B188" s="273" t="s">
        <v>238</v>
      </c>
      <c r="C188" s="67">
        <f aca="true" t="shared" si="57" ref="C188:K188">SUM(C178:C187)</f>
        <v>26857322</v>
      </c>
      <c r="D188" s="67">
        <f t="shared" si="57"/>
        <v>16894979</v>
      </c>
      <c r="E188" s="67">
        <f t="shared" si="57"/>
        <v>19446858</v>
      </c>
      <c r="F188" s="67">
        <f t="shared" si="57"/>
        <v>34825319</v>
      </c>
      <c r="G188" s="67">
        <f t="shared" si="57"/>
        <v>8032121</v>
      </c>
      <c r="H188" s="67">
        <f t="shared" si="57"/>
        <v>10458985</v>
      </c>
      <c r="I188" s="67">
        <f t="shared" si="57"/>
        <v>6262031</v>
      </c>
      <c r="J188" s="67">
        <f t="shared" si="57"/>
        <v>10763804</v>
      </c>
      <c r="K188" s="67">
        <f t="shared" si="57"/>
        <v>6558822</v>
      </c>
      <c r="L188" s="67">
        <f t="shared" si="55"/>
        <v>140100241</v>
      </c>
      <c r="M188" s="67">
        <f>SUM(M178:M187)</f>
        <v>245574917</v>
      </c>
      <c r="N188" s="159">
        <f t="shared" si="56"/>
        <v>0.5704989854480944</v>
      </c>
      <c r="P188" s="141"/>
      <c r="Q188" s="141"/>
      <c r="R188" s="116"/>
      <c r="S188" s="31"/>
      <c r="T188" s="31"/>
    </row>
    <row r="189" spans="1:20" ht="21.75" thickBot="1">
      <c r="A189" s="343"/>
      <c r="B189" s="274" t="s">
        <v>236</v>
      </c>
      <c r="C189" s="150">
        <f>C188/$L$188</f>
        <v>0.19170075517571736</v>
      </c>
      <c r="D189" s="150">
        <f aca="true" t="shared" si="58" ref="D189:L189">D188/$L$188</f>
        <v>0.12059207664032498</v>
      </c>
      <c r="E189" s="150">
        <f t="shared" si="58"/>
        <v>0.1388067419527137</v>
      </c>
      <c r="F189" s="150">
        <f t="shared" si="58"/>
        <v>0.24857429759881713</v>
      </c>
      <c r="G189" s="150">
        <f t="shared" si="58"/>
        <v>0.057331243277447326</v>
      </c>
      <c r="H189" s="150">
        <f t="shared" si="58"/>
        <v>0.07465358321546356</v>
      </c>
      <c r="I189" s="150">
        <f t="shared" si="58"/>
        <v>0.04469678963650034</v>
      </c>
      <c r="J189" s="150">
        <f t="shared" si="58"/>
        <v>0.07682930395530155</v>
      </c>
      <c r="K189" s="150">
        <f t="shared" si="58"/>
        <v>0.04681520854771406</v>
      </c>
      <c r="L189" s="150">
        <f t="shared" si="58"/>
        <v>1</v>
      </c>
      <c r="M189" s="277"/>
      <c r="N189" s="278"/>
      <c r="P189" s="141"/>
      <c r="Q189" s="141"/>
      <c r="R189" s="116"/>
      <c r="S189" s="31"/>
      <c r="T189" s="31"/>
    </row>
    <row r="190" spans="1:20" ht="32.25" thickBot="1">
      <c r="A190" s="347"/>
      <c r="B190" s="274" t="s">
        <v>237</v>
      </c>
      <c r="C190" s="150">
        <f>C188/$M$188</f>
        <v>0.10936508633738029</v>
      </c>
      <c r="D190" s="150">
        <f aca="true" t="shared" si="59" ref="D190:L190">D188/$M$188</f>
        <v>0.06879765737638426</v>
      </c>
      <c r="E190" s="150">
        <f t="shared" si="59"/>
        <v>0.07918910545737862</v>
      </c>
      <c r="F190" s="150">
        <f t="shared" si="59"/>
        <v>0.14181138458859788</v>
      </c>
      <c r="G190" s="150">
        <f t="shared" si="59"/>
        <v>0.03270741612426158</v>
      </c>
      <c r="H190" s="150">
        <f t="shared" si="59"/>
        <v>0.042589793484486854</v>
      </c>
      <c r="I190" s="150">
        <f t="shared" si="59"/>
        <v>0.025499473140410345</v>
      </c>
      <c r="J190" s="150">
        <f t="shared" si="59"/>
        <v>0.043831039959182805</v>
      </c>
      <c r="K190" s="150">
        <f t="shared" si="59"/>
        <v>0.02670802898001183</v>
      </c>
      <c r="L190" s="150">
        <f t="shared" si="59"/>
        <v>0.5704989854480944</v>
      </c>
      <c r="M190" s="277"/>
      <c r="N190" s="277"/>
      <c r="P190" s="141"/>
      <c r="Q190" s="141"/>
      <c r="R190" s="116"/>
      <c r="S190" s="31"/>
      <c r="T190" s="31"/>
    </row>
    <row r="191" spans="1:15" s="1" customFormat="1" ht="12.75">
      <c r="A191" s="1" t="s">
        <v>8</v>
      </c>
      <c r="B191" s="275"/>
      <c r="C191" s="16"/>
      <c r="D191" s="8"/>
      <c r="E191" s="1" t="s">
        <v>130</v>
      </c>
      <c r="I191" s="93"/>
      <c r="O191" s="11"/>
    </row>
    <row r="202" ht="12.75">
      <c r="E202" s="183"/>
    </row>
    <row r="203" ht="12.75">
      <c r="E203" s="183"/>
    </row>
    <row r="204" ht="12.75">
      <c r="E204" s="183"/>
    </row>
    <row r="205" ht="12.75">
      <c r="E205" s="183"/>
    </row>
    <row r="206" ht="12.75">
      <c r="E206" s="183"/>
    </row>
    <row r="207" ht="12.75">
      <c r="E207" s="183"/>
    </row>
    <row r="208" ht="12.75">
      <c r="E208" s="183"/>
    </row>
    <row r="209" ht="12.75">
      <c r="E209" s="183"/>
    </row>
    <row r="210" ht="12.75">
      <c r="E210" s="183"/>
    </row>
    <row r="211" ht="12.75">
      <c r="E211" s="183"/>
    </row>
    <row r="212" ht="12.75">
      <c r="E212" s="183"/>
    </row>
    <row r="213" ht="12.75">
      <c r="E213" s="183"/>
    </row>
    <row r="214" ht="12.75">
      <c r="E214" s="183"/>
    </row>
    <row r="215" ht="12.75">
      <c r="E215" s="183"/>
    </row>
    <row r="216" ht="12.75">
      <c r="E216" s="183"/>
    </row>
    <row r="217" ht="12.75">
      <c r="E217" s="183"/>
    </row>
    <row r="218" ht="12.75">
      <c r="E218" s="183"/>
    </row>
    <row r="219" ht="12.75">
      <c r="E219" s="183"/>
    </row>
    <row r="220" ht="12.75">
      <c r="E220" s="183"/>
    </row>
  </sheetData>
  <sheetProtection/>
  <mergeCells count="24">
    <mergeCell ref="A3:A18"/>
    <mergeCell ref="A2:Q2"/>
    <mergeCell ref="A36:Q36"/>
    <mergeCell ref="A19:Q19"/>
    <mergeCell ref="A37:A51"/>
    <mergeCell ref="A177:A190"/>
    <mergeCell ref="A132:A145"/>
    <mergeCell ref="A147:A160"/>
    <mergeCell ref="A52:O52"/>
    <mergeCell ref="A20:A35"/>
    <mergeCell ref="A53:A68"/>
    <mergeCell ref="A70:A85"/>
    <mergeCell ref="A87:A100"/>
    <mergeCell ref="A116:O116"/>
    <mergeCell ref="A101:O101"/>
    <mergeCell ref="A162:A175"/>
    <mergeCell ref="A176:N176"/>
    <mergeCell ref="A161:O161"/>
    <mergeCell ref="A146:N146"/>
    <mergeCell ref="A131:N131"/>
    <mergeCell ref="A86:O86"/>
    <mergeCell ref="A69:Q69"/>
    <mergeCell ref="A117:A130"/>
    <mergeCell ref="A102:A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52"/>
  <sheetViews>
    <sheetView zoomScalePageLayoutView="0" workbookViewId="0" topLeftCell="A1">
      <selection activeCell="A5" sqref="A5:A51"/>
    </sheetView>
  </sheetViews>
  <sheetFormatPr defaultColWidth="9.140625" defaultRowHeight="12.75"/>
  <cols>
    <col min="1" max="1" width="3.421875" style="1" customWidth="1"/>
    <col min="2" max="2" width="25.57421875" style="11" customWidth="1"/>
    <col min="3" max="3" width="7.7109375" style="286" customWidth="1"/>
    <col min="4" max="12" width="7.7109375" style="120" customWidth="1"/>
    <col min="13" max="14" width="7.7109375" style="1" customWidth="1"/>
    <col min="15" max="15" width="9.00390625" style="1" bestFit="1" customWidth="1"/>
    <col min="16" max="16384" width="9.140625" style="1" customWidth="1"/>
  </cols>
  <sheetData>
    <row r="1" ht="19.5" customHeight="1">
      <c r="A1" s="2" t="s">
        <v>276</v>
      </c>
    </row>
    <row r="2" ht="6.75" customHeight="1" thickBot="1"/>
    <row r="3" spans="2:15" ht="13.5" thickBot="1">
      <c r="B3" s="247"/>
      <c r="C3" s="326">
        <v>2012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</row>
    <row r="4" spans="1:15" ht="13.5" thickBot="1">
      <c r="A4" s="4"/>
      <c r="B4" s="248"/>
      <c r="C4" s="249" t="s">
        <v>131</v>
      </c>
      <c r="D4" s="249" t="s">
        <v>132</v>
      </c>
      <c r="E4" s="249" t="s">
        <v>11</v>
      </c>
      <c r="F4" s="249" t="s">
        <v>12</v>
      </c>
      <c r="G4" s="249" t="s">
        <v>13</v>
      </c>
      <c r="H4" s="249" t="s">
        <v>14</v>
      </c>
      <c r="I4" s="249" t="s">
        <v>15</v>
      </c>
      <c r="J4" s="249" t="s">
        <v>133</v>
      </c>
      <c r="K4" s="249" t="s">
        <v>134</v>
      </c>
      <c r="L4" s="249" t="s">
        <v>135</v>
      </c>
      <c r="M4" s="249" t="s">
        <v>136</v>
      </c>
      <c r="N4" s="249" t="s">
        <v>137</v>
      </c>
      <c r="O4" s="94" t="s">
        <v>2</v>
      </c>
    </row>
    <row r="5" spans="1:15" s="31" customFormat="1" ht="13.5" thickBot="1">
      <c r="A5" s="342" t="s">
        <v>205</v>
      </c>
      <c r="B5" s="231" t="s">
        <v>105</v>
      </c>
      <c r="C5" s="27">
        <f aca="true" t="shared" si="0" ref="C5:O5">C6+C20+C29+C39</f>
        <v>189517</v>
      </c>
      <c r="D5" s="27">
        <f t="shared" si="0"/>
        <v>239507</v>
      </c>
      <c r="E5" s="27">
        <f t="shared" si="0"/>
        <v>225558</v>
      </c>
      <c r="F5" s="27">
        <f t="shared" si="0"/>
        <v>182637</v>
      </c>
      <c r="G5" s="27">
        <f t="shared" si="0"/>
        <v>192512</v>
      </c>
      <c r="H5" s="27">
        <f t="shared" si="0"/>
        <v>203501</v>
      </c>
      <c r="I5" s="27">
        <f t="shared" si="0"/>
        <v>159807</v>
      </c>
      <c r="J5" s="27">
        <f t="shared" si="0"/>
        <v>159928</v>
      </c>
      <c r="K5" s="27">
        <f t="shared" si="0"/>
        <v>192723</v>
      </c>
      <c r="L5" s="27">
        <f t="shared" si="0"/>
        <v>181033</v>
      </c>
      <c r="M5" s="27">
        <f t="shared" si="0"/>
        <v>178469</v>
      </c>
      <c r="N5" s="27">
        <f t="shared" si="0"/>
        <v>194286</v>
      </c>
      <c r="O5" s="27">
        <f t="shared" si="0"/>
        <v>2299478</v>
      </c>
    </row>
    <row r="6" spans="1:15" s="31" customFormat="1" ht="22.5" customHeight="1" thickBot="1">
      <c r="A6" s="343"/>
      <c r="B6" s="30" t="s">
        <v>194</v>
      </c>
      <c r="C6" s="27">
        <f aca="true" t="shared" si="1" ref="C6:N6">SUM(C7:C19)</f>
        <v>75116</v>
      </c>
      <c r="D6" s="27">
        <f t="shared" si="1"/>
        <v>96636</v>
      </c>
      <c r="E6" s="27">
        <f t="shared" si="1"/>
        <v>131493</v>
      </c>
      <c r="F6" s="27">
        <f t="shared" si="1"/>
        <v>120893</v>
      </c>
      <c r="G6" s="27">
        <f t="shared" si="1"/>
        <v>124682</v>
      </c>
      <c r="H6" s="27">
        <f t="shared" si="1"/>
        <v>146460</v>
      </c>
      <c r="I6" s="27">
        <f t="shared" si="1"/>
        <v>113051</v>
      </c>
      <c r="J6" s="27">
        <f t="shared" si="1"/>
        <v>107274</v>
      </c>
      <c r="K6" s="27">
        <f t="shared" si="1"/>
        <v>125585</v>
      </c>
      <c r="L6" s="27">
        <f t="shared" si="1"/>
        <v>120498</v>
      </c>
      <c r="M6" s="27">
        <f t="shared" si="1"/>
        <v>124096</v>
      </c>
      <c r="N6" s="27">
        <f t="shared" si="1"/>
        <v>137697</v>
      </c>
      <c r="O6" s="27">
        <f aca="true" t="shared" si="2" ref="O6:O51">SUM(C6:N6)</f>
        <v>1423481</v>
      </c>
    </row>
    <row r="7" spans="1:15" s="31" customFormat="1" ht="12.75">
      <c r="A7" s="343"/>
      <c r="B7" s="146" t="s">
        <v>75</v>
      </c>
      <c r="C7" s="22">
        <v>19721</v>
      </c>
      <c r="D7" s="64">
        <v>26442</v>
      </c>
      <c r="E7" s="22">
        <v>34513</v>
      </c>
      <c r="F7" s="22">
        <v>30631</v>
      </c>
      <c r="G7" s="22">
        <v>33140</v>
      </c>
      <c r="H7" s="22">
        <v>34253</v>
      </c>
      <c r="I7" s="22">
        <v>24647</v>
      </c>
      <c r="J7" s="22">
        <v>23633</v>
      </c>
      <c r="K7" s="64">
        <v>24576</v>
      </c>
      <c r="L7" s="64">
        <v>25032</v>
      </c>
      <c r="M7" s="64">
        <v>25197</v>
      </c>
      <c r="N7" s="64">
        <v>29127</v>
      </c>
      <c r="O7" s="65">
        <f t="shared" si="2"/>
        <v>330912</v>
      </c>
    </row>
    <row r="8" spans="1:15" s="31" customFormat="1" ht="12.75">
      <c r="A8" s="343"/>
      <c r="B8" s="148" t="s">
        <v>64</v>
      </c>
      <c r="C8" s="64">
        <v>18741</v>
      </c>
      <c r="D8" s="64">
        <v>18371</v>
      </c>
      <c r="E8" s="23">
        <v>25544</v>
      </c>
      <c r="F8" s="23">
        <v>29071</v>
      </c>
      <c r="G8" s="64">
        <v>23894</v>
      </c>
      <c r="H8" s="64">
        <v>32270</v>
      </c>
      <c r="I8" s="23">
        <v>18838</v>
      </c>
      <c r="J8" s="64">
        <v>20613</v>
      </c>
      <c r="K8" s="64">
        <v>23082</v>
      </c>
      <c r="L8" s="64">
        <v>21002</v>
      </c>
      <c r="M8" s="64">
        <v>22442</v>
      </c>
      <c r="N8" s="64">
        <v>18645</v>
      </c>
      <c r="O8" s="24">
        <f t="shared" si="2"/>
        <v>272513</v>
      </c>
    </row>
    <row r="9" spans="1:15" s="31" customFormat="1" ht="12.75">
      <c r="A9" s="343"/>
      <c r="B9" s="147" t="s">
        <v>195</v>
      </c>
      <c r="C9" s="23">
        <v>13864</v>
      </c>
      <c r="D9" s="23">
        <v>13987</v>
      </c>
      <c r="E9" s="23">
        <v>18624</v>
      </c>
      <c r="F9" s="23">
        <v>15748</v>
      </c>
      <c r="G9" s="23">
        <v>19158</v>
      </c>
      <c r="H9" s="23">
        <v>26366</v>
      </c>
      <c r="I9" s="23">
        <v>19289</v>
      </c>
      <c r="J9" s="23">
        <v>15919</v>
      </c>
      <c r="K9" s="23">
        <v>28465</v>
      </c>
      <c r="L9" s="23">
        <v>26035</v>
      </c>
      <c r="M9" s="23">
        <v>28306</v>
      </c>
      <c r="N9" s="23">
        <v>37778</v>
      </c>
      <c r="O9" s="24">
        <f t="shared" si="2"/>
        <v>263539</v>
      </c>
    </row>
    <row r="10" spans="1:15" s="31" customFormat="1" ht="12.75">
      <c r="A10" s="343"/>
      <c r="B10" s="148" t="s">
        <v>207</v>
      </c>
      <c r="C10" s="23">
        <v>6432</v>
      </c>
      <c r="D10" s="23">
        <v>11131</v>
      </c>
      <c r="E10" s="23">
        <v>14580</v>
      </c>
      <c r="F10" s="23">
        <v>14845</v>
      </c>
      <c r="G10" s="23">
        <v>18246</v>
      </c>
      <c r="H10" s="23">
        <v>14415</v>
      </c>
      <c r="I10" s="23">
        <v>19622</v>
      </c>
      <c r="J10" s="23">
        <v>19622</v>
      </c>
      <c r="K10" s="23">
        <v>20762</v>
      </c>
      <c r="L10" s="23">
        <v>19564</v>
      </c>
      <c r="M10" s="23">
        <v>20923</v>
      </c>
      <c r="N10" s="23">
        <v>20913</v>
      </c>
      <c r="O10" s="24">
        <f t="shared" si="2"/>
        <v>201055</v>
      </c>
    </row>
    <row r="11" spans="1:15" s="31" customFormat="1" ht="12.75">
      <c r="A11" s="343"/>
      <c r="B11" s="147" t="s">
        <v>71</v>
      </c>
      <c r="C11" s="23">
        <v>6750</v>
      </c>
      <c r="D11" s="23">
        <v>10634</v>
      </c>
      <c r="E11" s="23">
        <v>11459</v>
      </c>
      <c r="F11" s="23">
        <v>8707</v>
      </c>
      <c r="G11" s="23">
        <v>11521</v>
      </c>
      <c r="H11" s="23">
        <v>13725</v>
      </c>
      <c r="I11" s="23">
        <v>11067</v>
      </c>
      <c r="J11" s="23">
        <v>7826</v>
      </c>
      <c r="K11" s="23">
        <v>11462</v>
      </c>
      <c r="L11" s="23">
        <v>9825</v>
      </c>
      <c r="M11" s="23">
        <v>9408</v>
      </c>
      <c r="N11" s="23">
        <v>11119</v>
      </c>
      <c r="O11" s="24">
        <f t="shared" si="2"/>
        <v>123503</v>
      </c>
    </row>
    <row r="12" spans="1:15" s="31" customFormat="1" ht="12.75">
      <c r="A12" s="343"/>
      <c r="B12" s="147" t="s">
        <v>196</v>
      </c>
      <c r="C12" s="23">
        <v>3364</v>
      </c>
      <c r="D12" s="23">
        <v>4344</v>
      </c>
      <c r="E12" s="23">
        <v>6380</v>
      </c>
      <c r="F12" s="23">
        <v>5459</v>
      </c>
      <c r="G12" s="23">
        <v>4708</v>
      </c>
      <c r="H12" s="23">
        <v>5062</v>
      </c>
      <c r="I12" s="23">
        <v>6109</v>
      </c>
      <c r="J12" s="23">
        <v>6216</v>
      </c>
      <c r="K12" s="23">
        <v>6813</v>
      </c>
      <c r="L12" s="23">
        <v>8475</v>
      </c>
      <c r="M12" s="23">
        <v>7862</v>
      </c>
      <c r="N12" s="23">
        <v>8656</v>
      </c>
      <c r="O12" s="24">
        <f t="shared" si="2"/>
        <v>73448</v>
      </c>
    </row>
    <row r="13" spans="1:15" s="31" customFormat="1" ht="12.75">
      <c r="A13" s="343"/>
      <c r="B13" s="147" t="s">
        <v>54</v>
      </c>
      <c r="C13" s="23">
        <v>2920</v>
      </c>
      <c r="D13" s="23">
        <v>4680</v>
      </c>
      <c r="E13" s="23">
        <v>7345</v>
      </c>
      <c r="F13" s="23">
        <v>7939</v>
      </c>
      <c r="G13" s="23">
        <v>5983</v>
      </c>
      <c r="H13" s="23">
        <v>5313</v>
      </c>
      <c r="I13" s="23">
        <v>4947</v>
      </c>
      <c r="J13" s="23">
        <v>6742</v>
      </c>
      <c r="K13" s="23">
        <v>5436</v>
      </c>
      <c r="L13" s="23">
        <v>6986</v>
      </c>
      <c r="M13" s="23">
        <v>5932</v>
      </c>
      <c r="N13" s="23">
        <v>6338</v>
      </c>
      <c r="O13" s="24">
        <f t="shared" si="2"/>
        <v>70561</v>
      </c>
    </row>
    <row r="14" spans="1:15" s="31" customFormat="1" ht="12.75">
      <c r="A14" s="343"/>
      <c r="B14" s="145" t="s">
        <v>91</v>
      </c>
      <c r="C14" s="25">
        <v>3324</v>
      </c>
      <c r="D14" s="25">
        <v>4399</v>
      </c>
      <c r="E14" s="25">
        <v>5399</v>
      </c>
      <c r="F14" s="25">
        <v>4580</v>
      </c>
      <c r="G14" s="25">
        <v>5677</v>
      </c>
      <c r="H14" s="25">
        <v>5062</v>
      </c>
      <c r="I14" s="25">
        <v>4744</v>
      </c>
      <c r="J14" s="25">
        <v>3919</v>
      </c>
      <c r="K14" s="25">
        <v>4989</v>
      </c>
      <c r="L14" s="25">
        <v>3579</v>
      </c>
      <c r="M14" s="25">
        <v>4026</v>
      </c>
      <c r="N14" s="25">
        <v>5121</v>
      </c>
      <c r="O14" s="26">
        <f t="shared" si="2"/>
        <v>54819</v>
      </c>
    </row>
    <row r="15" spans="1:15" s="31" customFormat="1" ht="12.75">
      <c r="A15" s="343"/>
      <c r="B15" s="83" t="s">
        <v>220</v>
      </c>
      <c r="C15" s="25"/>
      <c r="D15" s="25">
        <v>2648</v>
      </c>
      <c r="E15" s="25"/>
      <c r="F15" s="25">
        <v>2098</v>
      </c>
      <c r="G15" s="25"/>
      <c r="H15" s="25">
        <v>7510</v>
      </c>
      <c r="I15" s="25"/>
      <c r="J15" s="25"/>
      <c r="K15" s="25"/>
      <c r="L15" s="25"/>
      <c r="M15" s="25"/>
      <c r="N15" s="25"/>
      <c r="O15" s="26">
        <f t="shared" si="2"/>
        <v>12256</v>
      </c>
    </row>
    <row r="16" spans="1:15" s="31" customFormat="1" ht="12.75">
      <c r="A16" s="343"/>
      <c r="B16" s="43" t="s">
        <v>219</v>
      </c>
      <c r="C16" s="25"/>
      <c r="D16" s="25"/>
      <c r="E16" s="25"/>
      <c r="F16" s="25"/>
      <c r="G16" s="25"/>
      <c r="H16" s="25">
        <v>2484</v>
      </c>
      <c r="I16" s="25">
        <v>3788</v>
      </c>
      <c r="J16" s="25">
        <v>2784</v>
      </c>
      <c r="K16" s="25"/>
      <c r="L16" s="25"/>
      <c r="M16" s="25"/>
      <c r="N16" s="25"/>
      <c r="O16" s="26">
        <f t="shared" si="2"/>
        <v>9056</v>
      </c>
    </row>
    <row r="17" spans="1:15" s="31" customFormat="1" ht="12.75">
      <c r="A17" s="343"/>
      <c r="B17" s="147" t="s">
        <v>216</v>
      </c>
      <c r="C17" s="25"/>
      <c r="D17" s="25"/>
      <c r="E17" s="25">
        <v>7649</v>
      </c>
      <c r="F17" s="23"/>
      <c r="G17" s="25"/>
      <c r="H17" s="25"/>
      <c r="I17" s="25"/>
      <c r="J17" s="25"/>
      <c r="K17" s="25"/>
      <c r="L17" s="25"/>
      <c r="M17" s="25"/>
      <c r="N17" s="25"/>
      <c r="O17" s="26">
        <f t="shared" si="2"/>
        <v>7649</v>
      </c>
    </row>
    <row r="18" spans="1:15" s="31" customFormat="1" ht="12.75">
      <c r="A18" s="343"/>
      <c r="B18" s="270" t="s">
        <v>79</v>
      </c>
      <c r="C18" s="25"/>
      <c r="D18" s="25"/>
      <c r="E18" s="25"/>
      <c r="F18" s="25"/>
      <c r="G18" s="25">
        <v>2355</v>
      </c>
      <c r="H18" s="25"/>
      <c r="I18" s="23"/>
      <c r="J18" s="25"/>
      <c r="K18" s="25"/>
      <c r="L18" s="25"/>
      <c r="M18" s="25"/>
      <c r="N18" s="25"/>
      <c r="O18" s="26">
        <f t="shared" si="2"/>
        <v>2355</v>
      </c>
    </row>
    <row r="19" spans="1:15" s="31" customFormat="1" ht="13.5" thickBot="1">
      <c r="A19" s="343"/>
      <c r="B19" s="270" t="s">
        <v>229</v>
      </c>
      <c r="C19" s="25"/>
      <c r="D19" s="25"/>
      <c r="E19" s="25"/>
      <c r="F19" s="25">
        <v>1815</v>
      </c>
      <c r="G19" s="25"/>
      <c r="H19" s="25"/>
      <c r="I19" s="25"/>
      <c r="J19" s="25"/>
      <c r="K19" s="25"/>
      <c r="L19" s="25"/>
      <c r="M19" s="25"/>
      <c r="N19" s="25"/>
      <c r="O19" s="26">
        <f t="shared" si="2"/>
        <v>1815</v>
      </c>
    </row>
    <row r="20" spans="1:15" s="31" customFormat="1" ht="13.5" thickBot="1">
      <c r="A20" s="343"/>
      <c r="B20" s="30" t="s">
        <v>197</v>
      </c>
      <c r="C20" s="27">
        <f aca="true" t="shared" si="3" ref="C20:N20">SUM(C21:C28)</f>
        <v>46934</v>
      </c>
      <c r="D20" s="27">
        <f t="shared" si="3"/>
        <v>79721</v>
      </c>
      <c r="E20" s="27">
        <f t="shared" si="3"/>
        <v>47116</v>
      </c>
      <c r="F20" s="27">
        <f t="shared" si="3"/>
        <v>17006</v>
      </c>
      <c r="G20" s="27">
        <f t="shared" si="3"/>
        <v>18107</v>
      </c>
      <c r="H20" s="27">
        <f t="shared" si="3"/>
        <v>16852</v>
      </c>
      <c r="I20" s="27">
        <f t="shared" si="3"/>
        <v>16074</v>
      </c>
      <c r="J20" s="27">
        <f t="shared" si="3"/>
        <v>9883</v>
      </c>
      <c r="K20" s="27">
        <f t="shared" si="3"/>
        <v>16054</v>
      </c>
      <c r="L20" s="27">
        <f t="shared" si="3"/>
        <v>15590</v>
      </c>
      <c r="M20" s="27">
        <f t="shared" si="3"/>
        <v>16813</v>
      </c>
      <c r="N20" s="27">
        <f t="shared" si="3"/>
        <v>18515</v>
      </c>
      <c r="O20" s="27">
        <f t="shared" si="2"/>
        <v>318665</v>
      </c>
    </row>
    <row r="21" spans="1:15" s="31" customFormat="1" ht="12.75">
      <c r="A21" s="343"/>
      <c r="B21" s="146" t="s">
        <v>65</v>
      </c>
      <c r="C21" s="64">
        <v>37112</v>
      </c>
      <c r="D21" s="64">
        <v>61379</v>
      </c>
      <c r="E21" s="64">
        <v>33060</v>
      </c>
      <c r="F21" s="64"/>
      <c r="G21" s="64"/>
      <c r="H21" s="64"/>
      <c r="I21" s="64"/>
      <c r="J21" s="64"/>
      <c r="K21" s="64"/>
      <c r="L21" s="64"/>
      <c r="M21" s="64"/>
      <c r="N21" s="64"/>
      <c r="O21" s="65">
        <f t="shared" si="2"/>
        <v>131551</v>
      </c>
    </row>
    <row r="22" spans="1:15" s="31" customFormat="1" ht="12.75">
      <c r="A22" s="343"/>
      <c r="B22" s="251" t="s">
        <v>208</v>
      </c>
      <c r="C22" s="23">
        <v>5348</v>
      </c>
      <c r="D22" s="23">
        <v>5212</v>
      </c>
      <c r="E22" s="23">
        <v>3787</v>
      </c>
      <c r="F22" s="23">
        <v>3421</v>
      </c>
      <c r="G22" s="23">
        <v>4897</v>
      </c>
      <c r="H22" s="23">
        <v>4111</v>
      </c>
      <c r="I22" s="23">
        <v>3879</v>
      </c>
      <c r="J22" s="23">
        <v>3057</v>
      </c>
      <c r="K22" s="23">
        <v>4950</v>
      </c>
      <c r="L22" s="23">
        <v>5454</v>
      </c>
      <c r="M22" s="23">
        <v>4333</v>
      </c>
      <c r="N22" s="23">
        <v>6344</v>
      </c>
      <c r="O22" s="24">
        <f t="shared" si="2"/>
        <v>54793</v>
      </c>
    </row>
    <row r="23" spans="1:15" s="31" customFormat="1" ht="12.75">
      <c r="A23" s="343"/>
      <c r="B23" s="251" t="s">
        <v>217</v>
      </c>
      <c r="C23" s="23">
        <v>2159</v>
      </c>
      <c r="D23" s="23">
        <v>3807</v>
      </c>
      <c r="E23" s="23">
        <v>4165</v>
      </c>
      <c r="F23" s="23">
        <v>3067</v>
      </c>
      <c r="G23" s="23">
        <v>4569</v>
      </c>
      <c r="H23" s="23">
        <v>3526</v>
      </c>
      <c r="I23" s="23">
        <v>2943</v>
      </c>
      <c r="J23" s="23">
        <v>2258</v>
      </c>
      <c r="K23" s="23">
        <v>3017</v>
      </c>
      <c r="L23" s="23">
        <v>3646</v>
      </c>
      <c r="M23" s="23">
        <v>4360</v>
      </c>
      <c r="N23" s="23">
        <v>4617</v>
      </c>
      <c r="O23" s="24">
        <f t="shared" si="2"/>
        <v>42134</v>
      </c>
    </row>
    <row r="24" spans="1:15" s="31" customFormat="1" ht="12.75">
      <c r="A24" s="343"/>
      <c r="B24" s="251" t="s">
        <v>210</v>
      </c>
      <c r="C24" s="23">
        <v>2315</v>
      </c>
      <c r="D24" s="23"/>
      <c r="E24" s="23">
        <v>3670</v>
      </c>
      <c r="F24" s="23">
        <v>3738</v>
      </c>
      <c r="G24" s="23">
        <v>4943</v>
      </c>
      <c r="H24" s="23">
        <v>4027</v>
      </c>
      <c r="I24" s="23">
        <v>4264</v>
      </c>
      <c r="J24" s="23">
        <v>2339</v>
      </c>
      <c r="K24" s="23">
        <v>3071</v>
      </c>
      <c r="L24" s="23">
        <v>4267</v>
      </c>
      <c r="M24" s="23">
        <v>4130</v>
      </c>
      <c r="N24" s="23">
        <v>4561</v>
      </c>
      <c r="O24" s="24">
        <f t="shared" si="2"/>
        <v>41325</v>
      </c>
    </row>
    <row r="25" spans="1:15" s="31" customFormat="1" ht="12.75">
      <c r="A25" s="343"/>
      <c r="B25" s="251" t="s">
        <v>225</v>
      </c>
      <c r="C25" s="23"/>
      <c r="D25" s="23">
        <v>3774</v>
      </c>
      <c r="E25" s="23"/>
      <c r="F25" s="23">
        <v>2761</v>
      </c>
      <c r="G25" s="23"/>
      <c r="H25" s="23">
        <v>2611</v>
      </c>
      <c r="I25" s="23">
        <v>2846</v>
      </c>
      <c r="J25" s="23">
        <v>2229</v>
      </c>
      <c r="K25" s="23">
        <v>2648</v>
      </c>
      <c r="L25" s="23">
        <v>2223</v>
      </c>
      <c r="M25" s="23">
        <v>1876</v>
      </c>
      <c r="N25" s="23">
        <v>2993</v>
      </c>
      <c r="O25" s="24">
        <f t="shared" si="2"/>
        <v>23961</v>
      </c>
    </row>
    <row r="26" spans="1:15" s="31" customFormat="1" ht="12.75">
      <c r="A26" s="343"/>
      <c r="B26" s="251" t="s">
        <v>1</v>
      </c>
      <c r="C26" s="23"/>
      <c r="D26" s="23">
        <v>2467</v>
      </c>
      <c r="E26" s="23">
        <v>2434</v>
      </c>
      <c r="F26" s="23">
        <v>2114</v>
      </c>
      <c r="G26" s="23">
        <v>3698</v>
      </c>
      <c r="H26" s="23">
        <v>2577</v>
      </c>
      <c r="I26" s="23"/>
      <c r="J26" s="23"/>
      <c r="K26" s="23">
        <v>2368</v>
      </c>
      <c r="L26" s="23"/>
      <c r="M26" s="23"/>
      <c r="N26" s="23"/>
      <c r="O26" s="24">
        <f t="shared" si="2"/>
        <v>15658</v>
      </c>
    </row>
    <row r="27" spans="1:15" s="31" customFormat="1" ht="12.75">
      <c r="A27" s="343"/>
      <c r="B27" s="85" t="s">
        <v>80</v>
      </c>
      <c r="C27" s="23"/>
      <c r="D27" s="23">
        <v>3082</v>
      </c>
      <c r="E27" s="23"/>
      <c r="F27" s="23">
        <v>1905</v>
      </c>
      <c r="G27" s="23"/>
      <c r="H27" s="23"/>
      <c r="I27" s="23"/>
      <c r="J27" s="23"/>
      <c r="K27" s="23"/>
      <c r="L27" s="23"/>
      <c r="M27" s="23">
        <v>2114</v>
      </c>
      <c r="N27" s="23"/>
      <c r="O27" s="24">
        <f t="shared" si="2"/>
        <v>7101</v>
      </c>
    </row>
    <row r="28" spans="1:15" s="31" customFormat="1" ht="13.5" thickBot="1">
      <c r="A28" s="343"/>
      <c r="B28" s="251" t="s">
        <v>215</v>
      </c>
      <c r="C28" s="23"/>
      <c r="D28" s="23"/>
      <c r="E28" s="23"/>
      <c r="F28" s="23"/>
      <c r="G28" s="23"/>
      <c r="H28" s="23"/>
      <c r="I28" s="23">
        <v>2142</v>
      </c>
      <c r="J28" s="23"/>
      <c r="K28" s="23"/>
      <c r="L28" s="23"/>
      <c r="M28" s="23"/>
      <c r="N28" s="23"/>
      <c r="O28" s="24">
        <f t="shared" si="2"/>
        <v>2142</v>
      </c>
    </row>
    <row r="29" spans="1:15" s="31" customFormat="1" ht="13.5" thickBot="1">
      <c r="A29" s="343"/>
      <c r="B29" s="253" t="s">
        <v>198</v>
      </c>
      <c r="C29" s="27">
        <f aca="true" t="shared" si="4" ref="C29:N29">SUM(C30:C32)</f>
        <v>5363</v>
      </c>
      <c r="D29" s="27">
        <f t="shared" si="4"/>
        <v>4202</v>
      </c>
      <c r="E29" s="27">
        <f t="shared" si="4"/>
        <v>4607</v>
      </c>
      <c r="F29" s="27">
        <f t="shared" si="4"/>
        <v>4747</v>
      </c>
      <c r="G29" s="27">
        <f t="shared" si="4"/>
        <v>18424</v>
      </c>
      <c r="H29" s="27">
        <f t="shared" si="4"/>
        <v>3824</v>
      </c>
      <c r="I29" s="27">
        <f t="shared" si="4"/>
        <v>6559</v>
      </c>
      <c r="J29" s="27">
        <f t="shared" si="4"/>
        <v>8315</v>
      </c>
      <c r="K29" s="27">
        <f t="shared" si="4"/>
        <v>3757</v>
      </c>
      <c r="L29" s="27">
        <f t="shared" si="4"/>
        <v>4084</v>
      </c>
      <c r="M29" s="27">
        <f t="shared" si="4"/>
        <v>4943</v>
      </c>
      <c r="N29" s="27">
        <f t="shared" si="4"/>
        <v>4090</v>
      </c>
      <c r="O29" s="27">
        <f t="shared" si="2"/>
        <v>72915</v>
      </c>
    </row>
    <row r="30" spans="1:15" s="31" customFormat="1" ht="12.75">
      <c r="A30" s="343"/>
      <c r="B30" s="196" t="s">
        <v>27</v>
      </c>
      <c r="C30" s="64">
        <v>5363</v>
      </c>
      <c r="D30" s="64">
        <v>4202</v>
      </c>
      <c r="E30" s="64">
        <v>4607</v>
      </c>
      <c r="F30" s="64">
        <v>4747</v>
      </c>
      <c r="G30" s="64">
        <v>9245</v>
      </c>
      <c r="H30" s="64">
        <v>3824</v>
      </c>
      <c r="I30" s="64">
        <v>4030</v>
      </c>
      <c r="J30" s="64">
        <v>8315</v>
      </c>
      <c r="K30" s="64">
        <v>3757</v>
      </c>
      <c r="L30" s="64">
        <v>4084</v>
      </c>
      <c r="M30" s="64">
        <v>4943</v>
      </c>
      <c r="N30" s="64">
        <v>4090</v>
      </c>
      <c r="O30" s="65">
        <f t="shared" si="2"/>
        <v>61207</v>
      </c>
    </row>
    <row r="31" spans="1:15" s="31" customFormat="1" ht="12.75">
      <c r="A31" s="343"/>
      <c r="B31" s="44" t="s">
        <v>43</v>
      </c>
      <c r="C31" s="23"/>
      <c r="D31" s="23"/>
      <c r="E31" s="23"/>
      <c r="F31" s="23"/>
      <c r="G31" s="23">
        <v>9179</v>
      </c>
      <c r="H31" s="23"/>
      <c r="I31" s="23"/>
      <c r="J31" s="23"/>
      <c r="K31" s="23"/>
      <c r="L31" s="23"/>
      <c r="M31" s="23"/>
      <c r="N31" s="23"/>
      <c r="O31" s="24">
        <f t="shared" si="2"/>
        <v>9179</v>
      </c>
    </row>
    <row r="32" spans="1:15" s="31" customFormat="1" ht="13.5" thickBot="1">
      <c r="A32" s="343"/>
      <c r="B32" s="84" t="s">
        <v>223</v>
      </c>
      <c r="C32" s="23"/>
      <c r="D32" s="23"/>
      <c r="E32" s="23"/>
      <c r="F32" s="23"/>
      <c r="G32" s="23"/>
      <c r="H32" s="23"/>
      <c r="I32" s="23">
        <v>2529</v>
      </c>
      <c r="J32" s="23"/>
      <c r="K32" s="23"/>
      <c r="L32" s="23"/>
      <c r="M32" s="23"/>
      <c r="N32" s="23"/>
      <c r="O32" s="24">
        <f t="shared" si="2"/>
        <v>2529</v>
      </c>
    </row>
    <row r="33" spans="1:15" s="31" customFormat="1" ht="13.5" thickBot="1">
      <c r="A33" s="343"/>
      <c r="B33" s="255" t="s">
        <v>200</v>
      </c>
      <c r="C33" s="27">
        <f aca="true" t="shared" si="5" ref="C33:N33">SUM(C34:C38)</f>
        <v>11610</v>
      </c>
      <c r="D33" s="27">
        <f t="shared" si="5"/>
        <v>6979</v>
      </c>
      <c r="E33" s="27">
        <f t="shared" si="5"/>
        <v>9775</v>
      </c>
      <c r="F33" s="27">
        <f t="shared" si="5"/>
        <v>1883</v>
      </c>
      <c r="G33" s="27">
        <f t="shared" si="5"/>
        <v>17285</v>
      </c>
      <c r="H33" s="27">
        <f t="shared" si="5"/>
        <v>7442</v>
      </c>
      <c r="I33" s="27">
        <f t="shared" si="5"/>
        <v>9412</v>
      </c>
      <c r="J33" s="27">
        <f t="shared" si="5"/>
        <v>7021</v>
      </c>
      <c r="K33" s="27">
        <f t="shared" si="5"/>
        <v>10361</v>
      </c>
      <c r="L33" s="27">
        <f t="shared" si="5"/>
        <v>16855</v>
      </c>
      <c r="M33" s="27">
        <f t="shared" si="5"/>
        <v>25284</v>
      </c>
      <c r="N33" s="27">
        <f t="shared" si="5"/>
        <v>17228</v>
      </c>
      <c r="O33" s="27">
        <f t="shared" si="2"/>
        <v>141135</v>
      </c>
    </row>
    <row r="34" spans="1:15" s="31" customFormat="1" ht="12.75">
      <c r="A34" s="343"/>
      <c r="B34" s="47" t="s">
        <v>228</v>
      </c>
      <c r="C34" s="64">
        <v>2790</v>
      </c>
      <c r="D34" s="64">
        <v>4084</v>
      </c>
      <c r="E34" s="64">
        <v>4408</v>
      </c>
      <c r="F34" s="64"/>
      <c r="G34" s="64"/>
      <c r="H34" s="64"/>
      <c r="I34" s="64">
        <v>1995</v>
      </c>
      <c r="J34" s="64">
        <v>2583</v>
      </c>
      <c r="K34" s="64">
        <v>7324</v>
      </c>
      <c r="L34" s="64">
        <v>11778</v>
      </c>
      <c r="M34" s="64">
        <v>8254</v>
      </c>
      <c r="N34" s="64">
        <v>10764</v>
      </c>
      <c r="O34" s="65">
        <f t="shared" si="2"/>
        <v>53980</v>
      </c>
    </row>
    <row r="35" spans="1:15" s="31" customFormat="1" ht="12.75">
      <c r="A35" s="343"/>
      <c r="B35" s="41" t="s">
        <v>224</v>
      </c>
      <c r="C35" s="64"/>
      <c r="D35" s="64"/>
      <c r="E35" s="64"/>
      <c r="F35" s="64"/>
      <c r="G35" s="64">
        <v>14490</v>
      </c>
      <c r="H35" s="64">
        <v>7442</v>
      </c>
      <c r="I35" s="64"/>
      <c r="J35" s="64"/>
      <c r="K35" s="64"/>
      <c r="L35" s="64"/>
      <c r="M35" s="64">
        <v>13001</v>
      </c>
      <c r="N35" s="64"/>
      <c r="O35" s="24">
        <f t="shared" si="2"/>
        <v>34933</v>
      </c>
    </row>
    <row r="36" spans="1:15" s="31" customFormat="1" ht="12.75">
      <c r="A36" s="343"/>
      <c r="B36" s="44" t="s">
        <v>25</v>
      </c>
      <c r="C36" s="23">
        <v>4014</v>
      </c>
      <c r="D36" s="23"/>
      <c r="E36" s="23">
        <v>2855</v>
      </c>
      <c r="F36" s="23">
        <v>1883</v>
      </c>
      <c r="G36" s="23"/>
      <c r="H36" s="23"/>
      <c r="I36" s="23">
        <v>3936</v>
      </c>
      <c r="J36" s="23">
        <v>2278</v>
      </c>
      <c r="K36" s="23">
        <v>3037</v>
      </c>
      <c r="L36" s="23">
        <v>2715</v>
      </c>
      <c r="M36" s="23">
        <v>2151</v>
      </c>
      <c r="N36" s="23">
        <v>2879</v>
      </c>
      <c r="O36" s="24">
        <f t="shared" si="2"/>
        <v>25748</v>
      </c>
    </row>
    <row r="37" spans="1:15" s="31" customFormat="1" ht="12.75">
      <c r="A37" s="343"/>
      <c r="B37" s="44" t="s">
        <v>39</v>
      </c>
      <c r="C37" s="23">
        <v>2125</v>
      </c>
      <c r="D37" s="23">
        <v>2895</v>
      </c>
      <c r="E37" s="23"/>
      <c r="F37" s="23"/>
      <c r="G37" s="23"/>
      <c r="H37" s="23"/>
      <c r="I37" s="23">
        <v>3481</v>
      </c>
      <c r="J37" s="23">
        <v>2160</v>
      </c>
      <c r="K37" s="23"/>
      <c r="L37" s="23">
        <v>2362</v>
      </c>
      <c r="M37" s="23">
        <v>1878</v>
      </c>
      <c r="N37" s="23">
        <v>3585</v>
      </c>
      <c r="O37" s="24">
        <f t="shared" si="2"/>
        <v>18486</v>
      </c>
    </row>
    <row r="38" spans="1:15" s="31" customFormat="1" ht="13.5" thickBot="1">
      <c r="A38" s="343"/>
      <c r="B38" s="44" t="s">
        <v>42</v>
      </c>
      <c r="C38" s="23">
        <v>2681</v>
      </c>
      <c r="D38" s="23"/>
      <c r="E38" s="23">
        <v>2512</v>
      </c>
      <c r="F38" s="23"/>
      <c r="G38" s="23">
        <v>2795</v>
      </c>
      <c r="H38" s="23"/>
      <c r="I38" s="23"/>
      <c r="J38" s="23"/>
      <c r="K38" s="23"/>
      <c r="L38" s="23"/>
      <c r="M38" s="23"/>
      <c r="N38" s="23"/>
      <c r="O38" s="24">
        <f t="shared" si="2"/>
        <v>7988</v>
      </c>
    </row>
    <row r="39" spans="1:15" s="31" customFormat="1" ht="13.5" thickBot="1">
      <c r="A39" s="343"/>
      <c r="B39" s="256" t="s">
        <v>203</v>
      </c>
      <c r="C39" s="27">
        <f aca="true" t="shared" si="6" ref="C39:N39">SUM(C40:C51)</f>
        <v>62104</v>
      </c>
      <c r="D39" s="27">
        <f t="shared" si="6"/>
        <v>58948</v>
      </c>
      <c r="E39" s="27">
        <f t="shared" si="6"/>
        <v>42342</v>
      </c>
      <c r="F39" s="27">
        <f t="shared" si="6"/>
        <v>39991</v>
      </c>
      <c r="G39" s="27">
        <f t="shared" si="6"/>
        <v>31299</v>
      </c>
      <c r="H39" s="27">
        <f t="shared" si="6"/>
        <v>36365</v>
      </c>
      <c r="I39" s="27">
        <f t="shared" si="6"/>
        <v>24123</v>
      </c>
      <c r="J39" s="27">
        <f t="shared" si="6"/>
        <v>34456</v>
      </c>
      <c r="K39" s="27">
        <f t="shared" si="6"/>
        <v>47327</v>
      </c>
      <c r="L39" s="27">
        <f t="shared" si="6"/>
        <v>40861</v>
      </c>
      <c r="M39" s="27">
        <f t="shared" si="6"/>
        <v>32617</v>
      </c>
      <c r="N39" s="27">
        <f t="shared" si="6"/>
        <v>33984</v>
      </c>
      <c r="O39" s="27">
        <f t="shared" si="2"/>
        <v>484417</v>
      </c>
    </row>
    <row r="40" spans="1:15" s="31" customFormat="1" ht="12.75">
      <c r="A40" s="343"/>
      <c r="B40" s="47" t="s">
        <v>28</v>
      </c>
      <c r="C40" s="64">
        <v>18628</v>
      </c>
      <c r="D40" s="64">
        <v>10427</v>
      </c>
      <c r="E40" s="64">
        <v>17656</v>
      </c>
      <c r="F40" s="64">
        <v>16523</v>
      </c>
      <c r="G40" s="64">
        <v>8359</v>
      </c>
      <c r="H40" s="64">
        <v>10744</v>
      </c>
      <c r="I40" s="64">
        <v>8942</v>
      </c>
      <c r="J40" s="64">
        <v>11187</v>
      </c>
      <c r="K40" s="64">
        <v>14758</v>
      </c>
      <c r="L40" s="64">
        <v>16148</v>
      </c>
      <c r="M40" s="64">
        <v>13028</v>
      </c>
      <c r="N40" s="64">
        <v>8241</v>
      </c>
      <c r="O40" s="65">
        <f t="shared" si="2"/>
        <v>154641</v>
      </c>
    </row>
    <row r="41" spans="1:15" s="31" customFormat="1" ht="12.75">
      <c r="A41" s="343"/>
      <c r="B41" s="44" t="s">
        <v>34</v>
      </c>
      <c r="C41" s="23">
        <v>25286</v>
      </c>
      <c r="D41" s="23">
        <v>31321</v>
      </c>
      <c r="E41" s="23">
        <v>7087</v>
      </c>
      <c r="F41" s="23"/>
      <c r="G41" s="23"/>
      <c r="H41" s="23"/>
      <c r="I41" s="23"/>
      <c r="J41" s="23"/>
      <c r="K41" s="23"/>
      <c r="L41" s="23"/>
      <c r="M41" s="23"/>
      <c r="N41" s="23"/>
      <c r="O41" s="24">
        <f t="shared" si="2"/>
        <v>63694</v>
      </c>
    </row>
    <row r="42" spans="1:15" s="31" customFormat="1" ht="12.75">
      <c r="A42" s="343"/>
      <c r="B42" s="44" t="s">
        <v>29</v>
      </c>
      <c r="C42" s="23">
        <v>5159</v>
      </c>
      <c r="D42" s="23">
        <v>5006</v>
      </c>
      <c r="E42" s="23">
        <v>4604</v>
      </c>
      <c r="F42" s="23">
        <v>10330</v>
      </c>
      <c r="G42" s="23">
        <v>4057</v>
      </c>
      <c r="H42" s="23">
        <v>4495</v>
      </c>
      <c r="I42" s="23">
        <v>3122</v>
      </c>
      <c r="J42" s="23">
        <v>5648</v>
      </c>
      <c r="K42" s="23">
        <v>4120</v>
      </c>
      <c r="L42" s="23">
        <v>4026</v>
      </c>
      <c r="M42" s="23">
        <v>3367</v>
      </c>
      <c r="N42" s="23">
        <v>4555</v>
      </c>
      <c r="O42" s="24">
        <f t="shared" si="2"/>
        <v>58489</v>
      </c>
    </row>
    <row r="43" spans="1:15" s="31" customFormat="1" ht="12.75">
      <c r="A43" s="343"/>
      <c r="B43" s="44" t="s">
        <v>33</v>
      </c>
      <c r="C43" s="23">
        <v>1977</v>
      </c>
      <c r="D43" s="23">
        <v>4346</v>
      </c>
      <c r="E43" s="23"/>
      <c r="F43" s="23">
        <v>3172</v>
      </c>
      <c r="G43" s="23">
        <v>3593</v>
      </c>
      <c r="H43" s="23">
        <v>4875</v>
      </c>
      <c r="I43" s="23">
        <v>2705</v>
      </c>
      <c r="J43" s="23">
        <v>5097</v>
      </c>
      <c r="K43" s="23">
        <v>4470</v>
      </c>
      <c r="L43" s="23">
        <v>3349</v>
      </c>
      <c r="M43" s="23">
        <v>3865</v>
      </c>
      <c r="N43" s="23">
        <v>3062</v>
      </c>
      <c r="O43" s="24">
        <f t="shared" si="2"/>
        <v>40511</v>
      </c>
    </row>
    <row r="44" spans="1:15" s="31" customFormat="1" ht="12.75">
      <c r="A44" s="343"/>
      <c r="B44" s="44" t="s">
        <v>38</v>
      </c>
      <c r="C44" s="23"/>
      <c r="D44" s="23">
        <v>4998</v>
      </c>
      <c r="E44" s="23">
        <v>4169</v>
      </c>
      <c r="F44" s="23"/>
      <c r="G44" s="23">
        <v>2908</v>
      </c>
      <c r="H44" s="23">
        <v>3321</v>
      </c>
      <c r="I44" s="23">
        <v>7059</v>
      </c>
      <c r="J44" s="23"/>
      <c r="K44" s="23">
        <v>3322</v>
      </c>
      <c r="L44" s="23">
        <v>5346</v>
      </c>
      <c r="M44" s="23">
        <v>6173</v>
      </c>
      <c r="N44" s="23">
        <v>3142</v>
      </c>
      <c r="O44" s="24">
        <f t="shared" si="2"/>
        <v>40438</v>
      </c>
    </row>
    <row r="45" spans="1:15" s="31" customFormat="1" ht="12.75">
      <c r="A45" s="343"/>
      <c r="B45" s="44" t="s">
        <v>37</v>
      </c>
      <c r="C45" s="23">
        <v>2776</v>
      </c>
      <c r="D45" s="23"/>
      <c r="E45" s="23">
        <v>6349</v>
      </c>
      <c r="F45" s="23"/>
      <c r="G45" s="23">
        <v>5290</v>
      </c>
      <c r="H45" s="23">
        <v>6011</v>
      </c>
      <c r="I45" s="23"/>
      <c r="J45" s="23">
        <v>3627</v>
      </c>
      <c r="K45" s="23">
        <v>4390</v>
      </c>
      <c r="L45" s="23">
        <v>2936</v>
      </c>
      <c r="M45" s="23">
        <v>3028</v>
      </c>
      <c r="N45" s="23">
        <v>2955</v>
      </c>
      <c r="O45" s="24">
        <f t="shared" si="2"/>
        <v>37362</v>
      </c>
    </row>
    <row r="46" spans="1:15" s="31" customFormat="1" ht="12.75">
      <c r="A46" s="343"/>
      <c r="B46" s="44" t="s">
        <v>24</v>
      </c>
      <c r="C46" s="23">
        <v>5587</v>
      </c>
      <c r="D46" s="23"/>
      <c r="E46" s="23"/>
      <c r="F46" s="23">
        <v>2959</v>
      </c>
      <c r="G46" s="23">
        <v>5001</v>
      </c>
      <c r="H46" s="23"/>
      <c r="I46" s="23"/>
      <c r="J46" s="23">
        <v>2141</v>
      </c>
      <c r="K46" s="23">
        <v>7467</v>
      </c>
      <c r="L46" s="23">
        <v>2260</v>
      </c>
      <c r="M46" s="23"/>
      <c r="N46" s="23">
        <v>3380</v>
      </c>
      <c r="O46" s="24">
        <f t="shared" si="2"/>
        <v>28795</v>
      </c>
    </row>
    <row r="47" spans="1:15" s="31" customFormat="1" ht="12.75">
      <c r="A47" s="343"/>
      <c r="B47" s="44" t="s">
        <v>26</v>
      </c>
      <c r="C47" s="23">
        <v>2691</v>
      </c>
      <c r="D47" s="23">
        <v>2850</v>
      </c>
      <c r="E47" s="23"/>
      <c r="F47" s="23">
        <v>3301</v>
      </c>
      <c r="G47" s="23"/>
      <c r="H47" s="23">
        <v>2540</v>
      </c>
      <c r="I47" s="23"/>
      <c r="J47" s="23">
        <v>2814</v>
      </c>
      <c r="K47" s="23"/>
      <c r="L47" s="23">
        <v>2327</v>
      </c>
      <c r="M47" s="23">
        <v>3156</v>
      </c>
      <c r="N47" s="23">
        <v>5017</v>
      </c>
      <c r="O47" s="24">
        <f t="shared" si="2"/>
        <v>24696</v>
      </c>
    </row>
    <row r="48" spans="1:15" s="31" customFormat="1" ht="12.75">
      <c r="A48" s="343"/>
      <c r="B48" s="44" t="s">
        <v>57</v>
      </c>
      <c r="C48" s="23"/>
      <c r="D48" s="23"/>
      <c r="E48" s="23">
        <v>2477</v>
      </c>
      <c r="F48" s="23"/>
      <c r="G48" s="23">
        <v>2091</v>
      </c>
      <c r="H48" s="23"/>
      <c r="I48" s="23"/>
      <c r="J48" s="23"/>
      <c r="K48" s="23">
        <v>6674</v>
      </c>
      <c r="L48" s="23">
        <v>4469</v>
      </c>
      <c r="M48" s="23"/>
      <c r="N48" s="23">
        <v>3632</v>
      </c>
      <c r="O48" s="24">
        <f t="shared" si="2"/>
        <v>19343</v>
      </c>
    </row>
    <row r="49" spans="1:15" s="31" customFormat="1" ht="12.75">
      <c r="A49" s="343"/>
      <c r="B49" s="44" t="s">
        <v>58</v>
      </c>
      <c r="C49" s="23"/>
      <c r="D49" s="23"/>
      <c r="E49" s="23"/>
      <c r="F49" s="23">
        <v>3706</v>
      </c>
      <c r="G49" s="23"/>
      <c r="H49" s="23">
        <v>4379</v>
      </c>
      <c r="I49" s="23">
        <v>2295</v>
      </c>
      <c r="J49" s="23"/>
      <c r="K49" s="23"/>
      <c r="L49" s="23"/>
      <c r="M49" s="23"/>
      <c r="N49" s="23"/>
      <c r="O49" s="24">
        <f t="shared" si="2"/>
        <v>10380</v>
      </c>
    </row>
    <row r="50" spans="1:15" s="31" customFormat="1" ht="12.75">
      <c r="A50" s="343"/>
      <c r="B50" s="44" t="s">
        <v>30</v>
      </c>
      <c r="C50" s="23"/>
      <c r="D50" s="23"/>
      <c r="E50" s="23"/>
      <c r="F50" s="23"/>
      <c r="G50" s="23"/>
      <c r="H50" s="23"/>
      <c r="I50" s="23"/>
      <c r="J50" s="23">
        <v>3942</v>
      </c>
      <c r="K50" s="23"/>
      <c r="L50" s="23"/>
      <c r="M50" s="23"/>
      <c r="N50" s="23"/>
      <c r="O50" s="24">
        <f t="shared" si="2"/>
        <v>3942</v>
      </c>
    </row>
    <row r="51" spans="1:15" s="31" customFormat="1" ht="13.5" thickBot="1">
      <c r="A51" s="347"/>
      <c r="B51" s="48" t="s">
        <v>36</v>
      </c>
      <c r="C51" s="28"/>
      <c r="D51" s="28"/>
      <c r="E51" s="28"/>
      <c r="F51" s="28"/>
      <c r="G51" s="28"/>
      <c r="H51" s="28"/>
      <c r="I51" s="28"/>
      <c r="J51" s="28"/>
      <c r="K51" s="28">
        <v>2126</v>
      </c>
      <c r="L51" s="28"/>
      <c r="M51" s="28"/>
      <c r="N51" s="28"/>
      <c r="O51" s="287">
        <f t="shared" si="2"/>
        <v>2126</v>
      </c>
    </row>
    <row r="52" spans="1:15" ht="12.75">
      <c r="A52" s="1" t="s">
        <v>8</v>
      </c>
      <c r="B52" s="272"/>
      <c r="C52" s="16"/>
      <c r="D52" s="8"/>
      <c r="E52" s="1" t="s">
        <v>130</v>
      </c>
      <c r="F52" s="1"/>
      <c r="G52" s="1"/>
      <c r="H52" s="1"/>
      <c r="I52" s="93"/>
      <c r="J52" s="1"/>
      <c r="K52" s="1"/>
      <c r="L52" s="1"/>
      <c r="O52" s="11"/>
    </row>
  </sheetData>
  <sheetProtection/>
  <mergeCells count="2">
    <mergeCell ref="C3:O3"/>
    <mergeCell ref="A5:A5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2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28125" style="31" customWidth="1"/>
    <col min="2" max="4" width="12.421875" style="115" customWidth="1"/>
    <col min="5" max="5" width="17.00390625" style="115" customWidth="1"/>
    <col min="6" max="7" width="12.421875" style="115" customWidth="1"/>
    <col min="8" max="8" width="12.421875" style="31" customWidth="1"/>
    <col min="9" max="9" width="18.8515625" style="116" customWidth="1"/>
    <col min="10" max="16384" width="9.140625" style="95" customWidth="1"/>
  </cols>
  <sheetData>
    <row r="1" spans="1:9" s="7" customFormat="1" ht="18.75">
      <c r="A1" s="2" t="s">
        <v>277</v>
      </c>
      <c r="B1" s="90"/>
      <c r="C1" s="90"/>
      <c r="D1" s="93"/>
      <c r="E1" s="93"/>
      <c r="F1" s="93"/>
      <c r="G1" s="93"/>
      <c r="H1" s="1"/>
      <c r="I1" s="90"/>
    </row>
    <row r="2" spans="1:9" s="7" customFormat="1" ht="13.5" thickBot="1">
      <c r="A2" s="8"/>
      <c r="B2" s="90"/>
      <c r="C2" s="90"/>
      <c r="D2" s="93"/>
      <c r="E2" s="93"/>
      <c r="F2" s="93"/>
      <c r="G2" s="93"/>
      <c r="H2" s="1"/>
      <c r="I2" s="90"/>
    </row>
    <row r="3" spans="1:9" s="7" customFormat="1" ht="13.5" thickBot="1">
      <c r="A3" s="326">
        <v>2012</v>
      </c>
      <c r="B3" s="326"/>
      <c r="C3" s="326"/>
      <c r="D3" s="326"/>
      <c r="E3" s="326"/>
      <c r="F3" s="326"/>
      <c r="G3" s="326"/>
      <c r="H3" s="326"/>
      <c r="I3" s="326"/>
    </row>
    <row r="4" spans="1:9" s="7" customFormat="1" ht="13.5" thickBot="1">
      <c r="A4" s="353" t="s">
        <v>251</v>
      </c>
      <c r="B4" s="353"/>
      <c r="C4" s="353"/>
      <c r="D4" s="353"/>
      <c r="E4" s="353"/>
      <c r="F4" s="353"/>
      <c r="G4" s="353"/>
      <c r="H4" s="353"/>
      <c r="I4" s="353"/>
    </row>
    <row r="5" spans="1:9" ht="23.25" thickBot="1">
      <c r="A5" s="96" t="s">
        <v>278</v>
      </c>
      <c r="B5" s="94" t="s">
        <v>194</v>
      </c>
      <c r="C5" s="97" t="s">
        <v>203</v>
      </c>
      <c r="D5" s="94" t="s">
        <v>206</v>
      </c>
      <c r="E5" s="97" t="s">
        <v>200</v>
      </c>
      <c r="F5" s="98" t="s">
        <v>198</v>
      </c>
      <c r="G5" s="94" t="s">
        <v>197</v>
      </c>
      <c r="H5" s="99" t="s">
        <v>99</v>
      </c>
      <c r="I5" s="100" t="s">
        <v>235</v>
      </c>
    </row>
    <row r="6" spans="1:9" ht="12.75">
      <c r="A6" s="101" t="s">
        <v>186</v>
      </c>
      <c r="B6" s="102">
        <v>1469</v>
      </c>
      <c r="C6" s="102">
        <v>200</v>
      </c>
      <c r="D6" s="102">
        <v>68</v>
      </c>
      <c r="E6" s="102">
        <v>50</v>
      </c>
      <c r="F6" s="102">
        <v>267</v>
      </c>
      <c r="G6" s="102">
        <v>53</v>
      </c>
      <c r="H6" s="102">
        <v>0</v>
      </c>
      <c r="I6" s="103">
        <f>SUM(B6:H6)</f>
        <v>2107</v>
      </c>
    </row>
    <row r="7" spans="1:9" ht="12.75">
      <c r="A7" s="104" t="s">
        <v>176</v>
      </c>
      <c r="B7" s="105">
        <v>16192</v>
      </c>
      <c r="C7" s="105">
        <v>4320</v>
      </c>
      <c r="D7" s="105">
        <v>494</v>
      </c>
      <c r="E7" s="105">
        <v>642</v>
      </c>
      <c r="F7" s="105">
        <v>2994</v>
      </c>
      <c r="G7" s="105">
        <v>3444</v>
      </c>
      <c r="H7" s="106">
        <v>311</v>
      </c>
      <c r="I7" s="107">
        <f aca="true" t="shared" si="0" ref="I7:I23">SUM(B7:H7)</f>
        <v>28397</v>
      </c>
    </row>
    <row r="8" spans="1:9" ht="12.75">
      <c r="A8" s="104" t="s">
        <v>181</v>
      </c>
      <c r="B8" s="105">
        <v>1271</v>
      </c>
      <c r="C8" s="105">
        <v>281</v>
      </c>
      <c r="D8" s="105">
        <v>0</v>
      </c>
      <c r="E8" s="105">
        <v>63</v>
      </c>
      <c r="F8" s="105">
        <v>0</v>
      </c>
      <c r="G8" s="105">
        <v>155</v>
      </c>
      <c r="H8" s="106">
        <v>117</v>
      </c>
      <c r="I8" s="107">
        <f t="shared" si="0"/>
        <v>1887</v>
      </c>
    </row>
    <row r="9" spans="1:9" ht="12.75">
      <c r="A9" s="104" t="s">
        <v>178</v>
      </c>
      <c r="B9" s="105">
        <v>8058</v>
      </c>
      <c r="C9" s="105">
        <v>4318</v>
      </c>
      <c r="D9" s="105">
        <v>11</v>
      </c>
      <c r="E9" s="105">
        <v>189</v>
      </c>
      <c r="F9" s="105">
        <v>245</v>
      </c>
      <c r="G9" s="105">
        <v>1240</v>
      </c>
      <c r="H9" s="106">
        <v>48</v>
      </c>
      <c r="I9" s="107">
        <f t="shared" si="0"/>
        <v>14109</v>
      </c>
    </row>
    <row r="10" spans="1:9" ht="12.75">
      <c r="A10" s="104" t="s">
        <v>180</v>
      </c>
      <c r="B10" s="105">
        <v>4065</v>
      </c>
      <c r="C10" s="105">
        <v>1280</v>
      </c>
      <c r="D10" s="105">
        <v>13</v>
      </c>
      <c r="E10" s="105">
        <v>474</v>
      </c>
      <c r="F10" s="105">
        <v>493</v>
      </c>
      <c r="G10" s="105">
        <v>2151</v>
      </c>
      <c r="H10" s="106">
        <v>206</v>
      </c>
      <c r="I10" s="107">
        <f t="shared" si="0"/>
        <v>8682</v>
      </c>
    </row>
    <row r="11" spans="1:9" ht="12.75">
      <c r="A11" s="104" t="s">
        <v>190</v>
      </c>
      <c r="B11" s="105">
        <v>490</v>
      </c>
      <c r="C11" s="105">
        <v>413</v>
      </c>
      <c r="D11" s="105">
        <v>0</v>
      </c>
      <c r="E11" s="105">
        <v>432</v>
      </c>
      <c r="F11" s="105">
        <v>23</v>
      </c>
      <c r="G11" s="105">
        <v>57</v>
      </c>
      <c r="H11" s="106">
        <v>0</v>
      </c>
      <c r="I11" s="107">
        <f t="shared" si="0"/>
        <v>1415</v>
      </c>
    </row>
    <row r="12" spans="1:9" ht="12.75">
      <c r="A12" s="104" t="s">
        <v>188</v>
      </c>
      <c r="B12" s="105">
        <v>832</v>
      </c>
      <c r="C12" s="105">
        <v>4</v>
      </c>
      <c r="D12" s="105">
        <v>0</v>
      </c>
      <c r="E12" s="105">
        <v>0</v>
      </c>
      <c r="F12" s="105">
        <v>2</v>
      </c>
      <c r="G12" s="105">
        <v>86</v>
      </c>
      <c r="H12" s="106">
        <v>0</v>
      </c>
      <c r="I12" s="107">
        <f t="shared" si="0"/>
        <v>924</v>
      </c>
    </row>
    <row r="13" spans="1:9" ht="12.75">
      <c r="A13" s="104" t="s">
        <v>179</v>
      </c>
      <c r="B13" s="105">
        <v>7639</v>
      </c>
      <c r="C13" s="105">
        <v>1853</v>
      </c>
      <c r="D13" s="105">
        <v>82</v>
      </c>
      <c r="E13" s="105">
        <v>377</v>
      </c>
      <c r="F13" s="105">
        <v>34</v>
      </c>
      <c r="G13" s="105">
        <v>1864</v>
      </c>
      <c r="H13" s="106">
        <v>5</v>
      </c>
      <c r="I13" s="107">
        <f t="shared" si="0"/>
        <v>11854</v>
      </c>
    </row>
    <row r="14" spans="1:9" ht="12.75">
      <c r="A14" s="104" t="s">
        <v>182</v>
      </c>
      <c r="B14" s="105">
        <v>4291</v>
      </c>
      <c r="C14" s="105">
        <v>2315</v>
      </c>
      <c r="D14" s="105">
        <v>28</v>
      </c>
      <c r="E14" s="105">
        <v>258</v>
      </c>
      <c r="F14" s="105">
        <v>563</v>
      </c>
      <c r="G14" s="105">
        <v>489</v>
      </c>
      <c r="H14" s="106">
        <v>65</v>
      </c>
      <c r="I14" s="107">
        <f t="shared" si="0"/>
        <v>8009</v>
      </c>
    </row>
    <row r="15" spans="1:9" ht="12.75">
      <c r="A15" s="104" t="s">
        <v>187</v>
      </c>
      <c r="B15" s="105">
        <v>931</v>
      </c>
      <c r="C15" s="105">
        <v>49</v>
      </c>
      <c r="D15" s="105">
        <v>0</v>
      </c>
      <c r="E15" s="105">
        <v>3</v>
      </c>
      <c r="F15" s="105">
        <v>0</v>
      </c>
      <c r="G15" s="105">
        <v>37</v>
      </c>
      <c r="H15" s="106">
        <v>0</v>
      </c>
      <c r="I15" s="107">
        <f t="shared" si="0"/>
        <v>1020</v>
      </c>
    </row>
    <row r="16" spans="1:9" ht="25.5">
      <c r="A16" s="104" t="s">
        <v>231</v>
      </c>
      <c r="B16" s="105">
        <v>1746</v>
      </c>
      <c r="C16" s="105">
        <v>385</v>
      </c>
      <c r="D16" s="105">
        <v>4</v>
      </c>
      <c r="E16" s="105">
        <v>12</v>
      </c>
      <c r="F16" s="105">
        <v>31</v>
      </c>
      <c r="G16" s="105">
        <v>374</v>
      </c>
      <c r="H16" s="106">
        <v>0</v>
      </c>
      <c r="I16" s="107">
        <f t="shared" si="0"/>
        <v>2552</v>
      </c>
    </row>
    <row r="17" spans="1:9" ht="25.5">
      <c r="A17" s="104" t="s">
        <v>177</v>
      </c>
      <c r="B17" s="108">
        <v>6513</v>
      </c>
      <c r="C17" s="108">
        <v>26151</v>
      </c>
      <c r="D17" s="108">
        <v>0</v>
      </c>
      <c r="E17" s="108">
        <v>62</v>
      </c>
      <c r="F17" s="108">
        <v>1532</v>
      </c>
      <c r="G17" s="108">
        <v>36575</v>
      </c>
      <c r="H17" s="109">
        <v>6</v>
      </c>
      <c r="I17" s="107">
        <f t="shared" si="0"/>
        <v>70839</v>
      </c>
    </row>
    <row r="18" spans="1:9" ht="12.75">
      <c r="A18" s="45" t="s">
        <v>175</v>
      </c>
      <c r="B18" s="105">
        <v>3340</v>
      </c>
      <c r="C18" s="105">
        <v>7011</v>
      </c>
      <c r="D18" s="105">
        <v>65</v>
      </c>
      <c r="E18" s="105">
        <v>29593</v>
      </c>
      <c r="F18" s="105">
        <v>39</v>
      </c>
      <c r="G18" s="105">
        <v>3545</v>
      </c>
      <c r="H18" s="105">
        <v>33</v>
      </c>
      <c r="I18" s="107">
        <f t="shared" si="0"/>
        <v>43626</v>
      </c>
    </row>
    <row r="19" spans="1:9" ht="12.75">
      <c r="A19" s="104" t="s">
        <v>280</v>
      </c>
      <c r="B19" s="108">
        <v>19643</v>
      </c>
      <c r="C19" s="108">
        <v>3082</v>
      </c>
      <c r="D19" s="108">
        <v>216</v>
      </c>
      <c r="E19" s="108">
        <v>2501</v>
      </c>
      <c r="F19" s="108">
        <v>678</v>
      </c>
      <c r="G19" s="108">
        <v>7407</v>
      </c>
      <c r="H19" s="109">
        <v>345</v>
      </c>
      <c r="I19" s="107">
        <f t="shared" si="0"/>
        <v>33872</v>
      </c>
    </row>
    <row r="20" spans="1:9" ht="12.75">
      <c r="A20" s="104" t="s">
        <v>185</v>
      </c>
      <c r="B20" s="105">
        <v>1169</v>
      </c>
      <c r="C20" s="105">
        <v>164</v>
      </c>
      <c r="D20" s="105">
        <v>52</v>
      </c>
      <c r="E20" s="105">
        <v>316</v>
      </c>
      <c r="F20" s="105">
        <v>42</v>
      </c>
      <c r="G20" s="105">
        <v>591</v>
      </c>
      <c r="H20" s="106">
        <v>34</v>
      </c>
      <c r="I20" s="107">
        <f t="shared" si="0"/>
        <v>2368</v>
      </c>
    </row>
    <row r="21" spans="1:9" ht="12.75">
      <c r="A21" s="104" t="s">
        <v>189</v>
      </c>
      <c r="B21" s="108">
        <v>470</v>
      </c>
      <c r="C21" s="108">
        <v>437</v>
      </c>
      <c r="D21" s="108">
        <v>0</v>
      </c>
      <c r="E21" s="108">
        <v>44</v>
      </c>
      <c r="F21" s="108">
        <v>87</v>
      </c>
      <c r="G21" s="108">
        <v>34</v>
      </c>
      <c r="H21" s="109">
        <v>71</v>
      </c>
      <c r="I21" s="107">
        <f t="shared" si="0"/>
        <v>1143</v>
      </c>
    </row>
    <row r="22" spans="1:9" ht="12.75">
      <c r="A22" s="45" t="s">
        <v>234</v>
      </c>
      <c r="B22" s="108">
        <v>25</v>
      </c>
      <c r="C22" s="108">
        <v>0</v>
      </c>
      <c r="D22" s="108">
        <v>0</v>
      </c>
      <c r="E22" s="108">
        <v>0</v>
      </c>
      <c r="F22" s="108">
        <v>0</v>
      </c>
      <c r="G22" s="108">
        <v>2</v>
      </c>
      <c r="H22" s="108">
        <v>0</v>
      </c>
      <c r="I22" s="107">
        <f t="shared" si="0"/>
        <v>27</v>
      </c>
    </row>
    <row r="23" spans="1:9" ht="13.5" thickBot="1">
      <c r="A23" s="110" t="s">
        <v>183</v>
      </c>
      <c r="B23" s="111">
        <v>4197</v>
      </c>
      <c r="C23" s="111">
        <v>360</v>
      </c>
      <c r="D23" s="111">
        <v>63</v>
      </c>
      <c r="E23" s="111">
        <v>119</v>
      </c>
      <c r="F23" s="111">
        <v>345</v>
      </c>
      <c r="G23" s="111">
        <v>831</v>
      </c>
      <c r="H23" s="112">
        <v>7</v>
      </c>
      <c r="I23" s="107">
        <f t="shared" si="0"/>
        <v>5922</v>
      </c>
    </row>
    <row r="24" spans="1:9" ht="13.5" thickBot="1">
      <c r="A24" s="46" t="s">
        <v>235</v>
      </c>
      <c r="B24" s="113">
        <f>SUM(B6:B23)</f>
        <v>82341</v>
      </c>
      <c r="C24" s="113">
        <f aca="true" t="shared" si="1" ref="C24:H24">SUM(C6:C23)</f>
        <v>52623</v>
      </c>
      <c r="D24" s="113">
        <f t="shared" si="1"/>
        <v>1096</v>
      </c>
      <c r="E24" s="113">
        <f t="shared" si="1"/>
        <v>35135</v>
      </c>
      <c r="F24" s="113">
        <f t="shared" si="1"/>
        <v>7375</v>
      </c>
      <c r="G24" s="113">
        <f t="shared" si="1"/>
        <v>58935</v>
      </c>
      <c r="H24" s="113">
        <f t="shared" si="1"/>
        <v>1248</v>
      </c>
      <c r="I24" s="113">
        <f>SUM(I6:I23)</f>
        <v>238753</v>
      </c>
    </row>
    <row r="25" spans="1:9" s="7" customFormat="1" ht="13.5" thickBot="1">
      <c r="A25" s="353" t="s">
        <v>255</v>
      </c>
      <c r="B25" s="353"/>
      <c r="C25" s="353"/>
      <c r="D25" s="353"/>
      <c r="E25" s="353"/>
      <c r="F25" s="353"/>
      <c r="G25" s="353"/>
      <c r="H25" s="353"/>
      <c r="I25" s="353"/>
    </row>
    <row r="26" spans="1:9" ht="23.25" thickBot="1">
      <c r="A26" s="96" t="s">
        <v>278</v>
      </c>
      <c r="B26" s="94" t="s">
        <v>194</v>
      </c>
      <c r="C26" s="97" t="s">
        <v>203</v>
      </c>
      <c r="D26" s="94" t="s">
        <v>206</v>
      </c>
      <c r="E26" s="97" t="s">
        <v>200</v>
      </c>
      <c r="F26" s="98" t="s">
        <v>198</v>
      </c>
      <c r="G26" s="94" t="s">
        <v>197</v>
      </c>
      <c r="H26" s="99" t="s">
        <v>99</v>
      </c>
      <c r="I26" s="100" t="s">
        <v>248</v>
      </c>
    </row>
    <row r="27" spans="1:9" ht="12.75">
      <c r="A27" s="101" t="s">
        <v>186</v>
      </c>
      <c r="B27" s="102">
        <v>1122</v>
      </c>
      <c r="C27" s="102">
        <v>210</v>
      </c>
      <c r="D27" s="102">
        <v>52</v>
      </c>
      <c r="E27" s="102">
        <v>11</v>
      </c>
      <c r="F27" s="102">
        <v>400</v>
      </c>
      <c r="G27" s="102">
        <v>110</v>
      </c>
      <c r="H27" s="102">
        <v>25</v>
      </c>
      <c r="I27" s="103">
        <f>SUM(B27:H27)</f>
        <v>1930</v>
      </c>
    </row>
    <row r="28" spans="1:9" ht="12.75">
      <c r="A28" s="104" t="s">
        <v>176</v>
      </c>
      <c r="B28" s="105">
        <v>19185</v>
      </c>
      <c r="C28" s="105">
        <v>4564</v>
      </c>
      <c r="D28" s="105">
        <v>672</v>
      </c>
      <c r="E28" s="105">
        <v>220</v>
      </c>
      <c r="F28" s="105">
        <v>3176</v>
      </c>
      <c r="G28" s="105">
        <v>4562</v>
      </c>
      <c r="H28" s="106">
        <v>322</v>
      </c>
      <c r="I28" s="107">
        <f aca="true" t="shared" si="2" ref="I28:I43">SUM(B28:H28)</f>
        <v>32701</v>
      </c>
    </row>
    <row r="29" spans="1:9" ht="12.75">
      <c r="A29" s="104" t="s">
        <v>181</v>
      </c>
      <c r="B29" s="105">
        <v>772</v>
      </c>
      <c r="C29" s="105">
        <v>860</v>
      </c>
      <c r="D29" s="105">
        <v>0</v>
      </c>
      <c r="E29" s="105">
        <v>138</v>
      </c>
      <c r="F29" s="105">
        <v>2</v>
      </c>
      <c r="G29" s="105">
        <v>202</v>
      </c>
      <c r="H29" s="106">
        <v>301</v>
      </c>
      <c r="I29" s="107">
        <f t="shared" si="2"/>
        <v>2275</v>
      </c>
    </row>
    <row r="30" spans="1:9" ht="12.75">
      <c r="A30" s="104" t="s">
        <v>178</v>
      </c>
      <c r="B30" s="105">
        <v>12407</v>
      </c>
      <c r="C30" s="105">
        <v>6826</v>
      </c>
      <c r="D30" s="105">
        <v>60</v>
      </c>
      <c r="E30" s="105">
        <v>278</v>
      </c>
      <c r="F30" s="105">
        <v>205</v>
      </c>
      <c r="G30" s="105">
        <v>1761</v>
      </c>
      <c r="H30" s="106">
        <v>140</v>
      </c>
      <c r="I30" s="107">
        <f t="shared" si="2"/>
        <v>21677</v>
      </c>
    </row>
    <row r="31" spans="1:9" ht="12.75">
      <c r="A31" s="104" t="s">
        <v>180</v>
      </c>
      <c r="B31" s="105">
        <v>6934</v>
      </c>
      <c r="C31" s="105">
        <v>1361</v>
      </c>
      <c r="D31" s="105">
        <v>4</v>
      </c>
      <c r="E31" s="105">
        <v>223</v>
      </c>
      <c r="F31" s="105">
        <v>925</v>
      </c>
      <c r="G31" s="105">
        <v>3045</v>
      </c>
      <c r="H31" s="106">
        <v>141</v>
      </c>
      <c r="I31" s="107">
        <f t="shared" si="2"/>
        <v>12633</v>
      </c>
    </row>
    <row r="32" spans="1:9" ht="12.75">
      <c r="A32" s="104" t="s">
        <v>190</v>
      </c>
      <c r="B32" s="105">
        <v>384</v>
      </c>
      <c r="C32" s="105">
        <v>173</v>
      </c>
      <c r="D32" s="105">
        <v>0</v>
      </c>
      <c r="E32" s="105">
        <v>194</v>
      </c>
      <c r="F32" s="105">
        <v>3</v>
      </c>
      <c r="G32" s="105">
        <v>42</v>
      </c>
      <c r="H32" s="106">
        <v>0</v>
      </c>
      <c r="I32" s="107">
        <f t="shared" si="2"/>
        <v>796</v>
      </c>
    </row>
    <row r="33" spans="1:9" ht="12.75">
      <c r="A33" s="104" t="s">
        <v>188</v>
      </c>
      <c r="B33" s="105">
        <v>1096</v>
      </c>
      <c r="C33" s="105">
        <v>87</v>
      </c>
      <c r="D33" s="105">
        <v>4</v>
      </c>
      <c r="E33" s="105">
        <v>0</v>
      </c>
      <c r="F33" s="105">
        <v>5</v>
      </c>
      <c r="G33" s="105">
        <v>260</v>
      </c>
      <c r="H33" s="106">
        <v>0</v>
      </c>
      <c r="I33" s="107">
        <f t="shared" si="2"/>
        <v>1452</v>
      </c>
    </row>
    <row r="34" spans="1:9" ht="12.75">
      <c r="A34" s="104" t="s">
        <v>179</v>
      </c>
      <c r="B34" s="105">
        <v>8735</v>
      </c>
      <c r="C34" s="105">
        <v>1519</v>
      </c>
      <c r="D34" s="105">
        <v>21</v>
      </c>
      <c r="E34" s="105">
        <v>228</v>
      </c>
      <c r="F34" s="105">
        <v>88</v>
      </c>
      <c r="G34" s="105">
        <v>1028</v>
      </c>
      <c r="H34" s="106">
        <v>19</v>
      </c>
      <c r="I34" s="107">
        <f t="shared" si="2"/>
        <v>11638</v>
      </c>
    </row>
    <row r="35" spans="1:9" ht="12.75">
      <c r="A35" s="104" t="s">
        <v>182</v>
      </c>
      <c r="B35" s="105">
        <v>5668</v>
      </c>
      <c r="C35" s="105">
        <v>1735</v>
      </c>
      <c r="D35" s="105">
        <v>23</v>
      </c>
      <c r="E35" s="105">
        <v>256</v>
      </c>
      <c r="F35" s="105">
        <v>302</v>
      </c>
      <c r="G35" s="105">
        <v>771</v>
      </c>
      <c r="H35" s="106">
        <v>120</v>
      </c>
      <c r="I35" s="107">
        <f t="shared" si="2"/>
        <v>8875</v>
      </c>
    </row>
    <row r="36" spans="1:9" ht="12.75">
      <c r="A36" s="104" t="s">
        <v>187</v>
      </c>
      <c r="B36" s="105">
        <v>1147</v>
      </c>
      <c r="C36" s="105">
        <v>70</v>
      </c>
      <c r="D36" s="105">
        <v>6</v>
      </c>
      <c r="E36" s="105">
        <v>3</v>
      </c>
      <c r="F36" s="105">
        <v>59</v>
      </c>
      <c r="G36" s="105">
        <v>127</v>
      </c>
      <c r="H36" s="106">
        <v>0</v>
      </c>
      <c r="I36" s="107">
        <f t="shared" si="2"/>
        <v>1412</v>
      </c>
    </row>
    <row r="37" spans="1:9" ht="25.5">
      <c r="A37" s="104" t="s">
        <v>231</v>
      </c>
      <c r="B37" s="105">
        <v>2700</v>
      </c>
      <c r="C37" s="105">
        <v>467</v>
      </c>
      <c r="D37" s="105">
        <v>15</v>
      </c>
      <c r="E37" s="105">
        <v>52</v>
      </c>
      <c r="F37" s="105">
        <v>29</v>
      </c>
      <c r="G37" s="105">
        <v>443</v>
      </c>
      <c r="H37" s="106">
        <v>6</v>
      </c>
      <c r="I37" s="107">
        <f t="shared" si="2"/>
        <v>3712</v>
      </c>
    </row>
    <row r="38" spans="1:9" ht="25.5">
      <c r="A38" s="104" t="s">
        <v>177</v>
      </c>
      <c r="B38" s="108">
        <v>9038</v>
      </c>
      <c r="C38" s="108">
        <v>33598</v>
      </c>
      <c r="D38" s="108">
        <v>0</v>
      </c>
      <c r="E38" s="108">
        <v>459</v>
      </c>
      <c r="F38" s="108">
        <v>494</v>
      </c>
      <c r="G38" s="108">
        <v>61464</v>
      </c>
      <c r="H38" s="109">
        <v>21</v>
      </c>
      <c r="I38" s="107">
        <f t="shared" si="2"/>
        <v>105074</v>
      </c>
    </row>
    <row r="39" spans="1:9" ht="12.75">
      <c r="A39" s="45" t="s">
        <v>175</v>
      </c>
      <c r="B39" s="105">
        <v>5882</v>
      </c>
      <c r="C39" s="105">
        <v>6447</v>
      </c>
      <c r="D39" s="105">
        <v>62</v>
      </c>
      <c r="E39" s="105">
        <v>19625</v>
      </c>
      <c r="F39" s="105">
        <v>103</v>
      </c>
      <c r="G39" s="105">
        <v>4404</v>
      </c>
      <c r="H39" s="105">
        <v>16</v>
      </c>
      <c r="I39" s="107">
        <f t="shared" si="2"/>
        <v>36539</v>
      </c>
    </row>
    <row r="40" spans="1:9" ht="12.75">
      <c r="A40" s="104" t="s">
        <v>280</v>
      </c>
      <c r="B40" s="108">
        <v>22069</v>
      </c>
      <c r="C40" s="108">
        <v>2259</v>
      </c>
      <c r="D40" s="108">
        <v>108</v>
      </c>
      <c r="E40" s="108">
        <v>513</v>
      </c>
      <c r="F40" s="108">
        <v>281</v>
      </c>
      <c r="G40" s="108">
        <v>10462</v>
      </c>
      <c r="H40" s="109">
        <v>330</v>
      </c>
      <c r="I40" s="107">
        <f t="shared" si="2"/>
        <v>36022</v>
      </c>
    </row>
    <row r="41" spans="1:9" ht="12.75">
      <c r="A41" s="104" t="s">
        <v>185</v>
      </c>
      <c r="B41" s="105">
        <v>2303</v>
      </c>
      <c r="C41" s="105">
        <v>178</v>
      </c>
      <c r="D41" s="105">
        <v>0</v>
      </c>
      <c r="E41" s="105">
        <v>56</v>
      </c>
      <c r="F41" s="105">
        <v>2</v>
      </c>
      <c r="G41" s="105">
        <v>898</v>
      </c>
      <c r="H41" s="106">
        <v>12</v>
      </c>
      <c r="I41" s="107">
        <f t="shared" si="2"/>
        <v>3449</v>
      </c>
    </row>
    <row r="42" spans="1:9" ht="12.75">
      <c r="A42" s="104" t="s">
        <v>189</v>
      </c>
      <c r="B42" s="108">
        <v>605</v>
      </c>
      <c r="C42" s="108">
        <v>358</v>
      </c>
      <c r="D42" s="108">
        <v>0</v>
      </c>
      <c r="E42" s="108">
        <v>450</v>
      </c>
      <c r="F42" s="108">
        <v>40</v>
      </c>
      <c r="G42" s="108">
        <v>187</v>
      </c>
      <c r="H42" s="109">
        <v>83</v>
      </c>
      <c r="I42" s="107">
        <f t="shared" si="2"/>
        <v>1723</v>
      </c>
    </row>
    <row r="43" spans="1:9" ht="12.75">
      <c r="A43" s="45" t="s">
        <v>234</v>
      </c>
      <c r="B43" s="108">
        <v>0</v>
      </c>
      <c r="C43" s="108">
        <v>0</v>
      </c>
      <c r="D43" s="108">
        <v>0</v>
      </c>
      <c r="E43" s="108">
        <v>0</v>
      </c>
      <c r="F43" s="108">
        <v>0</v>
      </c>
      <c r="G43" s="108">
        <v>1</v>
      </c>
      <c r="H43" s="108">
        <v>0</v>
      </c>
      <c r="I43" s="107">
        <f t="shared" si="2"/>
        <v>1</v>
      </c>
    </row>
    <row r="44" spans="1:9" ht="13.5" thickBot="1">
      <c r="A44" s="110" t="s">
        <v>183</v>
      </c>
      <c r="B44" s="111">
        <v>4621</v>
      </c>
      <c r="C44" s="111">
        <v>623</v>
      </c>
      <c r="D44" s="111">
        <v>12</v>
      </c>
      <c r="E44" s="111">
        <v>25</v>
      </c>
      <c r="F44" s="111">
        <v>74</v>
      </c>
      <c r="G44" s="111">
        <v>1104</v>
      </c>
      <c r="H44" s="112">
        <v>0</v>
      </c>
      <c r="I44" s="107">
        <f>SUM(B44:H44)</f>
        <v>6459</v>
      </c>
    </row>
    <row r="45" spans="1:9" ht="13.5" thickBot="1">
      <c r="A45" s="46" t="s">
        <v>248</v>
      </c>
      <c r="B45" s="113">
        <f aca="true" t="shared" si="3" ref="B45:I45">SUM(B27:B44)</f>
        <v>104668</v>
      </c>
      <c r="C45" s="113">
        <f t="shared" si="3"/>
        <v>61335</v>
      </c>
      <c r="D45" s="113">
        <f t="shared" si="3"/>
        <v>1039</v>
      </c>
      <c r="E45" s="113">
        <f t="shared" si="3"/>
        <v>22731</v>
      </c>
      <c r="F45" s="113">
        <f t="shared" si="3"/>
        <v>6188</v>
      </c>
      <c r="G45" s="113">
        <f t="shared" si="3"/>
        <v>90871</v>
      </c>
      <c r="H45" s="113">
        <f t="shared" si="3"/>
        <v>1536</v>
      </c>
      <c r="I45" s="113">
        <f t="shared" si="3"/>
        <v>288368</v>
      </c>
    </row>
    <row r="46" spans="1:9" s="7" customFormat="1" ht="13.5" thickBot="1">
      <c r="A46" s="353" t="s">
        <v>256</v>
      </c>
      <c r="B46" s="353"/>
      <c r="C46" s="353"/>
      <c r="D46" s="353"/>
      <c r="E46" s="353"/>
      <c r="F46" s="353"/>
      <c r="G46" s="353"/>
      <c r="H46" s="353"/>
      <c r="I46" s="353"/>
    </row>
    <row r="47" spans="1:9" ht="23.25" thickBot="1">
      <c r="A47" s="96" t="s">
        <v>278</v>
      </c>
      <c r="B47" s="94" t="s">
        <v>194</v>
      </c>
      <c r="C47" s="97" t="s">
        <v>203</v>
      </c>
      <c r="D47" s="94" t="s">
        <v>206</v>
      </c>
      <c r="E47" s="97" t="s">
        <v>200</v>
      </c>
      <c r="F47" s="98" t="s">
        <v>198</v>
      </c>
      <c r="G47" s="94" t="s">
        <v>197</v>
      </c>
      <c r="H47" s="99" t="s">
        <v>99</v>
      </c>
      <c r="I47" s="100" t="s">
        <v>247</v>
      </c>
    </row>
    <row r="48" spans="1:9" ht="12.75">
      <c r="A48" s="101" t="s">
        <v>186</v>
      </c>
      <c r="B48" s="102">
        <v>1619</v>
      </c>
      <c r="C48" s="102">
        <v>130</v>
      </c>
      <c r="D48" s="102">
        <v>29</v>
      </c>
      <c r="E48" s="102">
        <v>8</v>
      </c>
      <c r="F48" s="102">
        <v>570</v>
      </c>
      <c r="G48" s="102">
        <v>121</v>
      </c>
      <c r="H48" s="102">
        <v>6</v>
      </c>
      <c r="I48" s="103">
        <f>SUM(B48:H48)</f>
        <v>2483</v>
      </c>
    </row>
    <row r="49" spans="1:9" ht="12.75">
      <c r="A49" s="104" t="s">
        <v>176</v>
      </c>
      <c r="B49" s="105">
        <v>21084</v>
      </c>
      <c r="C49" s="105">
        <v>6982</v>
      </c>
      <c r="D49" s="105">
        <v>619</v>
      </c>
      <c r="E49" s="105">
        <v>291</v>
      </c>
      <c r="F49" s="105">
        <v>3787</v>
      </c>
      <c r="G49" s="105">
        <v>2977</v>
      </c>
      <c r="H49" s="106">
        <v>392</v>
      </c>
      <c r="I49" s="107">
        <f aca="true" t="shared" si="4" ref="I49:I65">SUM(B49:H49)</f>
        <v>36132</v>
      </c>
    </row>
    <row r="50" spans="1:9" ht="12.75">
      <c r="A50" s="104" t="s">
        <v>181</v>
      </c>
      <c r="B50" s="105">
        <v>1609</v>
      </c>
      <c r="C50" s="105">
        <v>928</v>
      </c>
      <c r="D50" s="105">
        <v>0</v>
      </c>
      <c r="E50" s="105">
        <v>0</v>
      </c>
      <c r="F50" s="105">
        <v>1</v>
      </c>
      <c r="G50" s="105">
        <v>141</v>
      </c>
      <c r="H50" s="106">
        <v>347</v>
      </c>
      <c r="I50" s="107">
        <f t="shared" si="4"/>
        <v>3026</v>
      </c>
    </row>
    <row r="51" spans="1:9" ht="12.75">
      <c r="A51" s="104" t="s">
        <v>178</v>
      </c>
      <c r="B51" s="105">
        <v>19991</v>
      </c>
      <c r="C51" s="105">
        <v>3637</v>
      </c>
      <c r="D51" s="105">
        <v>37</v>
      </c>
      <c r="E51" s="105">
        <v>2359</v>
      </c>
      <c r="F51" s="105">
        <v>204</v>
      </c>
      <c r="G51" s="105">
        <v>1892</v>
      </c>
      <c r="H51" s="106">
        <v>27</v>
      </c>
      <c r="I51" s="107">
        <f t="shared" si="4"/>
        <v>28147</v>
      </c>
    </row>
    <row r="52" spans="1:9" ht="12.75">
      <c r="A52" s="104" t="s">
        <v>180</v>
      </c>
      <c r="B52" s="105">
        <v>7619</v>
      </c>
      <c r="C52" s="105">
        <v>1633</v>
      </c>
      <c r="D52" s="105">
        <v>24</v>
      </c>
      <c r="E52" s="105">
        <v>477</v>
      </c>
      <c r="F52" s="105">
        <v>825</v>
      </c>
      <c r="G52" s="105">
        <v>2921</v>
      </c>
      <c r="H52" s="106">
        <v>229</v>
      </c>
      <c r="I52" s="107">
        <f t="shared" si="4"/>
        <v>13728</v>
      </c>
    </row>
    <row r="53" spans="1:9" ht="12.75">
      <c r="A53" s="104" t="s">
        <v>190</v>
      </c>
      <c r="B53" s="105">
        <v>567</v>
      </c>
      <c r="C53" s="105">
        <v>528</v>
      </c>
      <c r="D53" s="105">
        <v>0</v>
      </c>
      <c r="E53" s="105">
        <v>382</v>
      </c>
      <c r="F53" s="105">
        <v>3</v>
      </c>
      <c r="G53" s="105">
        <v>13</v>
      </c>
      <c r="H53" s="106">
        <v>2</v>
      </c>
      <c r="I53" s="107">
        <f t="shared" si="4"/>
        <v>1495</v>
      </c>
    </row>
    <row r="54" spans="1:9" ht="12.75">
      <c r="A54" s="104" t="s">
        <v>188</v>
      </c>
      <c r="B54" s="105">
        <v>1466</v>
      </c>
      <c r="C54" s="105">
        <v>66</v>
      </c>
      <c r="D54" s="105">
        <v>0</v>
      </c>
      <c r="E54" s="105">
        <v>3</v>
      </c>
      <c r="F54" s="105">
        <v>4</v>
      </c>
      <c r="G54" s="105">
        <v>320</v>
      </c>
      <c r="H54" s="106">
        <v>0</v>
      </c>
      <c r="I54" s="107">
        <f t="shared" si="4"/>
        <v>1859</v>
      </c>
    </row>
    <row r="55" spans="1:9" ht="12.75">
      <c r="A55" s="104" t="s">
        <v>179</v>
      </c>
      <c r="B55" s="105">
        <v>9789</v>
      </c>
      <c r="C55" s="105">
        <v>1528</v>
      </c>
      <c r="D55" s="105">
        <v>20</v>
      </c>
      <c r="E55" s="105">
        <v>320</v>
      </c>
      <c r="F55" s="105">
        <v>87</v>
      </c>
      <c r="G55" s="105">
        <v>1104</v>
      </c>
      <c r="H55" s="106">
        <v>59</v>
      </c>
      <c r="I55" s="107">
        <f t="shared" si="4"/>
        <v>12907</v>
      </c>
    </row>
    <row r="56" spans="1:9" ht="12.75">
      <c r="A56" s="104" t="s">
        <v>182</v>
      </c>
      <c r="B56" s="105">
        <v>6602</v>
      </c>
      <c r="C56" s="105">
        <v>1855</v>
      </c>
      <c r="D56" s="105">
        <v>24</v>
      </c>
      <c r="E56" s="105">
        <v>421</v>
      </c>
      <c r="F56" s="105">
        <v>607</v>
      </c>
      <c r="G56" s="105">
        <v>1001</v>
      </c>
      <c r="H56" s="106">
        <v>104</v>
      </c>
      <c r="I56" s="107">
        <f t="shared" si="4"/>
        <v>10614</v>
      </c>
    </row>
    <row r="57" spans="1:9" ht="12.75">
      <c r="A57" s="104" t="s">
        <v>187</v>
      </c>
      <c r="B57" s="105">
        <v>2087</v>
      </c>
      <c r="C57" s="105">
        <v>313</v>
      </c>
      <c r="D57" s="105">
        <v>6</v>
      </c>
      <c r="E57" s="105">
        <v>9</v>
      </c>
      <c r="F57" s="105">
        <v>0</v>
      </c>
      <c r="G57" s="105">
        <v>64</v>
      </c>
      <c r="H57" s="106">
        <v>0</v>
      </c>
      <c r="I57" s="107">
        <f t="shared" si="4"/>
        <v>2479</v>
      </c>
    </row>
    <row r="58" spans="1:9" ht="25.5">
      <c r="A58" s="104" t="s">
        <v>231</v>
      </c>
      <c r="B58" s="105">
        <v>2588</v>
      </c>
      <c r="C58" s="105">
        <v>472</v>
      </c>
      <c r="D58" s="105">
        <v>2</v>
      </c>
      <c r="E58" s="105">
        <v>34</v>
      </c>
      <c r="F58" s="105">
        <v>39</v>
      </c>
      <c r="G58" s="105">
        <v>470</v>
      </c>
      <c r="H58" s="106">
        <v>119</v>
      </c>
      <c r="I58" s="107">
        <f t="shared" si="4"/>
        <v>3724</v>
      </c>
    </row>
    <row r="59" spans="1:9" ht="25.5">
      <c r="A59" s="104" t="s">
        <v>177</v>
      </c>
      <c r="B59" s="108">
        <v>15967</v>
      </c>
      <c r="C59" s="108">
        <v>8281</v>
      </c>
      <c r="D59" s="108">
        <v>0</v>
      </c>
      <c r="E59" s="108">
        <v>1403</v>
      </c>
      <c r="F59" s="108">
        <v>139</v>
      </c>
      <c r="G59" s="108">
        <v>33089</v>
      </c>
      <c r="H59" s="109">
        <v>5</v>
      </c>
      <c r="I59" s="107">
        <f t="shared" si="4"/>
        <v>58884</v>
      </c>
    </row>
    <row r="60" spans="1:9" ht="12.75">
      <c r="A60" s="45" t="s">
        <v>175</v>
      </c>
      <c r="B60" s="105">
        <v>6691</v>
      </c>
      <c r="C60" s="105">
        <v>7669</v>
      </c>
      <c r="D60" s="105">
        <v>37</v>
      </c>
      <c r="E60" s="105">
        <v>25979</v>
      </c>
      <c r="F60" s="105">
        <v>201</v>
      </c>
      <c r="G60" s="105">
        <v>4143</v>
      </c>
      <c r="H60" s="105">
        <v>258</v>
      </c>
      <c r="I60" s="107">
        <f t="shared" si="4"/>
        <v>44978</v>
      </c>
    </row>
    <row r="61" spans="1:9" ht="12.75">
      <c r="A61" s="104" t="s">
        <v>280</v>
      </c>
      <c r="B61" s="108">
        <v>31710</v>
      </c>
      <c r="C61" s="108">
        <v>2066</v>
      </c>
      <c r="D61" s="108">
        <v>78</v>
      </c>
      <c r="E61" s="108">
        <v>739</v>
      </c>
      <c r="F61" s="108">
        <v>563</v>
      </c>
      <c r="G61" s="108">
        <v>10843</v>
      </c>
      <c r="H61" s="109">
        <v>402</v>
      </c>
      <c r="I61" s="107">
        <f t="shared" si="4"/>
        <v>46401</v>
      </c>
    </row>
    <row r="62" spans="1:9" ht="12.75">
      <c r="A62" s="104" t="s">
        <v>185</v>
      </c>
      <c r="B62" s="105">
        <v>3108</v>
      </c>
      <c r="C62" s="105">
        <v>102</v>
      </c>
      <c r="D62" s="105">
        <v>25</v>
      </c>
      <c r="E62" s="105">
        <v>63</v>
      </c>
      <c r="F62" s="105">
        <v>22</v>
      </c>
      <c r="G62" s="105">
        <v>354</v>
      </c>
      <c r="H62" s="106">
        <v>0</v>
      </c>
      <c r="I62" s="107">
        <f t="shared" si="4"/>
        <v>3674</v>
      </c>
    </row>
    <row r="63" spans="1:9" ht="12.75">
      <c r="A63" s="104" t="s">
        <v>189</v>
      </c>
      <c r="B63" s="108">
        <v>976</v>
      </c>
      <c r="C63" s="108">
        <v>629</v>
      </c>
      <c r="D63" s="108">
        <v>0</v>
      </c>
      <c r="E63" s="108">
        <v>57</v>
      </c>
      <c r="F63" s="108">
        <v>96</v>
      </c>
      <c r="G63" s="108">
        <v>80</v>
      </c>
      <c r="H63" s="109">
        <v>6</v>
      </c>
      <c r="I63" s="107">
        <f t="shared" si="4"/>
        <v>1844</v>
      </c>
    </row>
    <row r="64" spans="1:9" ht="12.75">
      <c r="A64" s="45" t="s">
        <v>234</v>
      </c>
      <c r="B64" s="108">
        <v>32</v>
      </c>
      <c r="C64" s="108">
        <v>0</v>
      </c>
      <c r="D64" s="108">
        <v>0</v>
      </c>
      <c r="E64" s="108">
        <v>0</v>
      </c>
      <c r="F64" s="108">
        <v>0</v>
      </c>
      <c r="G64" s="108">
        <v>0</v>
      </c>
      <c r="H64" s="108">
        <v>0</v>
      </c>
      <c r="I64" s="107">
        <f t="shared" si="4"/>
        <v>32</v>
      </c>
    </row>
    <row r="65" spans="1:9" ht="13.5" thickBot="1">
      <c r="A65" s="110" t="s">
        <v>183</v>
      </c>
      <c r="B65" s="111">
        <v>6380</v>
      </c>
      <c r="C65" s="111">
        <v>230</v>
      </c>
      <c r="D65" s="111">
        <v>54</v>
      </c>
      <c r="E65" s="111">
        <v>76</v>
      </c>
      <c r="F65" s="111">
        <v>234</v>
      </c>
      <c r="G65" s="111">
        <v>1467</v>
      </c>
      <c r="H65" s="112">
        <v>118</v>
      </c>
      <c r="I65" s="107">
        <f t="shared" si="4"/>
        <v>8559</v>
      </c>
    </row>
    <row r="66" spans="1:9" ht="13.5" thickBot="1">
      <c r="A66" s="46" t="s">
        <v>247</v>
      </c>
      <c r="B66" s="113">
        <f aca="true" t="shared" si="5" ref="B66:I66">SUM(B48:B65)</f>
        <v>139885</v>
      </c>
      <c r="C66" s="113">
        <f t="shared" si="5"/>
        <v>37049</v>
      </c>
      <c r="D66" s="113">
        <f t="shared" si="5"/>
        <v>955</v>
      </c>
      <c r="E66" s="113">
        <f t="shared" si="5"/>
        <v>32621</v>
      </c>
      <c r="F66" s="113">
        <f t="shared" si="5"/>
        <v>7382</v>
      </c>
      <c r="G66" s="113">
        <f t="shared" si="5"/>
        <v>61000</v>
      </c>
      <c r="H66" s="113">
        <f t="shared" si="5"/>
        <v>2074</v>
      </c>
      <c r="I66" s="113">
        <f t="shared" si="5"/>
        <v>280966</v>
      </c>
    </row>
    <row r="67" spans="1:9" ht="13.5" thickBot="1">
      <c r="A67" s="353" t="s">
        <v>257</v>
      </c>
      <c r="B67" s="353"/>
      <c r="C67" s="353"/>
      <c r="D67" s="353"/>
      <c r="E67" s="353"/>
      <c r="F67" s="353"/>
      <c r="G67" s="353"/>
      <c r="H67" s="353"/>
      <c r="I67" s="353"/>
    </row>
    <row r="68" spans="1:9" ht="23.25" thickBot="1">
      <c r="A68" s="96" t="s">
        <v>278</v>
      </c>
      <c r="B68" s="94" t="s">
        <v>194</v>
      </c>
      <c r="C68" s="97" t="s">
        <v>203</v>
      </c>
      <c r="D68" s="94" t="s">
        <v>206</v>
      </c>
      <c r="E68" s="97" t="s">
        <v>200</v>
      </c>
      <c r="F68" s="98" t="s">
        <v>198</v>
      </c>
      <c r="G68" s="94" t="s">
        <v>197</v>
      </c>
      <c r="H68" s="99" t="s">
        <v>99</v>
      </c>
      <c r="I68" s="100" t="s">
        <v>246</v>
      </c>
    </row>
    <row r="69" spans="1:9" ht="12.75">
      <c r="A69" s="101" t="s">
        <v>186</v>
      </c>
      <c r="B69" s="102">
        <v>1367</v>
      </c>
      <c r="C69" s="102">
        <v>90</v>
      </c>
      <c r="D69" s="102">
        <v>97</v>
      </c>
      <c r="E69" s="102">
        <v>8</v>
      </c>
      <c r="F69" s="102">
        <v>272</v>
      </c>
      <c r="G69" s="102">
        <v>221</v>
      </c>
      <c r="H69" s="102">
        <v>0</v>
      </c>
      <c r="I69" s="103">
        <f>SUM(B69:H69)</f>
        <v>2055</v>
      </c>
    </row>
    <row r="70" spans="1:9" ht="12.75">
      <c r="A70" s="104" t="s">
        <v>176</v>
      </c>
      <c r="B70" s="105">
        <v>20134</v>
      </c>
      <c r="C70" s="105">
        <v>3739</v>
      </c>
      <c r="D70" s="105">
        <v>1015</v>
      </c>
      <c r="E70" s="105">
        <v>209</v>
      </c>
      <c r="F70" s="105">
        <v>3313</v>
      </c>
      <c r="G70" s="105">
        <v>2612</v>
      </c>
      <c r="H70" s="106">
        <v>136</v>
      </c>
      <c r="I70" s="107">
        <f aca="true" t="shared" si="6" ref="I70:I86">SUM(B70:H70)</f>
        <v>31158</v>
      </c>
    </row>
    <row r="71" spans="1:9" ht="12.75">
      <c r="A71" s="104" t="s">
        <v>181</v>
      </c>
      <c r="B71" s="105">
        <v>1772</v>
      </c>
      <c r="C71" s="105">
        <v>2265</v>
      </c>
      <c r="D71" s="105">
        <v>0</v>
      </c>
      <c r="E71" s="105">
        <v>414</v>
      </c>
      <c r="F71" s="105">
        <v>1</v>
      </c>
      <c r="G71" s="105">
        <v>30</v>
      </c>
      <c r="H71" s="106">
        <v>210</v>
      </c>
      <c r="I71" s="107">
        <f t="shared" si="6"/>
        <v>4692</v>
      </c>
    </row>
    <row r="72" spans="1:9" ht="12.75">
      <c r="A72" s="104" t="s">
        <v>178</v>
      </c>
      <c r="B72" s="105">
        <v>12920</v>
      </c>
      <c r="C72" s="105">
        <v>6895</v>
      </c>
      <c r="D72" s="105">
        <v>49</v>
      </c>
      <c r="E72" s="105">
        <v>5929</v>
      </c>
      <c r="F72" s="105">
        <v>264</v>
      </c>
      <c r="G72" s="105">
        <v>1491</v>
      </c>
      <c r="H72" s="106">
        <v>4884</v>
      </c>
      <c r="I72" s="107">
        <f t="shared" si="6"/>
        <v>32432</v>
      </c>
    </row>
    <row r="73" spans="1:9" ht="12.75">
      <c r="A73" s="104" t="s">
        <v>180</v>
      </c>
      <c r="B73" s="105">
        <v>6865</v>
      </c>
      <c r="C73" s="105">
        <v>1498</v>
      </c>
      <c r="D73" s="105">
        <v>13</v>
      </c>
      <c r="E73" s="105">
        <v>340</v>
      </c>
      <c r="F73" s="105">
        <v>714</v>
      </c>
      <c r="G73" s="105">
        <v>3432</v>
      </c>
      <c r="H73" s="106">
        <v>29</v>
      </c>
      <c r="I73" s="107">
        <f t="shared" si="6"/>
        <v>12891</v>
      </c>
    </row>
    <row r="74" spans="1:9" ht="12.75">
      <c r="A74" s="104" t="s">
        <v>190</v>
      </c>
      <c r="B74" s="105">
        <v>506</v>
      </c>
      <c r="C74" s="105">
        <v>102</v>
      </c>
      <c r="D74" s="105">
        <v>0</v>
      </c>
      <c r="E74" s="105">
        <v>440</v>
      </c>
      <c r="F74" s="105">
        <v>17</v>
      </c>
      <c r="G74" s="105">
        <v>27</v>
      </c>
      <c r="H74" s="106">
        <v>0</v>
      </c>
      <c r="I74" s="107">
        <f t="shared" si="6"/>
        <v>1092</v>
      </c>
    </row>
    <row r="75" spans="1:9" ht="12.75">
      <c r="A75" s="104" t="s">
        <v>188</v>
      </c>
      <c r="B75" s="105">
        <v>950</v>
      </c>
      <c r="C75" s="105">
        <v>74</v>
      </c>
      <c r="D75" s="105">
        <v>0</v>
      </c>
      <c r="E75" s="105">
        <v>0</v>
      </c>
      <c r="F75" s="105">
        <v>9</v>
      </c>
      <c r="G75" s="105">
        <v>289</v>
      </c>
      <c r="H75" s="106">
        <v>19</v>
      </c>
      <c r="I75" s="107">
        <f t="shared" si="6"/>
        <v>1341</v>
      </c>
    </row>
    <row r="76" spans="1:9" ht="12.75">
      <c r="A76" s="104" t="s">
        <v>179</v>
      </c>
      <c r="B76" s="105">
        <v>8123</v>
      </c>
      <c r="C76" s="105">
        <v>1112</v>
      </c>
      <c r="D76" s="105">
        <v>24</v>
      </c>
      <c r="E76" s="105">
        <v>390</v>
      </c>
      <c r="F76" s="105">
        <v>12</v>
      </c>
      <c r="G76" s="105">
        <v>1505</v>
      </c>
      <c r="H76" s="106">
        <v>479</v>
      </c>
      <c r="I76" s="107">
        <f t="shared" si="6"/>
        <v>11645</v>
      </c>
    </row>
    <row r="77" spans="1:9" ht="12.75">
      <c r="A77" s="104" t="s">
        <v>182</v>
      </c>
      <c r="B77" s="105">
        <v>6937</v>
      </c>
      <c r="C77" s="105">
        <v>1980</v>
      </c>
      <c r="D77" s="105">
        <v>32</v>
      </c>
      <c r="E77" s="105">
        <v>380</v>
      </c>
      <c r="F77" s="105">
        <v>628</v>
      </c>
      <c r="G77" s="105">
        <v>686</v>
      </c>
      <c r="H77" s="106">
        <v>18</v>
      </c>
      <c r="I77" s="107">
        <f t="shared" si="6"/>
        <v>10661</v>
      </c>
    </row>
    <row r="78" spans="1:9" ht="12.75">
      <c r="A78" s="104" t="s">
        <v>187</v>
      </c>
      <c r="B78" s="105">
        <v>2073</v>
      </c>
      <c r="C78" s="105">
        <v>61</v>
      </c>
      <c r="D78" s="105">
        <v>0</v>
      </c>
      <c r="E78" s="105">
        <v>6</v>
      </c>
      <c r="F78" s="105">
        <v>4</v>
      </c>
      <c r="G78" s="105">
        <v>224</v>
      </c>
      <c r="H78" s="106">
        <v>0</v>
      </c>
      <c r="I78" s="107">
        <f t="shared" si="6"/>
        <v>2368</v>
      </c>
    </row>
    <row r="79" spans="1:9" ht="25.5">
      <c r="A79" s="104" t="s">
        <v>231</v>
      </c>
      <c r="B79" s="105">
        <v>2465</v>
      </c>
      <c r="C79" s="105">
        <v>676</v>
      </c>
      <c r="D79" s="105">
        <v>0</v>
      </c>
      <c r="E79" s="105">
        <v>31</v>
      </c>
      <c r="F79" s="105">
        <v>36</v>
      </c>
      <c r="G79" s="105">
        <v>573</v>
      </c>
      <c r="H79" s="106">
        <v>1</v>
      </c>
      <c r="I79" s="107">
        <f t="shared" si="6"/>
        <v>3782</v>
      </c>
    </row>
    <row r="80" spans="1:9" ht="25.5">
      <c r="A80" s="104" t="s">
        <v>177</v>
      </c>
      <c r="B80" s="108">
        <v>18494</v>
      </c>
      <c r="C80" s="108">
        <v>3504</v>
      </c>
      <c r="D80" s="108">
        <v>0</v>
      </c>
      <c r="E80" s="108">
        <v>266</v>
      </c>
      <c r="F80" s="108">
        <v>763</v>
      </c>
      <c r="G80" s="108">
        <v>3</v>
      </c>
      <c r="H80" s="109">
        <v>0</v>
      </c>
      <c r="I80" s="107">
        <f t="shared" si="6"/>
        <v>23030</v>
      </c>
    </row>
    <row r="81" spans="1:9" ht="12.75">
      <c r="A81" s="45" t="s">
        <v>175</v>
      </c>
      <c r="B81" s="105">
        <v>4390</v>
      </c>
      <c r="C81" s="105">
        <v>5316</v>
      </c>
      <c r="D81" s="105">
        <v>39</v>
      </c>
      <c r="E81" s="105">
        <v>15635</v>
      </c>
      <c r="F81" s="105">
        <v>9</v>
      </c>
      <c r="G81" s="105">
        <v>2475</v>
      </c>
      <c r="H81" s="105">
        <v>7</v>
      </c>
      <c r="I81" s="107">
        <f t="shared" si="6"/>
        <v>27871</v>
      </c>
    </row>
    <row r="82" spans="1:9" ht="12.75">
      <c r="A82" s="104" t="s">
        <v>280</v>
      </c>
      <c r="B82" s="108">
        <v>30909</v>
      </c>
      <c r="C82" s="108">
        <v>3029</v>
      </c>
      <c r="D82" s="108">
        <v>25</v>
      </c>
      <c r="E82" s="108">
        <v>120</v>
      </c>
      <c r="F82" s="108">
        <v>253</v>
      </c>
      <c r="G82" s="108">
        <v>10274</v>
      </c>
      <c r="H82" s="109">
        <v>17</v>
      </c>
      <c r="I82" s="107">
        <f t="shared" si="6"/>
        <v>44627</v>
      </c>
    </row>
    <row r="83" spans="1:9" ht="12.75">
      <c r="A83" s="104" t="s">
        <v>185</v>
      </c>
      <c r="B83" s="105">
        <v>3060</v>
      </c>
      <c r="C83" s="105">
        <v>209</v>
      </c>
      <c r="D83" s="105">
        <v>1</v>
      </c>
      <c r="E83" s="105">
        <v>9</v>
      </c>
      <c r="F83" s="105">
        <v>191</v>
      </c>
      <c r="G83" s="105">
        <v>353</v>
      </c>
      <c r="H83" s="106">
        <v>0</v>
      </c>
      <c r="I83" s="107">
        <f t="shared" si="6"/>
        <v>3823</v>
      </c>
    </row>
    <row r="84" spans="1:9" ht="12.75">
      <c r="A84" s="104" t="s">
        <v>189</v>
      </c>
      <c r="B84" s="108">
        <v>673</v>
      </c>
      <c r="C84" s="108">
        <v>142</v>
      </c>
      <c r="D84" s="108">
        <v>0</v>
      </c>
      <c r="E84" s="108">
        <v>13</v>
      </c>
      <c r="F84" s="108">
        <v>10</v>
      </c>
      <c r="G84" s="108">
        <v>127</v>
      </c>
      <c r="H84" s="109">
        <v>0</v>
      </c>
      <c r="I84" s="107">
        <f t="shared" si="6"/>
        <v>965</v>
      </c>
    </row>
    <row r="85" spans="1:9" ht="12.75">
      <c r="A85" s="45" t="s">
        <v>234</v>
      </c>
      <c r="B85" s="108">
        <v>15</v>
      </c>
      <c r="C85" s="108">
        <v>0</v>
      </c>
      <c r="D85" s="108">
        <v>0</v>
      </c>
      <c r="E85" s="108">
        <v>0</v>
      </c>
      <c r="F85" s="108">
        <v>0</v>
      </c>
      <c r="G85" s="108">
        <v>0</v>
      </c>
      <c r="H85" s="108">
        <v>0</v>
      </c>
      <c r="I85" s="107">
        <f t="shared" si="6"/>
        <v>15</v>
      </c>
    </row>
    <row r="86" spans="1:9" ht="13.5" thickBot="1">
      <c r="A86" s="110" t="s">
        <v>183</v>
      </c>
      <c r="B86" s="111">
        <v>6130</v>
      </c>
      <c r="C86" s="111">
        <v>402</v>
      </c>
      <c r="D86" s="111">
        <v>1</v>
      </c>
      <c r="E86" s="111">
        <v>5</v>
      </c>
      <c r="F86" s="111">
        <v>77</v>
      </c>
      <c r="G86" s="111">
        <v>1605</v>
      </c>
      <c r="H86" s="112">
        <v>0</v>
      </c>
      <c r="I86" s="107">
        <f t="shared" si="6"/>
        <v>8220</v>
      </c>
    </row>
    <row r="87" spans="1:9" ht="13.5" thickBot="1">
      <c r="A87" s="46" t="s">
        <v>246</v>
      </c>
      <c r="B87" s="113">
        <f aca="true" t="shared" si="7" ref="B87:I87">SUM(B69:B86)</f>
        <v>127783</v>
      </c>
      <c r="C87" s="113">
        <f t="shared" si="7"/>
        <v>31094</v>
      </c>
      <c r="D87" s="113">
        <f t="shared" si="7"/>
        <v>1296</v>
      </c>
      <c r="E87" s="113">
        <f t="shared" si="7"/>
        <v>24195</v>
      </c>
      <c r="F87" s="113">
        <f t="shared" si="7"/>
        <v>6573</v>
      </c>
      <c r="G87" s="113">
        <f t="shared" si="7"/>
        <v>25927</v>
      </c>
      <c r="H87" s="113">
        <f t="shared" si="7"/>
        <v>5800</v>
      </c>
      <c r="I87" s="113">
        <f t="shared" si="7"/>
        <v>222668</v>
      </c>
    </row>
    <row r="88" spans="1:9" ht="13.5" thickBot="1">
      <c r="A88" s="353" t="s">
        <v>258</v>
      </c>
      <c r="B88" s="353"/>
      <c r="C88" s="353"/>
      <c r="D88" s="353"/>
      <c r="E88" s="353"/>
      <c r="F88" s="353"/>
      <c r="G88" s="353"/>
      <c r="H88" s="353"/>
      <c r="I88" s="353"/>
    </row>
    <row r="89" spans="1:9" ht="23.25" thickBot="1">
      <c r="A89" s="96" t="s">
        <v>278</v>
      </c>
      <c r="B89" s="94" t="s">
        <v>194</v>
      </c>
      <c r="C89" s="97" t="s">
        <v>203</v>
      </c>
      <c r="D89" s="94" t="s">
        <v>206</v>
      </c>
      <c r="E89" s="97" t="s">
        <v>200</v>
      </c>
      <c r="F89" s="98" t="s">
        <v>198</v>
      </c>
      <c r="G89" s="94" t="s">
        <v>197</v>
      </c>
      <c r="H89" s="99" t="s">
        <v>99</v>
      </c>
      <c r="I89" s="100" t="s">
        <v>279</v>
      </c>
    </row>
    <row r="90" spans="1:9" ht="12.75">
      <c r="A90" s="101" t="s">
        <v>186</v>
      </c>
      <c r="B90" s="102">
        <v>1219</v>
      </c>
      <c r="C90" s="102">
        <v>194</v>
      </c>
      <c r="D90" s="102">
        <v>83</v>
      </c>
      <c r="E90" s="102">
        <v>24</v>
      </c>
      <c r="F90" s="102">
        <v>336</v>
      </c>
      <c r="G90" s="102">
        <v>140</v>
      </c>
      <c r="H90" s="102">
        <v>0</v>
      </c>
      <c r="I90" s="103">
        <f>SUM(B90:H90)</f>
        <v>1996</v>
      </c>
    </row>
    <row r="91" spans="1:9" ht="12.75">
      <c r="A91" s="104" t="s">
        <v>176</v>
      </c>
      <c r="B91" s="105">
        <v>23437</v>
      </c>
      <c r="C91" s="105">
        <v>3503</v>
      </c>
      <c r="D91" s="105">
        <v>903</v>
      </c>
      <c r="E91" s="105">
        <v>198</v>
      </c>
      <c r="F91" s="105">
        <v>3623</v>
      </c>
      <c r="G91" s="105">
        <v>3572</v>
      </c>
      <c r="H91" s="106">
        <v>275</v>
      </c>
      <c r="I91" s="107">
        <f aca="true" t="shared" si="8" ref="I91:I107">SUM(B91:H91)</f>
        <v>35511</v>
      </c>
    </row>
    <row r="92" spans="1:9" ht="12.75">
      <c r="A92" s="104" t="s">
        <v>181</v>
      </c>
      <c r="B92" s="105">
        <v>2152</v>
      </c>
      <c r="C92" s="105">
        <v>363</v>
      </c>
      <c r="D92" s="105">
        <v>1</v>
      </c>
      <c r="E92" s="105">
        <v>56</v>
      </c>
      <c r="F92" s="105">
        <v>3</v>
      </c>
      <c r="G92" s="105">
        <v>72</v>
      </c>
      <c r="H92" s="106">
        <v>55</v>
      </c>
      <c r="I92" s="107">
        <f t="shared" si="8"/>
        <v>2702</v>
      </c>
    </row>
    <row r="93" spans="1:9" ht="12.75">
      <c r="A93" s="104" t="s">
        <v>178</v>
      </c>
      <c r="B93" s="105">
        <v>12536</v>
      </c>
      <c r="C93" s="105">
        <v>6673</v>
      </c>
      <c r="D93" s="105">
        <v>67</v>
      </c>
      <c r="E93" s="105">
        <v>14631</v>
      </c>
      <c r="F93" s="105">
        <v>9397</v>
      </c>
      <c r="G93" s="105">
        <v>2393</v>
      </c>
      <c r="H93" s="106">
        <v>13</v>
      </c>
      <c r="I93" s="107">
        <f t="shared" si="8"/>
        <v>45710</v>
      </c>
    </row>
    <row r="94" spans="1:9" ht="12.75">
      <c r="A94" s="104" t="s">
        <v>180</v>
      </c>
      <c r="B94" s="105">
        <v>8145</v>
      </c>
      <c r="C94" s="105">
        <v>1922</v>
      </c>
      <c r="D94" s="105">
        <v>46</v>
      </c>
      <c r="E94" s="105">
        <v>440</v>
      </c>
      <c r="F94" s="105">
        <v>773</v>
      </c>
      <c r="G94" s="105">
        <v>2707</v>
      </c>
      <c r="H94" s="106">
        <v>307</v>
      </c>
      <c r="I94" s="107">
        <f t="shared" si="8"/>
        <v>14340</v>
      </c>
    </row>
    <row r="95" spans="1:9" ht="12.75">
      <c r="A95" s="104" t="s">
        <v>190</v>
      </c>
      <c r="B95" s="105">
        <v>676</v>
      </c>
      <c r="C95" s="105">
        <v>294</v>
      </c>
      <c r="D95" s="105">
        <v>0</v>
      </c>
      <c r="E95" s="105">
        <v>180</v>
      </c>
      <c r="F95" s="105">
        <v>72</v>
      </c>
      <c r="G95" s="105">
        <v>30</v>
      </c>
      <c r="H95" s="106">
        <v>0</v>
      </c>
      <c r="I95" s="107">
        <f t="shared" si="8"/>
        <v>1252</v>
      </c>
    </row>
    <row r="96" spans="1:9" ht="12.75">
      <c r="A96" s="104" t="s">
        <v>188</v>
      </c>
      <c r="B96" s="105">
        <v>1371</v>
      </c>
      <c r="C96" s="105">
        <v>33</v>
      </c>
      <c r="D96" s="105">
        <v>0</v>
      </c>
      <c r="E96" s="105">
        <v>0</v>
      </c>
      <c r="F96" s="105">
        <v>0</v>
      </c>
      <c r="G96" s="105">
        <v>653</v>
      </c>
      <c r="H96" s="106">
        <v>0</v>
      </c>
      <c r="I96" s="107">
        <f t="shared" si="8"/>
        <v>2057</v>
      </c>
    </row>
    <row r="97" spans="1:9" ht="12.75">
      <c r="A97" s="104" t="s">
        <v>179</v>
      </c>
      <c r="B97" s="105">
        <v>10213</v>
      </c>
      <c r="C97" s="105">
        <v>1631</v>
      </c>
      <c r="D97" s="105">
        <v>42</v>
      </c>
      <c r="E97" s="105">
        <v>252</v>
      </c>
      <c r="F97" s="105">
        <v>44</v>
      </c>
      <c r="G97" s="105">
        <v>2134</v>
      </c>
      <c r="H97" s="106">
        <v>88</v>
      </c>
      <c r="I97" s="107">
        <f t="shared" si="8"/>
        <v>14404</v>
      </c>
    </row>
    <row r="98" spans="1:9" ht="12.75">
      <c r="A98" s="104" t="s">
        <v>182</v>
      </c>
      <c r="B98" s="105">
        <v>6930</v>
      </c>
      <c r="C98" s="105">
        <v>1670</v>
      </c>
      <c r="D98" s="105">
        <v>19</v>
      </c>
      <c r="E98" s="105">
        <v>208</v>
      </c>
      <c r="F98" s="105">
        <v>397</v>
      </c>
      <c r="G98" s="105">
        <v>590</v>
      </c>
      <c r="H98" s="106">
        <v>156</v>
      </c>
      <c r="I98" s="107">
        <f t="shared" si="8"/>
        <v>9970</v>
      </c>
    </row>
    <row r="99" spans="1:9" ht="12.75">
      <c r="A99" s="104" t="s">
        <v>187</v>
      </c>
      <c r="B99" s="105">
        <v>1593</v>
      </c>
      <c r="C99" s="105">
        <v>78</v>
      </c>
      <c r="D99" s="105">
        <v>3</v>
      </c>
      <c r="E99" s="105">
        <v>13</v>
      </c>
      <c r="F99" s="105">
        <v>7</v>
      </c>
      <c r="G99" s="105">
        <v>148</v>
      </c>
      <c r="H99" s="106">
        <v>0</v>
      </c>
      <c r="I99" s="107">
        <f t="shared" si="8"/>
        <v>1842</v>
      </c>
    </row>
    <row r="100" spans="1:9" ht="25.5">
      <c r="A100" s="104" t="s">
        <v>231</v>
      </c>
      <c r="B100" s="105">
        <v>2087</v>
      </c>
      <c r="C100" s="105">
        <v>198</v>
      </c>
      <c r="D100" s="105">
        <v>27</v>
      </c>
      <c r="E100" s="105">
        <v>10</v>
      </c>
      <c r="F100" s="105">
        <v>82</v>
      </c>
      <c r="G100" s="105">
        <v>710</v>
      </c>
      <c r="H100" s="106">
        <v>0</v>
      </c>
      <c r="I100" s="107">
        <f t="shared" si="8"/>
        <v>3114</v>
      </c>
    </row>
    <row r="101" spans="1:9" ht="25.5">
      <c r="A101" s="104" t="s">
        <v>177</v>
      </c>
      <c r="B101" s="108">
        <v>12798</v>
      </c>
      <c r="C101" s="108">
        <v>3727</v>
      </c>
      <c r="D101" s="108">
        <v>0</v>
      </c>
      <c r="E101" s="108">
        <v>152</v>
      </c>
      <c r="F101" s="108">
        <v>5150</v>
      </c>
      <c r="G101" s="108">
        <v>69</v>
      </c>
      <c r="H101" s="109">
        <v>47</v>
      </c>
      <c r="I101" s="107">
        <f t="shared" si="8"/>
        <v>21943</v>
      </c>
    </row>
    <row r="102" spans="1:9" ht="12.75">
      <c r="A102" s="45" t="s">
        <v>175</v>
      </c>
      <c r="B102" s="105">
        <v>5512</v>
      </c>
      <c r="C102" s="105">
        <v>6535</v>
      </c>
      <c r="D102" s="105">
        <v>6</v>
      </c>
      <c r="E102" s="105">
        <v>14623</v>
      </c>
      <c r="F102" s="105">
        <v>244</v>
      </c>
      <c r="G102" s="105">
        <v>3619</v>
      </c>
      <c r="H102" s="105">
        <v>38</v>
      </c>
      <c r="I102" s="107">
        <f t="shared" si="8"/>
        <v>30577</v>
      </c>
    </row>
    <row r="103" spans="1:9" ht="12.75">
      <c r="A103" s="104" t="s">
        <v>280</v>
      </c>
      <c r="B103" s="108">
        <v>33959</v>
      </c>
      <c r="C103" s="108">
        <v>2502</v>
      </c>
      <c r="D103" s="108">
        <v>61</v>
      </c>
      <c r="E103" s="108">
        <v>683</v>
      </c>
      <c r="F103" s="108">
        <v>665</v>
      </c>
      <c r="G103" s="108">
        <v>14882</v>
      </c>
      <c r="H103" s="109">
        <v>463</v>
      </c>
      <c r="I103" s="107">
        <f t="shared" si="8"/>
        <v>53215</v>
      </c>
    </row>
    <row r="104" spans="1:9" ht="12.75">
      <c r="A104" s="104" t="s">
        <v>185</v>
      </c>
      <c r="B104" s="105">
        <v>3520</v>
      </c>
      <c r="C104" s="105">
        <v>120</v>
      </c>
      <c r="D104" s="105">
        <v>50</v>
      </c>
      <c r="E104" s="105">
        <v>21</v>
      </c>
      <c r="F104" s="105">
        <v>180</v>
      </c>
      <c r="G104" s="105">
        <v>741</v>
      </c>
      <c r="H104" s="106">
        <v>0</v>
      </c>
      <c r="I104" s="107">
        <f t="shared" si="8"/>
        <v>4632</v>
      </c>
    </row>
    <row r="105" spans="1:9" ht="12.75">
      <c r="A105" s="104" t="s">
        <v>189</v>
      </c>
      <c r="B105" s="108">
        <v>847</v>
      </c>
      <c r="C105" s="108">
        <v>635</v>
      </c>
      <c r="D105" s="108">
        <v>0</v>
      </c>
      <c r="E105" s="108">
        <v>111</v>
      </c>
      <c r="F105" s="108">
        <v>132</v>
      </c>
      <c r="G105" s="108">
        <v>97</v>
      </c>
      <c r="H105" s="109">
        <v>15</v>
      </c>
      <c r="I105" s="107">
        <f t="shared" si="8"/>
        <v>1837</v>
      </c>
    </row>
    <row r="106" spans="1:9" ht="12.75">
      <c r="A106" s="45" t="s">
        <v>234</v>
      </c>
      <c r="B106" s="108">
        <v>32</v>
      </c>
      <c r="C106" s="108">
        <v>0</v>
      </c>
      <c r="D106" s="108">
        <v>0</v>
      </c>
      <c r="E106" s="108">
        <v>0</v>
      </c>
      <c r="F106" s="108">
        <v>0</v>
      </c>
      <c r="G106" s="108">
        <v>0</v>
      </c>
      <c r="H106" s="108">
        <v>0</v>
      </c>
      <c r="I106" s="107">
        <f t="shared" si="8"/>
        <v>32</v>
      </c>
    </row>
    <row r="107" spans="1:9" ht="13.5" thickBot="1">
      <c r="A107" s="110" t="s">
        <v>183</v>
      </c>
      <c r="B107" s="111">
        <v>7075</v>
      </c>
      <c r="C107" s="111">
        <v>681</v>
      </c>
      <c r="D107" s="111">
        <v>46</v>
      </c>
      <c r="E107" s="111">
        <v>29</v>
      </c>
      <c r="F107" s="111">
        <v>227</v>
      </c>
      <c r="G107" s="111">
        <v>2156</v>
      </c>
      <c r="H107" s="112">
        <v>0</v>
      </c>
      <c r="I107" s="107">
        <f t="shared" si="8"/>
        <v>10214</v>
      </c>
    </row>
    <row r="108" spans="1:9" ht="13.5" thickBot="1">
      <c r="A108" s="46" t="s">
        <v>245</v>
      </c>
      <c r="B108" s="113">
        <f aca="true" t="shared" si="9" ref="B108:I108">SUM(B90:B107)</f>
        <v>134102</v>
      </c>
      <c r="C108" s="113">
        <f t="shared" si="9"/>
        <v>30759</v>
      </c>
      <c r="D108" s="113">
        <f t="shared" si="9"/>
        <v>1354</v>
      </c>
      <c r="E108" s="113">
        <f t="shared" si="9"/>
        <v>31631</v>
      </c>
      <c r="F108" s="113">
        <f t="shared" si="9"/>
        <v>21332</v>
      </c>
      <c r="G108" s="113">
        <f t="shared" si="9"/>
        <v>34713</v>
      </c>
      <c r="H108" s="113">
        <f t="shared" si="9"/>
        <v>1457</v>
      </c>
      <c r="I108" s="113">
        <f t="shared" si="9"/>
        <v>255348</v>
      </c>
    </row>
    <row r="109" spans="1:9" ht="13.5" thickBot="1">
      <c r="A109" s="353" t="s">
        <v>259</v>
      </c>
      <c r="B109" s="353"/>
      <c r="C109" s="353"/>
      <c r="D109" s="353"/>
      <c r="E109" s="353"/>
      <c r="F109" s="353"/>
      <c r="G109" s="353"/>
      <c r="H109" s="353"/>
      <c r="I109" s="353"/>
    </row>
    <row r="110" spans="1:9" ht="23.25" thickBot="1">
      <c r="A110" s="96" t="s">
        <v>278</v>
      </c>
      <c r="B110" s="94" t="s">
        <v>194</v>
      </c>
      <c r="C110" s="97" t="s">
        <v>203</v>
      </c>
      <c r="D110" s="94" t="s">
        <v>206</v>
      </c>
      <c r="E110" s="97" t="s">
        <v>200</v>
      </c>
      <c r="F110" s="98" t="s">
        <v>198</v>
      </c>
      <c r="G110" s="94" t="s">
        <v>197</v>
      </c>
      <c r="H110" s="99" t="s">
        <v>99</v>
      </c>
      <c r="I110" s="100" t="s">
        <v>244</v>
      </c>
    </row>
    <row r="111" spans="1:9" ht="12.75">
      <c r="A111" s="101" t="s">
        <v>186</v>
      </c>
      <c r="B111" s="102">
        <v>1451</v>
      </c>
      <c r="C111" s="102">
        <v>333</v>
      </c>
      <c r="D111" s="102">
        <v>70</v>
      </c>
      <c r="E111" s="102">
        <v>13</v>
      </c>
      <c r="F111" s="102">
        <v>403</v>
      </c>
      <c r="G111" s="102">
        <v>275</v>
      </c>
      <c r="H111" s="102">
        <v>0</v>
      </c>
      <c r="I111" s="103">
        <f>SUM(B111:H111)</f>
        <v>2545</v>
      </c>
    </row>
    <row r="112" spans="1:9" ht="12.75">
      <c r="A112" s="104" t="s">
        <v>176</v>
      </c>
      <c r="B112" s="105">
        <v>22969</v>
      </c>
      <c r="C112" s="105">
        <v>7938</v>
      </c>
      <c r="D112" s="105">
        <v>835</v>
      </c>
      <c r="E112" s="105">
        <v>417</v>
      </c>
      <c r="F112" s="105">
        <v>3365</v>
      </c>
      <c r="G112" s="105">
        <v>2888</v>
      </c>
      <c r="H112" s="106">
        <v>210</v>
      </c>
      <c r="I112" s="107">
        <f aca="true" t="shared" si="10" ref="I112:I128">SUM(B112:H112)</f>
        <v>38622</v>
      </c>
    </row>
    <row r="113" spans="1:9" ht="12.75">
      <c r="A113" s="104" t="s">
        <v>181</v>
      </c>
      <c r="B113" s="105">
        <v>5891</v>
      </c>
      <c r="C113" s="105">
        <v>517</v>
      </c>
      <c r="D113" s="105">
        <v>1</v>
      </c>
      <c r="E113" s="105">
        <v>8</v>
      </c>
      <c r="F113" s="105">
        <v>14</v>
      </c>
      <c r="G113" s="105">
        <v>20</v>
      </c>
      <c r="H113" s="106">
        <v>969</v>
      </c>
      <c r="I113" s="107">
        <f t="shared" si="10"/>
        <v>7420</v>
      </c>
    </row>
    <row r="114" spans="1:9" ht="12.75">
      <c r="A114" s="104" t="s">
        <v>178</v>
      </c>
      <c r="B114" s="105">
        <v>19045</v>
      </c>
      <c r="C114" s="105">
        <v>3373</v>
      </c>
      <c r="D114" s="105">
        <v>51</v>
      </c>
      <c r="E114" s="105">
        <v>10321</v>
      </c>
      <c r="F114" s="105">
        <v>153</v>
      </c>
      <c r="G114" s="105">
        <v>1915</v>
      </c>
      <c r="H114" s="106">
        <v>161</v>
      </c>
      <c r="I114" s="107">
        <f t="shared" si="10"/>
        <v>35019</v>
      </c>
    </row>
    <row r="115" spans="1:9" ht="12.75">
      <c r="A115" s="104" t="s">
        <v>180</v>
      </c>
      <c r="B115" s="105">
        <v>8096</v>
      </c>
      <c r="C115" s="105">
        <v>2060</v>
      </c>
      <c r="D115" s="105">
        <v>27</v>
      </c>
      <c r="E115" s="105">
        <v>391</v>
      </c>
      <c r="F115" s="105">
        <v>693</v>
      </c>
      <c r="G115" s="105">
        <v>2497</v>
      </c>
      <c r="H115" s="106">
        <v>266</v>
      </c>
      <c r="I115" s="107">
        <f t="shared" si="10"/>
        <v>14030</v>
      </c>
    </row>
    <row r="116" spans="1:9" ht="12.75">
      <c r="A116" s="104" t="s">
        <v>190</v>
      </c>
      <c r="B116" s="105">
        <v>592</v>
      </c>
      <c r="C116" s="105">
        <v>263</v>
      </c>
      <c r="D116" s="105">
        <v>0</v>
      </c>
      <c r="E116" s="105">
        <v>237</v>
      </c>
      <c r="F116" s="105">
        <v>37</v>
      </c>
      <c r="G116" s="105">
        <v>11</v>
      </c>
      <c r="H116" s="106">
        <v>0</v>
      </c>
      <c r="I116" s="107">
        <f t="shared" si="10"/>
        <v>1140</v>
      </c>
    </row>
    <row r="117" spans="1:9" ht="12.75">
      <c r="A117" s="104" t="s">
        <v>188</v>
      </c>
      <c r="B117" s="105">
        <v>1474</v>
      </c>
      <c r="C117" s="105">
        <v>20</v>
      </c>
      <c r="D117" s="105">
        <v>0</v>
      </c>
      <c r="E117" s="105">
        <v>2</v>
      </c>
      <c r="F117" s="105">
        <v>1</v>
      </c>
      <c r="G117" s="105">
        <v>236</v>
      </c>
      <c r="H117" s="106">
        <v>0</v>
      </c>
      <c r="I117" s="107">
        <f t="shared" si="10"/>
        <v>1733</v>
      </c>
    </row>
    <row r="118" spans="1:9" ht="12.75">
      <c r="A118" s="104" t="s">
        <v>179</v>
      </c>
      <c r="B118" s="105">
        <v>15622</v>
      </c>
      <c r="C118" s="105">
        <v>1098</v>
      </c>
      <c r="D118" s="105">
        <v>32</v>
      </c>
      <c r="E118" s="105">
        <v>382</v>
      </c>
      <c r="F118" s="105">
        <v>61</v>
      </c>
      <c r="G118" s="105">
        <v>1675</v>
      </c>
      <c r="H118" s="106">
        <v>8</v>
      </c>
      <c r="I118" s="107">
        <f t="shared" si="10"/>
        <v>18878</v>
      </c>
    </row>
    <row r="119" spans="1:9" ht="12.75">
      <c r="A119" s="104" t="s">
        <v>182</v>
      </c>
      <c r="B119" s="105">
        <v>5421</v>
      </c>
      <c r="C119" s="105">
        <v>2872</v>
      </c>
      <c r="D119" s="105">
        <v>40</v>
      </c>
      <c r="E119" s="105">
        <v>297</v>
      </c>
      <c r="F119" s="105">
        <v>623</v>
      </c>
      <c r="G119" s="105">
        <v>552</v>
      </c>
      <c r="H119" s="106">
        <v>35</v>
      </c>
      <c r="I119" s="107">
        <f t="shared" si="10"/>
        <v>9840</v>
      </c>
    </row>
    <row r="120" spans="1:9" ht="12.75">
      <c r="A120" s="104" t="s">
        <v>187</v>
      </c>
      <c r="B120" s="105">
        <v>5750</v>
      </c>
      <c r="C120" s="105">
        <v>49</v>
      </c>
      <c r="D120" s="105">
        <v>5</v>
      </c>
      <c r="E120" s="105">
        <v>5</v>
      </c>
      <c r="F120" s="105">
        <v>2</v>
      </c>
      <c r="G120" s="105">
        <v>61</v>
      </c>
      <c r="H120" s="106">
        <v>0</v>
      </c>
      <c r="I120" s="107">
        <f t="shared" si="10"/>
        <v>5872</v>
      </c>
    </row>
    <row r="121" spans="1:9" ht="25.5">
      <c r="A121" s="104" t="s">
        <v>231</v>
      </c>
      <c r="B121" s="105">
        <v>3040</v>
      </c>
      <c r="C121" s="105">
        <v>413</v>
      </c>
      <c r="D121" s="105">
        <v>2</v>
      </c>
      <c r="E121" s="105">
        <v>72</v>
      </c>
      <c r="F121" s="105">
        <v>204</v>
      </c>
      <c r="G121" s="105">
        <v>640</v>
      </c>
      <c r="H121" s="106">
        <v>0</v>
      </c>
      <c r="I121" s="107">
        <f t="shared" si="10"/>
        <v>4371</v>
      </c>
    </row>
    <row r="122" spans="1:9" ht="25.5">
      <c r="A122" s="104" t="s">
        <v>177</v>
      </c>
      <c r="B122" s="108">
        <v>18918</v>
      </c>
      <c r="C122" s="108">
        <v>4189</v>
      </c>
      <c r="D122" s="108">
        <v>0</v>
      </c>
      <c r="E122" s="108">
        <v>114</v>
      </c>
      <c r="F122" s="108">
        <v>200</v>
      </c>
      <c r="G122" s="108">
        <v>1</v>
      </c>
      <c r="H122" s="109">
        <v>0</v>
      </c>
      <c r="I122" s="107">
        <f t="shared" si="10"/>
        <v>23422</v>
      </c>
    </row>
    <row r="123" spans="1:9" ht="12.75">
      <c r="A123" s="45" t="s">
        <v>175</v>
      </c>
      <c r="B123" s="105">
        <v>6964</v>
      </c>
      <c r="C123" s="105">
        <v>7473</v>
      </c>
      <c r="D123" s="105">
        <v>38</v>
      </c>
      <c r="E123" s="105">
        <v>13271</v>
      </c>
      <c r="F123" s="105">
        <v>55</v>
      </c>
      <c r="G123" s="105">
        <v>4061</v>
      </c>
      <c r="H123" s="105">
        <v>40</v>
      </c>
      <c r="I123" s="107">
        <f t="shared" si="10"/>
        <v>31902</v>
      </c>
    </row>
    <row r="124" spans="1:9" ht="12.75">
      <c r="A124" s="104" t="s">
        <v>280</v>
      </c>
      <c r="B124" s="108">
        <v>28070</v>
      </c>
      <c r="C124" s="108">
        <v>2922</v>
      </c>
      <c r="D124" s="108">
        <v>19</v>
      </c>
      <c r="E124" s="108">
        <v>1320</v>
      </c>
      <c r="F124" s="108">
        <v>304</v>
      </c>
      <c r="G124" s="108">
        <v>10065</v>
      </c>
      <c r="H124" s="109">
        <v>498</v>
      </c>
      <c r="I124" s="107">
        <f t="shared" si="10"/>
        <v>43198</v>
      </c>
    </row>
    <row r="125" spans="1:9" ht="12.75">
      <c r="A125" s="104" t="s">
        <v>185</v>
      </c>
      <c r="B125" s="105">
        <v>3276</v>
      </c>
      <c r="C125" s="105">
        <v>138</v>
      </c>
      <c r="D125" s="105">
        <v>5</v>
      </c>
      <c r="E125" s="105">
        <v>16</v>
      </c>
      <c r="F125" s="105">
        <v>0</v>
      </c>
      <c r="G125" s="105">
        <v>274</v>
      </c>
      <c r="H125" s="106">
        <v>67</v>
      </c>
      <c r="I125" s="107">
        <f t="shared" si="10"/>
        <v>3776</v>
      </c>
    </row>
    <row r="126" spans="1:9" ht="12.75">
      <c r="A126" s="104" t="s">
        <v>189</v>
      </c>
      <c r="B126" s="108">
        <v>301</v>
      </c>
      <c r="C126" s="108">
        <v>383</v>
      </c>
      <c r="D126" s="108">
        <v>0</v>
      </c>
      <c r="E126" s="108">
        <v>161</v>
      </c>
      <c r="F126" s="108">
        <v>65</v>
      </c>
      <c r="G126" s="108">
        <v>204</v>
      </c>
      <c r="H126" s="109">
        <v>0</v>
      </c>
      <c r="I126" s="107">
        <f t="shared" si="10"/>
        <v>1114</v>
      </c>
    </row>
    <row r="127" spans="1:9" ht="12.75">
      <c r="A127" s="45" t="s">
        <v>234</v>
      </c>
      <c r="B127" s="108">
        <v>6</v>
      </c>
      <c r="C127" s="108">
        <v>0</v>
      </c>
      <c r="D127" s="108">
        <v>0</v>
      </c>
      <c r="E127" s="108">
        <v>0</v>
      </c>
      <c r="F127" s="108">
        <v>0</v>
      </c>
      <c r="G127" s="108">
        <v>1</v>
      </c>
      <c r="H127" s="108">
        <v>0</v>
      </c>
      <c r="I127" s="107">
        <f t="shared" si="10"/>
        <v>7</v>
      </c>
    </row>
    <row r="128" spans="1:9" ht="13.5" thickBot="1">
      <c r="A128" s="110" t="s">
        <v>183</v>
      </c>
      <c r="B128" s="111">
        <v>7304</v>
      </c>
      <c r="C128" s="111">
        <v>378</v>
      </c>
      <c r="D128" s="111">
        <v>10</v>
      </c>
      <c r="E128" s="111">
        <v>26</v>
      </c>
      <c r="F128" s="111">
        <v>251</v>
      </c>
      <c r="G128" s="111">
        <v>2028</v>
      </c>
      <c r="H128" s="112">
        <v>0</v>
      </c>
      <c r="I128" s="107">
        <f t="shared" si="10"/>
        <v>9997</v>
      </c>
    </row>
    <row r="129" spans="1:9" ht="13.5" thickBot="1">
      <c r="A129" s="46" t="s">
        <v>244</v>
      </c>
      <c r="B129" s="113">
        <f aca="true" t="shared" si="11" ref="B129:I129">SUM(B111:B128)</f>
        <v>154190</v>
      </c>
      <c r="C129" s="113">
        <f t="shared" si="11"/>
        <v>34419</v>
      </c>
      <c r="D129" s="113">
        <f t="shared" si="11"/>
        <v>1135</v>
      </c>
      <c r="E129" s="113">
        <f t="shared" si="11"/>
        <v>27053</v>
      </c>
      <c r="F129" s="113">
        <f t="shared" si="11"/>
        <v>6431</v>
      </c>
      <c r="G129" s="113">
        <f t="shared" si="11"/>
        <v>27404</v>
      </c>
      <c r="H129" s="113">
        <f t="shared" si="11"/>
        <v>2254</v>
      </c>
      <c r="I129" s="113">
        <f t="shared" si="11"/>
        <v>252886</v>
      </c>
    </row>
    <row r="130" spans="1:9" ht="13.5" thickBot="1">
      <c r="A130" s="353" t="s">
        <v>260</v>
      </c>
      <c r="B130" s="353"/>
      <c r="C130" s="353"/>
      <c r="D130" s="353"/>
      <c r="E130" s="353"/>
      <c r="F130" s="353"/>
      <c r="G130" s="353"/>
      <c r="H130" s="353"/>
      <c r="I130" s="353"/>
    </row>
    <row r="131" spans="1:9" ht="23.25" thickBot="1">
      <c r="A131" s="96" t="s">
        <v>278</v>
      </c>
      <c r="B131" s="94" t="s">
        <v>194</v>
      </c>
      <c r="C131" s="97" t="s">
        <v>203</v>
      </c>
      <c r="D131" s="94" t="s">
        <v>206</v>
      </c>
      <c r="E131" s="97" t="s">
        <v>200</v>
      </c>
      <c r="F131" s="98" t="s">
        <v>198</v>
      </c>
      <c r="G131" s="94" t="s">
        <v>197</v>
      </c>
      <c r="H131" s="99" t="s">
        <v>99</v>
      </c>
      <c r="I131" s="100" t="s">
        <v>244</v>
      </c>
    </row>
    <row r="132" spans="1:9" ht="12.75">
      <c r="A132" s="101" t="s">
        <v>186</v>
      </c>
      <c r="B132" s="102">
        <v>1638</v>
      </c>
      <c r="C132" s="102">
        <v>94</v>
      </c>
      <c r="D132" s="102">
        <v>51</v>
      </c>
      <c r="E132" s="102">
        <v>11</v>
      </c>
      <c r="F132" s="102">
        <v>391</v>
      </c>
      <c r="G132" s="102">
        <v>130</v>
      </c>
      <c r="H132" s="102">
        <v>10</v>
      </c>
      <c r="I132" s="103">
        <f>SUM(B132:H132)</f>
        <v>2325</v>
      </c>
    </row>
    <row r="133" spans="1:9" ht="12.75">
      <c r="A133" s="104" t="s">
        <v>176</v>
      </c>
      <c r="B133" s="105">
        <v>19092</v>
      </c>
      <c r="C133" s="105">
        <v>4874</v>
      </c>
      <c r="D133" s="105">
        <v>367</v>
      </c>
      <c r="E133" s="105">
        <v>161</v>
      </c>
      <c r="F133" s="105">
        <v>3200</v>
      </c>
      <c r="G133" s="105">
        <v>1771</v>
      </c>
      <c r="H133" s="106">
        <v>203</v>
      </c>
      <c r="I133" s="107">
        <f aca="true" t="shared" si="12" ref="I133:I149">SUM(B133:H133)</f>
        <v>29668</v>
      </c>
    </row>
    <row r="134" spans="1:9" ht="12.75">
      <c r="A134" s="104" t="s">
        <v>181</v>
      </c>
      <c r="B134" s="105">
        <v>8522</v>
      </c>
      <c r="C134" s="105">
        <v>271</v>
      </c>
      <c r="D134" s="105">
        <v>0</v>
      </c>
      <c r="E134" s="105">
        <v>198</v>
      </c>
      <c r="F134" s="105">
        <v>0</v>
      </c>
      <c r="G134" s="105">
        <v>49</v>
      </c>
      <c r="H134" s="106">
        <v>409</v>
      </c>
      <c r="I134" s="107">
        <f t="shared" si="12"/>
        <v>9449</v>
      </c>
    </row>
    <row r="135" spans="1:9" ht="12.75">
      <c r="A135" s="104" t="s">
        <v>178</v>
      </c>
      <c r="B135" s="105">
        <v>14116</v>
      </c>
      <c r="C135" s="105">
        <v>6164</v>
      </c>
      <c r="D135" s="105">
        <v>38</v>
      </c>
      <c r="E135" s="105">
        <v>332</v>
      </c>
      <c r="F135" s="105">
        <v>2676</v>
      </c>
      <c r="G135" s="105">
        <v>1828</v>
      </c>
      <c r="H135" s="106">
        <v>132</v>
      </c>
      <c r="I135" s="107">
        <f t="shared" si="12"/>
        <v>25286</v>
      </c>
    </row>
    <row r="136" spans="1:9" ht="12.75">
      <c r="A136" s="104" t="s">
        <v>180</v>
      </c>
      <c r="B136" s="105">
        <v>8176</v>
      </c>
      <c r="C136" s="105">
        <v>1797</v>
      </c>
      <c r="D136" s="105">
        <v>0</v>
      </c>
      <c r="E136" s="105">
        <v>318</v>
      </c>
      <c r="F136" s="105">
        <v>744</v>
      </c>
      <c r="G136" s="105">
        <v>2439</v>
      </c>
      <c r="H136" s="106">
        <v>116</v>
      </c>
      <c r="I136" s="107">
        <f t="shared" si="12"/>
        <v>13590</v>
      </c>
    </row>
    <row r="137" spans="1:9" ht="12.75">
      <c r="A137" s="104" t="s">
        <v>190</v>
      </c>
      <c r="B137" s="105">
        <v>358</v>
      </c>
      <c r="C137" s="105">
        <v>491</v>
      </c>
      <c r="D137" s="105">
        <v>0</v>
      </c>
      <c r="E137" s="105">
        <v>287</v>
      </c>
      <c r="F137" s="105">
        <v>35</v>
      </c>
      <c r="G137" s="105">
        <v>14</v>
      </c>
      <c r="H137" s="106">
        <v>0</v>
      </c>
      <c r="I137" s="107">
        <f t="shared" si="12"/>
        <v>1185</v>
      </c>
    </row>
    <row r="138" spans="1:9" ht="12.75">
      <c r="A138" s="104" t="s">
        <v>188</v>
      </c>
      <c r="B138" s="105">
        <v>912</v>
      </c>
      <c r="C138" s="105">
        <v>23</v>
      </c>
      <c r="D138" s="105">
        <v>0</v>
      </c>
      <c r="E138" s="105">
        <v>0</v>
      </c>
      <c r="F138" s="105">
        <v>8</v>
      </c>
      <c r="G138" s="105">
        <v>411</v>
      </c>
      <c r="H138" s="106">
        <v>0</v>
      </c>
      <c r="I138" s="107">
        <f t="shared" si="12"/>
        <v>1354</v>
      </c>
    </row>
    <row r="139" spans="1:9" ht="12.75">
      <c r="A139" s="104" t="s">
        <v>179</v>
      </c>
      <c r="B139" s="105">
        <v>16033</v>
      </c>
      <c r="C139" s="105">
        <v>886</v>
      </c>
      <c r="D139" s="105">
        <v>2</v>
      </c>
      <c r="E139" s="105">
        <v>315</v>
      </c>
      <c r="F139" s="105">
        <v>274</v>
      </c>
      <c r="G139" s="105">
        <v>1040</v>
      </c>
      <c r="H139" s="106">
        <v>51</v>
      </c>
      <c r="I139" s="107">
        <f t="shared" si="12"/>
        <v>18601</v>
      </c>
    </row>
    <row r="140" spans="1:9" ht="12.75">
      <c r="A140" s="104" t="s">
        <v>182</v>
      </c>
      <c r="B140" s="105">
        <v>5544</v>
      </c>
      <c r="C140" s="105">
        <v>1708</v>
      </c>
      <c r="D140" s="105">
        <v>11</v>
      </c>
      <c r="E140" s="105">
        <v>120</v>
      </c>
      <c r="F140" s="105">
        <v>166</v>
      </c>
      <c r="G140" s="105">
        <v>521</v>
      </c>
      <c r="H140" s="106">
        <v>36</v>
      </c>
      <c r="I140" s="107">
        <f t="shared" si="12"/>
        <v>8106</v>
      </c>
    </row>
    <row r="141" spans="1:9" ht="12.75">
      <c r="A141" s="104" t="s">
        <v>187</v>
      </c>
      <c r="B141" s="105">
        <v>1531</v>
      </c>
      <c r="C141" s="105">
        <v>30</v>
      </c>
      <c r="D141" s="105">
        <v>0</v>
      </c>
      <c r="E141" s="105">
        <v>43</v>
      </c>
      <c r="F141" s="105">
        <v>9</v>
      </c>
      <c r="G141" s="105">
        <v>88</v>
      </c>
      <c r="H141" s="106">
        <v>0</v>
      </c>
      <c r="I141" s="107">
        <f t="shared" si="12"/>
        <v>1701</v>
      </c>
    </row>
    <row r="142" spans="1:9" ht="25.5">
      <c r="A142" s="104" t="s">
        <v>231</v>
      </c>
      <c r="B142" s="105">
        <v>1863</v>
      </c>
      <c r="C142" s="105">
        <v>293</v>
      </c>
      <c r="D142" s="105">
        <v>1</v>
      </c>
      <c r="E142" s="105">
        <v>168</v>
      </c>
      <c r="F142" s="105">
        <v>44</v>
      </c>
      <c r="G142" s="105">
        <v>292</v>
      </c>
      <c r="H142" s="106">
        <v>0</v>
      </c>
      <c r="I142" s="107">
        <f t="shared" si="12"/>
        <v>2661</v>
      </c>
    </row>
    <row r="143" spans="1:9" ht="25.5">
      <c r="A143" s="104" t="s">
        <v>177</v>
      </c>
      <c r="B143" s="108">
        <v>9620</v>
      </c>
      <c r="C143" s="108">
        <v>1103</v>
      </c>
      <c r="D143" s="108">
        <v>0</v>
      </c>
      <c r="E143" s="108">
        <v>239</v>
      </c>
      <c r="F143" s="108">
        <v>173</v>
      </c>
      <c r="G143" s="108">
        <v>107</v>
      </c>
      <c r="H143" s="109">
        <v>0</v>
      </c>
      <c r="I143" s="107">
        <f t="shared" si="12"/>
        <v>11242</v>
      </c>
    </row>
    <row r="144" spans="1:9" ht="12.75">
      <c r="A144" s="45" t="s">
        <v>175</v>
      </c>
      <c r="B144" s="105">
        <v>5068</v>
      </c>
      <c r="C144" s="105">
        <v>2896</v>
      </c>
      <c r="D144" s="105">
        <v>43</v>
      </c>
      <c r="E144" s="105">
        <v>19386</v>
      </c>
      <c r="F144" s="105">
        <v>48</v>
      </c>
      <c r="G144" s="105">
        <v>2961</v>
      </c>
      <c r="H144" s="105">
        <v>106</v>
      </c>
      <c r="I144" s="107">
        <f t="shared" si="12"/>
        <v>30508</v>
      </c>
    </row>
    <row r="145" spans="1:9" ht="12.75">
      <c r="A145" s="104" t="s">
        <v>280</v>
      </c>
      <c r="B145" s="108">
        <v>19466</v>
      </c>
      <c r="C145" s="108">
        <v>1587</v>
      </c>
      <c r="D145" s="108">
        <v>0</v>
      </c>
      <c r="E145" s="108">
        <v>1077</v>
      </c>
      <c r="F145" s="108">
        <v>1105</v>
      </c>
      <c r="G145" s="108">
        <v>12068</v>
      </c>
      <c r="H145" s="109">
        <v>28</v>
      </c>
      <c r="I145" s="107">
        <f t="shared" si="12"/>
        <v>35331</v>
      </c>
    </row>
    <row r="146" spans="1:9" ht="12.75">
      <c r="A146" s="104" t="s">
        <v>185</v>
      </c>
      <c r="B146" s="105">
        <v>2557</v>
      </c>
      <c r="C146" s="105">
        <v>1373</v>
      </c>
      <c r="D146" s="105">
        <v>4</v>
      </c>
      <c r="E146" s="105">
        <v>10</v>
      </c>
      <c r="F146" s="105">
        <v>20</v>
      </c>
      <c r="G146" s="105">
        <v>559</v>
      </c>
      <c r="H146" s="106">
        <v>15</v>
      </c>
      <c r="I146" s="107">
        <f t="shared" si="12"/>
        <v>4538</v>
      </c>
    </row>
    <row r="147" spans="1:9" ht="12.75">
      <c r="A147" s="104" t="s">
        <v>189</v>
      </c>
      <c r="B147" s="108">
        <v>497</v>
      </c>
      <c r="C147" s="108">
        <v>661</v>
      </c>
      <c r="D147" s="108">
        <v>3</v>
      </c>
      <c r="E147" s="108">
        <v>125</v>
      </c>
      <c r="F147" s="108">
        <v>61</v>
      </c>
      <c r="G147" s="108">
        <v>284</v>
      </c>
      <c r="H147" s="109">
        <v>3</v>
      </c>
      <c r="I147" s="107">
        <f t="shared" si="12"/>
        <v>1634</v>
      </c>
    </row>
    <row r="148" spans="1:9" ht="12.75">
      <c r="A148" s="45" t="s">
        <v>234</v>
      </c>
      <c r="B148" s="108">
        <v>34</v>
      </c>
      <c r="C148" s="108">
        <v>0</v>
      </c>
      <c r="D148" s="108">
        <v>0</v>
      </c>
      <c r="E148" s="108">
        <v>0</v>
      </c>
      <c r="F148" s="108">
        <v>0</v>
      </c>
      <c r="G148" s="108">
        <v>10</v>
      </c>
      <c r="H148" s="108">
        <v>0</v>
      </c>
      <c r="I148" s="107">
        <f t="shared" si="12"/>
        <v>44</v>
      </c>
    </row>
    <row r="149" spans="1:9" ht="13.5" thickBot="1">
      <c r="A149" s="110" t="s">
        <v>183</v>
      </c>
      <c r="B149" s="111">
        <v>5640</v>
      </c>
      <c r="C149" s="111">
        <v>401</v>
      </c>
      <c r="D149" s="111">
        <v>7</v>
      </c>
      <c r="E149" s="111">
        <v>25</v>
      </c>
      <c r="F149" s="111">
        <v>155</v>
      </c>
      <c r="G149" s="111">
        <v>1827</v>
      </c>
      <c r="H149" s="112">
        <v>0</v>
      </c>
      <c r="I149" s="107">
        <f t="shared" si="12"/>
        <v>8055</v>
      </c>
    </row>
    <row r="150" spans="1:9" ht="13.5" thickBot="1">
      <c r="A150" s="46" t="s">
        <v>243</v>
      </c>
      <c r="B150" s="113">
        <f aca="true" t="shared" si="13" ref="B150:I150">SUM(B132:B149)</f>
        <v>120667</v>
      </c>
      <c r="C150" s="113">
        <f t="shared" si="13"/>
        <v>24652</v>
      </c>
      <c r="D150" s="113">
        <f t="shared" si="13"/>
        <v>527</v>
      </c>
      <c r="E150" s="113">
        <f t="shared" si="13"/>
        <v>22815</v>
      </c>
      <c r="F150" s="113">
        <f t="shared" si="13"/>
        <v>9109</v>
      </c>
      <c r="G150" s="113">
        <f t="shared" si="13"/>
        <v>26399</v>
      </c>
      <c r="H150" s="113">
        <f t="shared" si="13"/>
        <v>1109</v>
      </c>
      <c r="I150" s="113">
        <f t="shared" si="13"/>
        <v>205278</v>
      </c>
    </row>
    <row r="151" spans="1:9" ht="13.5" thickBot="1">
      <c r="A151" s="353" t="s">
        <v>261</v>
      </c>
      <c r="B151" s="353"/>
      <c r="C151" s="353"/>
      <c r="D151" s="353"/>
      <c r="E151" s="353"/>
      <c r="F151" s="353"/>
      <c r="G151" s="353"/>
      <c r="H151" s="353"/>
      <c r="I151" s="353"/>
    </row>
    <row r="152" spans="1:9" ht="23.25" thickBot="1">
      <c r="A152" s="96" t="s">
        <v>278</v>
      </c>
      <c r="B152" s="94" t="s">
        <v>194</v>
      </c>
      <c r="C152" s="97" t="s">
        <v>203</v>
      </c>
      <c r="D152" s="94" t="s">
        <v>206</v>
      </c>
      <c r="E152" s="97" t="s">
        <v>200</v>
      </c>
      <c r="F152" s="98" t="s">
        <v>198</v>
      </c>
      <c r="G152" s="94" t="s">
        <v>197</v>
      </c>
      <c r="H152" s="99" t="s">
        <v>99</v>
      </c>
      <c r="I152" s="100" t="s">
        <v>242</v>
      </c>
    </row>
    <row r="153" spans="1:9" ht="12.75">
      <c r="A153" s="101" t="s">
        <v>186</v>
      </c>
      <c r="B153" s="102">
        <v>1033</v>
      </c>
      <c r="C153" s="102">
        <v>135</v>
      </c>
      <c r="D153" s="102">
        <v>4</v>
      </c>
      <c r="E153" s="102">
        <v>10</v>
      </c>
      <c r="F153" s="102">
        <v>206</v>
      </c>
      <c r="G153" s="102">
        <v>93</v>
      </c>
      <c r="H153" s="102">
        <v>0</v>
      </c>
      <c r="I153" s="103">
        <f>SUM(B153:H153)</f>
        <v>1481</v>
      </c>
    </row>
    <row r="154" spans="1:9" ht="12.75">
      <c r="A154" s="104" t="s">
        <v>176</v>
      </c>
      <c r="B154" s="105">
        <v>15340</v>
      </c>
      <c r="C154" s="105">
        <v>2296</v>
      </c>
      <c r="D154" s="105">
        <v>462</v>
      </c>
      <c r="E154" s="105">
        <v>158</v>
      </c>
      <c r="F154" s="105">
        <v>3355</v>
      </c>
      <c r="G154" s="105">
        <v>2532</v>
      </c>
      <c r="H154" s="106">
        <v>170</v>
      </c>
      <c r="I154" s="107">
        <f aca="true" t="shared" si="14" ref="I154:I170">SUM(B154:H154)</f>
        <v>24313</v>
      </c>
    </row>
    <row r="155" spans="1:9" ht="12.75">
      <c r="A155" s="104" t="s">
        <v>181</v>
      </c>
      <c r="B155" s="105">
        <v>7670</v>
      </c>
      <c r="C155" s="105">
        <v>269</v>
      </c>
      <c r="D155" s="105">
        <v>0</v>
      </c>
      <c r="E155" s="105">
        <v>71</v>
      </c>
      <c r="F155" s="105">
        <v>14</v>
      </c>
      <c r="G155" s="105">
        <v>71</v>
      </c>
      <c r="H155" s="106">
        <v>316</v>
      </c>
      <c r="I155" s="107">
        <f t="shared" si="14"/>
        <v>8411</v>
      </c>
    </row>
    <row r="156" spans="1:9" ht="12.75">
      <c r="A156" s="104" t="s">
        <v>178</v>
      </c>
      <c r="B156" s="105">
        <v>12419</v>
      </c>
      <c r="C156" s="105">
        <v>9103</v>
      </c>
      <c r="D156" s="105">
        <v>53</v>
      </c>
      <c r="E156" s="105">
        <v>362</v>
      </c>
      <c r="F156" s="105">
        <v>98</v>
      </c>
      <c r="G156" s="105">
        <v>1163</v>
      </c>
      <c r="H156" s="106">
        <v>26</v>
      </c>
      <c r="I156" s="107">
        <f t="shared" si="14"/>
        <v>23224</v>
      </c>
    </row>
    <row r="157" spans="1:9" ht="12.75">
      <c r="A157" s="104" t="s">
        <v>180</v>
      </c>
      <c r="B157" s="105">
        <v>6391</v>
      </c>
      <c r="C157" s="105">
        <v>1387</v>
      </c>
      <c r="D157" s="105">
        <v>0</v>
      </c>
      <c r="E157" s="105">
        <v>196</v>
      </c>
      <c r="F157" s="105">
        <v>451</v>
      </c>
      <c r="G157" s="105">
        <v>1627</v>
      </c>
      <c r="H157" s="106">
        <v>104</v>
      </c>
      <c r="I157" s="107">
        <f t="shared" si="14"/>
        <v>10156</v>
      </c>
    </row>
    <row r="158" spans="1:9" ht="12.75">
      <c r="A158" s="104" t="s">
        <v>190</v>
      </c>
      <c r="B158" s="105">
        <v>481</v>
      </c>
      <c r="C158" s="105">
        <v>556</v>
      </c>
      <c r="D158" s="105">
        <v>0</v>
      </c>
      <c r="E158" s="105">
        <v>362</v>
      </c>
      <c r="F158" s="105">
        <v>74</v>
      </c>
      <c r="G158" s="105">
        <v>29</v>
      </c>
      <c r="H158" s="106">
        <v>0</v>
      </c>
      <c r="I158" s="107">
        <f t="shared" si="14"/>
        <v>1502</v>
      </c>
    </row>
    <row r="159" spans="1:9" ht="12.75">
      <c r="A159" s="104" t="s">
        <v>188</v>
      </c>
      <c r="B159" s="105">
        <v>483</v>
      </c>
      <c r="C159" s="105">
        <v>45</v>
      </c>
      <c r="D159" s="105">
        <v>0</v>
      </c>
      <c r="E159" s="105">
        <v>7</v>
      </c>
      <c r="F159" s="105">
        <v>7</v>
      </c>
      <c r="G159" s="105">
        <v>289</v>
      </c>
      <c r="H159" s="106">
        <v>0</v>
      </c>
      <c r="I159" s="107">
        <f t="shared" si="14"/>
        <v>831</v>
      </c>
    </row>
    <row r="160" spans="1:9" ht="12.75">
      <c r="A160" s="104" t="s">
        <v>179</v>
      </c>
      <c r="B160" s="105">
        <v>14445</v>
      </c>
      <c r="C160" s="105">
        <v>848</v>
      </c>
      <c r="D160" s="105">
        <v>3</v>
      </c>
      <c r="E160" s="105">
        <v>275</v>
      </c>
      <c r="F160" s="105">
        <v>18</v>
      </c>
      <c r="G160" s="105">
        <v>1384</v>
      </c>
      <c r="H160" s="106">
        <v>510</v>
      </c>
      <c r="I160" s="107">
        <f t="shared" si="14"/>
        <v>17483</v>
      </c>
    </row>
    <row r="161" spans="1:9" ht="12.75">
      <c r="A161" s="104" t="s">
        <v>182</v>
      </c>
      <c r="B161" s="105">
        <v>5478</v>
      </c>
      <c r="C161" s="105">
        <v>2211</v>
      </c>
      <c r="D161" s="105">
        <v>37</v>
      </c>
      <c r="E161" s="105">
        <v>126</v>
      </c>
      <c r="F161" s="105">
        <v>455</v>
      </c>
      <c r="G161" s="105">
        <v>387</v>
      </c>
      <c r="H161" s="106">
        <v>0</v>
      </c>
      <c r="I161" s="107">
        <f t="shared" si="14"/>
        <v>8694</v>
      </c>
    </row>
    <row r="162" spans="1:9" ht="12.75">
      <c r="A162" s="104" t="s">
        <v>187</v>
      </c>
      <c r="B162" s="105">
        <v>852</v>
      </c>
      <c r="C162" s="105">
        <v>303</v>
      </c>
      <c r="D162" s="105">
        <v>0</v>
      </c>
      <c r="E162" s="105">
        <v>0</v>
      </c>
      <c r="F162" s="105">
        <v>41</v>
      </c>
      <c r="G162" s="105">
        <v>54</v>
      </c>
      <c r="H162" s="106">
        <v>0</v>
      </c>
      <c r="I162" s="107">
        <f t="shared" si="14"/>
        <v>1250</v>
      </c>
    </row>
    <row r="163" spans="1:9" ht="25.5">
      <c r="A163" s="104" t="s">
        <v>231</v>
      </c>
      <c r="B163" s="105">
        <v>1937</v>
      </c>
      <c r="C163" s="105">
        <v>279</v>
      </c>
      <c r="D163" s="105">
        <v>5</v>
      </c>
      <c r="E163" s="105">
        <v>160</v>
      </c>
      <c r="F163" s="105">
        <v>20</v>
      </c>
      <c r="G163" s="105">
        <v>573</v>
      </c>
      <c r="H163" s="106">
        <v>2</v>
      </c>
      <c r="I163" s="107">
        <f t="shared" si="14"/>
        <v>2976</v>
      </c>
    </row>
    <row r="164" spans="1:9" ht="25.5">
      <c r="A164" s="104" t="s">
        <v>177</v>
      </c>
      <c r="B164" s="108">
        <v>10786</v>
      </c>
      <c r="C164" s="108">
        <v>4487</v>
      </c>
      <c r="D164" s="108">
        <v>0</v>
      </c>
      <c r="E164" s="108">
        <v>635</v>
      </c>
      <c r="F164" s="108">
        <v>4870</v>
      </c>
      <c r="G164" s="108">
        <v>58</v>
      </c>
      <c r="H164" s="109">
        <v>0</v>
      </c>
      <c r="I164" s="107">
        <f t="shared" si="14"/>
        <v>20836</v>
      </c>
    </row>
    <row r="165" spans="1:9" ht="12.75">
      <c r="A165" s="45" t="s">
        <v>175</v>
      </c>
      <c r="B165" s="105">
        <v>4244</v>
      </c>
      <c r="C165" s="105">
        <v>6936</v>
      </c>
      <c r="D165" s="105">
        <v>110</v>
      </c>
      <c r="E165" s="105">
        <v>18680</v>
      </c>
      <c r="F165" s="105">
        <v>41</v>
      </c>
      <c r="G165" s="105">
        <v>3700</v>
      </c>
      <c r="H165" s="105">
        <v>1</v>
      </c>
      <c r="I165" s="107">
        <f t="shared" si="14"/>
        <v>33712</v>
      </c>
    </row>
    <row r="166" spans="1:9" ht="12.75">
      <c r="A166" s="104" t="s">
        <v>280</v>
      </c>
      <c r="B166" s="108">
        <v>20948</v>
      </c>
      <c r="C166" s="108">
        <v>1999</v>
      </c>
      <c r="D166" s="108">
        <v>9</v>
      </c>
      <c r="E166" s="108">
        <v>1253</v>
      </c>
      <c r="F166" s="108">
        <v>1641</v>
      </c>
      <c r="G166" s="108">
        <v>8378</v>
      </c>
      <c r="H166" s="109">
        <v>538</v>
      </c>
      <c r="I166" s="107">
        <f t="shared" si="14"/>
        <v>34766</v>
      </c>
    </row>
    <row r="167" spans="1:9" ht="12.75">
      <c r="A167" s="104" t="s">
        <v>185</v>
      </c>
      <c r="B167" s="105">
        <v>2904</v>
      </c>
      <c r="C167" s="105">
        <v>296</v>
      </c>
      <c r="D167" s="105">
        <v>10</v>
      </c>
      <c r="E167" s="105">
        <v>54</v>
      </c>
      <c r="F167" s="105">
        <v>7</v>
      </c>
      <c r="G167" s="105">
        <v>459</v>
      </c>
      <c r="H167" s="106">
        <v>8</v>
      </c>
      <c r="I167" s="107">
        <f t="shared" si="14"/>
        <v>3738</v>
      </c>
    </row>
    <row r="168" spans="1:9" ht="12.75">
      <c r="A168" s="104" t="s">
        <v>189</v>
      </c>
      <c r="B168" s="108">
        <v>458</v>
      </c>
      <c r="C168" s="108">
        <v>350</v>
      </c>
      <c r="D168" s="108">
        <v>0</v>
      </c>
      <c r="E168" s="108">
        <v>345</v>
      </c>
      <c r="F168" s="108">
        <v>99</v>
      </c>
      <c r="G168" s="108">
        <v>63</v>
      </c>
      <c r="H168" s="109">
        <v>17</v>
      </c>
      <c r="I168" s="107">
        <f t="shared" si="14"/>
        <v>1332</v>
      </c>
    </row>
    <row r="169" spans="1:9" ht="12.75">
      <c r="A169" s="45" t="s">
        <v>234</v>
      </c>
      <c r="B169" s="108">
        <v>40</v>
      </c>
      <c r="C169" s="108">
        <v>0</v>
      </c>
      <c r="D169" s="108">
        <v>0</v>
      </c>
      <c r="E169" s="108">
        <v>0</v>
      </c>
      <c r="F169" s="108">
        <v>0</v>
      </c>
      <c r="G169" s="108">
        <v>28</v>
      </c>
      <c r="H169" s="108">
        <v>0</v>
      </c>
      <c r="I169" s="107">
        <f t="shared" si="14"/>
        <v>68</v>
      </c>
    </row>
    <row r="170" spans="1:9" ht="13.5" thickBot="1">
      <c r="A170" s="110" t="s">
        <v>183</v>
      </c>
      <c r="B170" s="111">
        <v>6579</v>
      </c>
      <c r="C170" s="111">
        <v>625</v>
      </c>
      <c r="D170" s="111">
        <v>8</v>
      </c>
      <c r="E170" s="111">
        <v>141</v>
      </c>
      <c r="F170" s="111">
        <v>155</v>
      </c>
      <c r="G170" s="111">
        <v>2375</v>
      </c>
      <c r="H170" s="112">
        <v>69</v>
      </c>
      <c r="I170" s="107">
        <f t="shared" si="14"/>
        <v>9952</v>
      </c>
    </row>
    <row r="171" spans="1:9" ht="13.5" thickBot="1">
      <c r="A171" s="46" t="s">
        <v>242</v>
      </c>
      <c r="B171" s="113">
        <f aca="true" t="shared" si="15" ref="B171:I171">SUM(B153:B170)</f>
        <v>112488</v>
      </c>
      <c r="C171" s="113">
        <f t="shared" si="15"/>
        <v>32125</v>
      </c>
      <c r="D171" s="113">
        <f t="shared" si="15"/>
        <v>701</v>
      </c>
      <c r="E171" s="113">
        <f t="shared" si="15"/>
        <v>22835</v>
      </c>
      <c r="F171" s="113">
        <f t="shared" si="15"/>
        <v>11552</v>
      </c>
      <c r="G171" s="113">
        <f t="shared" si="15"/>
        <v>23263</v>
      </c>
      <c r="H171" s="113">
        <f t="shared" si="15"/>
        <v>1761</v>
      </c>
      <c r="I171" s="113">
        <f t="shared" si="15"/>
        <v>204725</v>
      </c>
    </row>
    <row r="172" spans="1:9" ht="13.5" thickBot="1">
      <c r="A172" s="353" t="s">
        <v>262</v>
      </c>
      <c r="B172" s="353"/>
      <c r="C172" s="353"/>
      <c r="D172" s="353"/>
      <c r="E172" s="353"/>
      <c r="F172" s="353"/>
      <c r="G172" s="353"/>
      <c r="H172" s="353"/>
      <c r="I172" s="353"/>
    </row>
    <row r="173" spans="1:9" ht="23.25" thickBot="1">
      <c r="A173" s="96" t="s">
        <v>278</v>
      </c>
      <c r="B173" s="94" t="s">
        <v>194</v>
      </c>
      <c r="C173" s="97" t="s">
        <v>203</v>
      </c>
      <c r="D173" s="94" t="s">
        <v>206</v>
      </c>
      <c r="E173" s="97" t="s">
        <v>200</v>
      </c>
      <c r="F173" s="98" t="s">
        <v>198</v>
      </c>
      <c r="G173" s="94" t="s">
        <v>197</v>
      </c>
      <c r="H173" s="99" t="s">
        <v>99</v>
      </c>
      <c r="I173" s="100" t="s">
        <v>241</v>
      </c>
    </row>
    <row r="174" spans="1:9" ht="12.75">
      <c r="A174" s="101" t="s">
        <v>186</v>
      </c>
      <c r="B174" s="102">
        <v>2893</v>
      </c>
      <c r="C174" s="102">
        <v>129</v>
      </c>
      <c r="D174" s="102">
        <v>3</v>
      </c>
      <c r="E174" s="102">
        <v>21</v>
      </c>
      <c r="F174" s="102">
        <v>407</v>
      </c>
      <c r="G174" s="102">
        <v>108</v>
      </c>
      <c r="H174" s="102">
        <v>0</v>
      </c>
      <c r="I174" s="103">
        <f>SUM(B174:H174)</f>
        <v>3561</v>
      </c>
    </row>
    <row r="175" spans="1:9" ht="12.75">
      <c r="A175" s="104" t="s">
        <v>176</v>
      </c>
      <c r="B175" s="105">
        <v>21196</v>
      </c>
      <c r="C175" s="105">
        <v>2809</v>
      </c>
      <c r="D175" s="105">
        <v>714</v>
      </c>
      <c r="E175" s="105">
        <v>327</v>
      </c>
      <c r="F175" s="105">
        <v>2940</v>
      </c>
      <c r="G175" s="105">
        <v>3598</v>
      </c>
      <c r="H175" s="106">
        <v>174</v>
      </c>
      <c r="I175" s="107">
        <f aca="true" t="shared" si="16" ref="I175:I191">SUM(B175:H175)</f>
        <v>31758</v>
      </c>
    </row>
    <row r="176" spans="1:9" ht="12.75">
      <c r="A176" s="104" t="s">
        <v>181</v>
      </c>
      <c r="B176" s="105">
        <v>12948</v>
      </c>
      <c r="C176" s="105">
        <v>285</v>
      </c>
      <c r="D176" s="105">
        <v>0</v>
      </c>
      <c r="E176" s="105">
        <v>4</v>
      </c>
      <c r="F176" s="105">
        <v>12</v>
      </c>
      <c r="G176" s="105">
        <v>89</v>
      </c>
      <c r="H176" s="106">
        <v>9289</v>
      </c>
      <c r="I176" s="107">
        <f t="shared" si="16"/>
        <v>22627</v>
      </c>
    </row>
    <row r="177" spans="1:9" ht="12.75">
      <c r="A177" s="104" t="s">
        <v>178</v>
      </c>
      <c r="B177" s="105">
        <v>15073</v>
      </c>
      <c r="C177" s="105">
        <v>10418</v>
      </c>
      <c r="D177" s="105">
        <v>34</v>
      </c>
      <c r="E177" s="105">
        <v>3165</v>
      </c>
      <c r="F177" s="105">
        <v>251</v>
      </c>
      <c r="G177" s="105">
        <v>1339</v>
      </c>
      <c r="H177" s="106">
        <v>51</v>
      </c>
      <c r="I177" s="107">
        <f t="shared" si="16"/>
        <v>30331</v>
      </c>
    </row>
    <row r="178" spans="1:9" ht="12.75">
      <c r="A178" s="104" t="s">
        <v>180</v>
      </c>
      <c r="B178" s="105">
        <v>5292</v>
      </c>
      <c r="C178" s="105">
        <v>1423</v>
      </c>
      <c r="D178" s="105">
        <v>21</v>
      </c>
      <c r="E178" s="105">
        <v>689</v>
      </c>
      <c r="F178" s="105">
        <v>784</v>
      </c>
      <c r="G178" s="105">
        <v>1859</v>
      </c>
      <c r="H178" s="106">
        <v>79</v>
      </c>
      <c r="I178" s="107">
        <f t="shared" si="16"/>
        <v>10147</v>
      </c>
    </row>
    <row r="179" spans="1:9" ht="12.75">
      <c r="A179" s="104" t="s">
        <v>190</v>
      </c>
      <c r="B179" s="105">
        <v>532</v>
      </c>
      <c r="C179" s="105">
        <v>323</v>
      </c>
      <c r="D179" s="105">
        <v>0</v>
      </c>
      <c r="E179" s="105">
        <v>512</v>
      </c>
      <c r="F179" s="105">
        <v>33</v>
      </c>
      <c r="G179" s="105">
        <v>18</v>
      </c>
      <c r="H179" s="106">
        <v>4</v>
      </c>
      <c r="I179" s="107">
        <f t="shared" si="16"/>
        <v>1422</v>
      </c>
    </row>
    <row r="180" spans="1:9" ht="12.75">
      <c r="A180" s="104" t="s">
        <v>188</v>
      </c>
      <c r="B180" s="105">
        <v>2012</v>
      </c>
      <c r="C180" s="105">
        <v>97</v>
      </c>
      <c r="D180" s="105">
        <v>1</v>
      </c>
      <c r="E180" s="105">
        <v>1</v>
      </c>
      <c r="F180" s="105">
        <v>16</v>
      </c>
      <c r="G180" s="105">
        <v>216</v>
      </c>
      <c r="H180" s="106">
        <v>2</v>
      </c>
      <c r="I180" s="107">
        <f t="shared" si="16"/>
        <v>2345</v>
      </c>
    </row>
    <row r="181" spans="1:9" ht="12.75">
      <c r="A181" s="104" t="s">
        <v>179</v>
      </c>
      <c r="B181" s="105">
        <v>15791</v>
      </c>
      <c r="C181" s="105">
        <v>2864</v>
      </c>
      <c r="D181" s="105">
        <v>2</v>
      </c>
      <c r="E181" s="105">
        <v>246</v>
      </c>
      <c r="F181" s="105">
        <v>23</v>
      </c>
      <c r="G181" s="105">
        <v>1399</v>
      </c>
      <c r="H181" s="106">
        <v>44</v>
      </c>
      <c r="I181" s="107">
        <f t="shared" si="16"/>
        <v>20369</v>
      </c>
    </row>
    <row r="182" spans="1:9" ht="12.75">
      <c r="A182" s="104" t="s">
        <v>182</v>
      </c>
      <c r="B182" s="105">
        <v>7083</v>
      </c>
      <c r="C182" s="105">
        <v>2009</v>
      </c>
      <c r="D182" s="105">
        <v>51</v>
      </c>
      <c r="E182" s="105">
        <v>370</v>
      </c>
      <c r="F182" s="105">
        <v>358</v>
      </c>
      <c r="G182" s="105">
        <v>943</v>
      </c>
      <c r="H182" s="106">
        <v>64</v>
      </c>
      <c r="I182" s="107">
        <f t="shared" si="16"/>
        <v>10878</v>
      </c>
    </row>
    <row r="183" spans="1:9" ht="12.75">
      <c r="A183" s="104" t="s">
        <v>187</v>
      </c>
      <c r="B183" s="105">
        <v>1638</v>
      </c>
      <c r="C183" s="105">
        <v>48</v>
      </c>
      <c r="D183" s="105">
        <v>6</v>
      </c>
      <c r="E183" s="105">
        <v>3</v>
      </c>
      <c r="F183" s="105">
        <v>4</v>
      </c>
      <c r="G183" s="105">
        <v>82</v>
      </c>
      <c r="H183" s="106">
        <v>0</v>
      </c>
      <c r="I183" s="107">
        <f t="shared" si="16"/>
        <v>1781</v>
      </c>
    </row>
    <row r="184" spans="1:9" ht="25.5">
      <c r="A184" s="104" t="s">
        <v>231</v>
      </c>
      <c r="B184" s="105">
        <v>2659</v>
      </c>
      <c r="C184" s="105">
        <v>388</v>
      </c>
      <c r="D184" s="105">
        <v>15</v>
      </c>
      <c r="E184" s="105">
        <v>49</v>
      </c>
      <c r="F184" s="105">
        <v>81</v>
      </c>
      <c r="G184" s="105">
        <v>619</v>
      </c>
      <c r="H184" s="106">
        <v>0</v>
      </c>
      <c r="I184" s="107">
        <f t="shared" si="16"/>
        <v>3811</v>
      </c>
    </row>
    <row r="185" spans="1:9" ht="25.5">
      <c r="A185" s="104" t="s">
        <v>177</v>
      </c>
      <c r="B185" s="108">
        <v>11423</v>
      </c>
      <c r="C185" s="108">
        <v>4121</v>
      </c>
      <c r="D185" s="108">
        <v>11</v>
      </c>
      <c r="E185" s="108">
        <v>384</v>
      </c>
      <c r="F185" s="108">
        <v>321</v>
      </c>
      <c r="G185" s="108">
        <v>21</v>
      </c>
      <c r="H185" s="109">
        <v>40</v>
      </c>
      <c r="I185" s="107">
        <f t="shared" si="16"/>
        <v>16321</v>
      </c>
    </row>
    <row r="186" spans="1:9" ht="12.75">
      <c r="A186" s="45" t="s">
        <v>175</v>
      </c>
      <c r="B186" s="105">
        <v>5658</v>
      </c>
      <c r="C186" s="105">
        <v>12779</v>
      </c>
      <c r="D186" s="105">
        <v>102</v>
      </c>
      <c r="E186" s="105">
        <v>24606</v>
      </c>
      <c r="F186" s="105">
        <v>16</v>
      </c>
      <c r="G186" s="105">
        <v>2748</v>
      </c>
      <c r="H186" s="105">
        <v>503</v>
      </c>
      <c r="I186" s="107">
        <f t="shared" si="16"/>
        <v>46412</v>
      </c>
    </row>
    <row r="187" spans="1:9" ht="12.75">
      <c r="A187" s="104" t="s">
        <v>280</v>
      </c>
      <c r="B187" s="108">
        <v>20912</v>
      </c>
      <c r="C187" s="108">
        <v>2351</v>
      </c>
      <c r="D187" s="108">
        <v>80</v>
      </c>
      <c r="E187" s="108">
        <v>1054</v>
      </c>
      <c r="F187" s="108">
        <v>487</v>
      </c>
      <c r="G187" s="108">
        <v>11935</v>
      </c>
      <c r="H187" s="109">
        <v>147</v>
      </c>
      <c r="I187" s="107">
        <f t="shared" si="16"/>
        <v>36966</v>
      </c>
    </row>
    <row r="188" spans="1:9" ht="12.75">
      <c r="A188" s="104" t="s">
        <v>185</v>
      </c>
      <c r="B188" s="105">
        <v>1912</v>
      </c>
      <c r="C188" s="105">
        <v>270</v>
      </c>
      <c r="D188" s="105">
        <v>0</v>
      </c>
      <c r="E188" s="105">
        <v>9</v>
      </c>
      <c r="F188" s="105">
        <v>27</v>
      </c>
      <c r="G188" s="105">
        <v>1067</v>
      </c>
      <c r="H188" s="106">
        <v>57</v>
      </c>
      <c r="I188" s="107">
        <f t="shared" si="16"/>
        <v>3342</v>
      </c>
    </row>
    <row r="189" spans="1:9" ht="12.75">
      <c r="A189" s="104" t="s">
        <v>189</v>
      </c>
      <c r="B189" s="108">
        <v>723</v>
      </c>
      <c r="C189" s="108">
        <v>302</v>
      </c>
      <c r="D189" s="108">
        <v>0</v>
      </c>
      <c r="E189" s="108">
        <v>198</v>
      </c>
      <c r="F189" s="108">
        <v>49</v>
      </c>
      <c r="G189" s="108">
        <v>191</v>
      </c>
      <c r="H189" s="109">
        <v>22</v>
      </c>
      <c r="I189" s="107">
        <f t="shared" si="16"/>
        <v>1485</v>
      </c>
    </row>
    <row r="190" spans="1:9" ht="12.75">
      <c r="A190" s="45" t="s">
        <v>234</v>
      </c>
      <c r="B190" s="108">
        <v>4</v>
      </c>
      <c r="C190" s="108">
        <v>0</v>
      </c>
      <c r="D190" s="108">
        <v>0</v>
      </c>
      <c r="E190" s="108">
        <v>0</v>
      </c>
      <c r="F190" s="108">
        <v>0</v>
      </c>
      <c r="G190" s="108">
        <v>13</v>
      </c>
      <c r="H190" s="108">
        <v>0</v>
      </c>
      <c r="I190" s="107">
        <f t="shared" si="16"/>
        <v>17</v>
      </c>
    </row>
    <row r="191" spans="1:9" ht="13.5" thickBot="1">
      <c r="A191" s="110" t="s">
        <v>183</v>
      </c>
      <c r="B191" s="111">
        <v>7346</v>
      </c>
      <c r="C191" s="111">
        <v>450</v>
      </c>
      <c r="D191" s="111">
        <v>4</v>
      </c>
      <c r="E191" s="111">
        <v>71</v>
      </c>
      <c r="F191" s="111">
        <v>141</v>
      </c>
      <c r="G191" s="111">
        <v>1552</v>
      </c>
      <c r="H191" s="112">
        <v>0</v>
      </c>
      <c r="I191" s="107">
        <f t="shared" si="16"/>
        <v>9564</v>
      </c>
    </row>
    <row r="192" spans="1:9" ht="13.5" thickBot="1">
      <c r="A192" s="46" t="s">
        <v>241</v>
      </c>
      <c r="B192" s="113">
        <f aca="true" t="shared" si="17" ref="B192:I192">SUM(B174:B191)</f>
        <v>135095</v>
      </c>
      <c r="C192" s="113">
        <f t="shared" si="17"/>
        <v>41066</v>
      </c>
      <c r="D192" s="113">
        <f t="shared" si="17"/>
        <v>1044</v>
      </c>
      <c r="E192" s="113">
        <f t="shared" si="17"/>
        <v>31709</v>
      </c>
      <c r="F192" s="113">
        <f t="shared" si="17"/>
        <v>5950</v>
      </c>
      <c r="G192" s="113">
        <f t="shared" si="17"/>
        <v>27797</v>
      </c>
      <c r="H192" s="113">
        <f t="shared" si="17"/>
        <v>10476</v>
      </c>
      <c r="I192" s="113">
        <f t="shared" si="17"/>
        <v>253137</v>
      </c>
    </row>
    <row r="193" spans="1:9" ht="13.5" thickBot="1">
      <c r="A193" s="353" t="s">
        <v>263</v>
      </c>
      <c r="B193" s="353"/>
      <c r="C193" s="353"/>
      <c r="D193" s="353"/>
      <c r="E193" s="353"/>
      <c r="F193" s="353"/>
      <c r="G193" s="353"/>
      <c r="H193" s="353"/>
      <c r="I193" s="353"/>
    </row>
    <row r="194" spans="1:9" ht="23.25" thickBot="1">
      <c r="A194" s="96" t="s">
        <v>278</v>
      </c>
      <c r="B194" s="94" t="s">
        <v>194</v>
      </c>
      <c r="C194" s="97" t="s">
        <v>203</v>
      </c>
      <c r="D194" s="94" t="s">
        <v>206</v>
      </c>
      <c r="E194" s="97" t="s">
        <v>200</v>
      </c>
      <c r="F194" s="98" t="s">
        <v>198</v>
      </c>
      <c r="G194" s="94" t="s">
        <v>197</v>
      </c>
      <c r="H194" s="99" t="s">
        <v>99</v>
      </c>
      <c r="I194" s="100" t="s">
        <v>240</v>
      </c>
    </row>
    <row r="195" spans="1:9" ht="12.75">
      <c r="A195" s="101" t="s">
        <v>186</v>
      </c>
      <c r="B195" s="102">
        <v>2499</v>
      </c>
      <c r="C195" s="102">
        <v>256</v>
      </c>
      <c r="D195" s="102">
        <v>0</v>
      </c>
      <c r="E195" s="102">
        <v>2</v>
      </c>
      <c r="F195" s="102">
        <v>634</v>
      </c>
      <c r="G195" s="102">
        <v>214</v>
      </c>
      <c r="H195" s="102">
        <v>0</v>
      </c>
      <c r="I195" s="103">
        <f>SUM(B195:H195)</f>
        <v>3605</v>
      </c>
    </row>
    <row r="196" spans="1:9" ht="12.75">
      <c r="A196" s="104" t="s">
        <v>176</v>
      </c>
      <c r="B196" s="105">
        <v>20331</v>
      </c>
      <c r="C196" s="105">
        <v>2573</v>
      </c>
      <c r="D196" s="105">
        <v>505</v>
      </c>
      <c r="E196" s="105">
        <v>364</v>
      </c>
      <c r="F196" s="105">
        <v>2852</v>
      </c>
      <c r="G196" s="105">
        <v>3587</v>
      </c>
      <c r="H196" s="106">
        <v>632</v>
      </c>
      <c r="I196" s="107">
        <f aca="true" t="shared" si="18" ref="I196:I212">SUM(B196:H196)</f>
        <v>30844</v>
      </c>
    </row>
    <row r="197" spans="1:9" ht="12.75">
      <c r="A197" s="104" t="s">
        <v>181</v>
      </c>
      <c r="B197" s="105">
        <v>13069</v>
      </c>
      <c r="C197" s="105">
        <v>393</v>
      </c>
      <c r="D197" s="105">
        <v>0</v>
      </c>
      <c r="E197" s="105">
        <v>22</v>
      </c>
      <c r="F197" s="105">
        <v>8</v>
      </c>
      <c r="G197" s="105">
        <v>87</v>
      </c>
      <c r="H197" s="106">
        <v>5480</v>
      </c>
      <c r="I197" s="107">
        <f t="shared" si="18"/>
        <v>19059</v>
      </c>
    </row>
    <row r="198" spans="1:9" ht="12.75">
      <c r="A198" s="104" t="s">
        <v>178</v>
      </c>
      <c r="B198" s="105">
        <v>14193</v>
      </c>
      <c r="C198" s="105">
        <v>6883</v>
      </c>
      <c r="D198" s="105">
        <v>51</v>
      </c>
      <c r="E198" s="105">
        <v>3684</v>
      </c>
      <c r="F198" s="105">
        <v>83</v>
      </c>
      <c r="G198" s="105">
        <v>1291</v>
      </c>
      <c r="H198" s="106">
        <v>50</v>
      </c>
      <c r="I198" s="107">
        <f t="shared" si="18"/>
        <v>26235</v>
      </c>
    </row>
    <row r="199" spans="1:9" ht="12.75">
      <c r="A199" s="104" t="s">
        <v>180</v>
      </c>
      <c r="B199" s="105">
        <v>5975</v>
      </c>
      <c r="C199" s="105">
        <v>1433</v>
      </c>
      <c r="D199" s="105">
        <v>24</v>
      </c>
      <c r="E199" s="105">
        <v>265</v>
      </c>
      <c r="F199" s="105">
        <v>623</v>
      </c>
      <c r="G199" s="105">
        <v>3201</v>
      </c>
      <c r="H199" s="106">
        <v>163</v>
      </c>
      <c r="I199" s="107">
        <f t="shared" si="18"/>
        <v>11684</v>
      </c>
    </row>
    <row r="200" spans="1:9" ht="12.75">
      <c r="A200" s="104" t="s">
        <v>190</v>
      </c>
      <c r="B200" s="105">
        <v>512</v>
      </c>
      <c r="C200" s="105">
        <v>228</v>
      </c>
      <c r="D200" s="105">
        <v>0</v>
      </c>
      <c r="E200" s="105">
        <v>492</v>
      </c>
      <c r="F200" s="105">
        <v>19</v>
      </c>
      <c r="G200" s="105">
        <v>27</v>
      </c>
      <c r="H200" s="106">
        <v>0</v>
      </c>
      <c r="I200" s="107">
        <f t="shared" si="18"/>
        <v>1278</v>
      </c>
    </row>
    <row r="201" spans="1:9" ht="12.75">
      <c r="A201" s="104" t="s">
        <v>188</v>
      </c>
      <c r="B201" s="105">
        <v>2644</v>
      </c>
      <c r="C201" s="105">
        <v>31</v>
      </c>
      <c r="D201" s="105">
        <v>0</v>
      </c>
      <c r="E201" s="105">
        <v>44</v>
      </c>
      <c r="F201" s="105">
        <v>9</v>
      </c>
      <c r="G201" s="105">
        <v>224</v>
      </c>
      <c r="H201" s="106">
        <v>0</v>
      </c>
      <c r="I201" s="107">
        <f t="shared" si="18"/>
        <v>2952</v>
      </c>
    </row>
    <row r="202" spans="1:9" ht="12.75">
      <c r="A202" s="104" t="s">
        <v>179</v>
      </c>
      <c r="B202" s="105">
        <v>10441</v>
      </c>
      <c r="C202" s="105">
        <v>1131</v>
      </c>
      <c r="D202" s="105">
        <v>6</v>
      </c>
      <c r="E202" s="105">
        <v>409</v>
      </c>
      <c r="F202" s="105">
        <v>50</v>
      </c>
      <c r="G202" s="105">
        <v>2199</v>
      </c>
      <c r="H202" s="106">
        <v>2</v>
      </c>
      <c r="I202" s="107">
        <f t="shared" si="18"/>
        <v>14238</v>
      </c>
    </row>
    <row r="203" spans="1:9" ht="12.75">
      <c r="A203" s="104" t="s">
        <v>182</v>
      </c>
      <c r="B203" s="105">
        <v>6758</v>
      </c>
      <c r="C203" s="105">
        <v>1593</v>
      </c>
      <c r="D203" s="105">
        <v>35</v>
      </c>
      <c r="E203" s="105">
        <v>142</v>
      </c>
      <c r="F203" s="105">
        <v>158</v>
      </c>
      <c r="G203" s="105">
        <v>994</v>
      </c>
      <c r="H203" s="106">
        <v>148</v>
      </c>
      <c r="I203" s="107">
        <f t="shared" si="18"/>
        <v>9828</v>
      </c>
    </row>
    <row r="204" spans="1:9" ht="12.75">
      <c r="A204" s="104" t="s">
        <v>187</v>
      </c>
      <c r="B204" s="105">
        <v>1458</v>
      </c>
      <c r="C204" s="105">
        <v>115</v>
      </c>
      <c r="D204" s="105">
        <v>9</v>
      </c>
      <c r="E204" s="105">
        <v>0</v>
      </c>
      <c r="F204" s="105">
        <v>62</v>
      </c>
      <c r="G204" s="105">
        <v>51</v>
      </c>
      <c r="H204" s="106">
        <v>4</v>
      </c>
      <c r="I204" s="107">
        <f t="shared" si="18"/>
        <v>1699</v>
      </c>
    </row>
    <row r="205" spans="1:9" ht="25.5">
      <c r="A205" s="104" t="s">
        <v>231</v>
      </c>
      <c r="B205" s="105">
        <v>2783</v>
      </c>
      <c r="C205" s="105">
        <v>422</v>
      </c>
      <c r="D205" s="105">
        <v>25</v>
      </c>
      <c r="E205" s="105">
        <v>9</v>
      </c>
      <c r="F205" s="105">
        <v>80</v>
      </c>
      <c r="G205" s="105">
        <v>732</v>
      </c>
      <c r="H205" s="106">
        <v>0</v>
      </c>
      <c r="I205" s="107">
        <f t="shared" si="18"/>
        <v>4051</v>
      </c>
    </row>
    <row r="206" spans="1:9" ht="25.5">
      <c r="A206" s="104" t="s">
        <v>177</v>
      </c>
      <c r="B206" s="108">
        <v>10849</v>
      </c>
      <c r="C206" s="108">
        <v>2482</v>
      </c>
      <c r="D206" s="108">
        <v>0</v>
      </c>
      <c r="E206" s="108">
        <v>134</v>
      </c>
      <c r="F206" s="108">
        <v>163</v>
      </c>
      <c r="G206" s="108">
        <v>71</v>
      </c>
      <c r="H206" s="109">
        <v>27</v>
      </c>
      <c r="I206" s="107">
        <f t="shared" si="18"/>
        <v>13726</v>
      </c>
    </row>
    <row r="207" spans="1:9" ht="12.75">
      <c r="A207" s="45" t="s">
        <v>175</v>
      </c>
      <c r="B207" s="105">
        <v>8113</v>
      </c>
      <c r="C207" s="105">
        <v>10055</v>
      </c>
      <c r="D207" s="105">
        <v>64</v>
      </c>
      <c r="E207" s="105">
        <v>20235</v>
      </c>
      <c r="F207" s="105">
        <v>72</v>
      </c>
      <c r="G207" s="105">
        <v>3706</v>
      </c>
      <c r="H207" s="105">
        <v>51</v>
      </c>
      <c r="I207" s="107">
        <f t="shared" si="18"/>
        <v>42296</v>
      </c>
    </row>
    <row r="208" spans="1:9" ht="12.75">
      <c r="A208" s="104" t="s">
        <v>280</v>
      </c>
      <c r="B208" s="108">
        <v>20255</v>
      </c>
      <c r="C208" s="108">
        <v>3056</v>
      </c>
      <c r="D208" s="108">
        <v>31</v>
      </c>
      <c r="E208" s="108">
        <v>985</v>
      </c>
      <c r="F208" s="108">
        <v>292</v>
      </c>
      <c r="G208" s="108">
        <v>11482</v>
      </c>
      <c r="H208" s="109">
        <v>5</v>
      </c>
      <c r="I208" s="107">
        <f t="shared" si="18"/>
        <v>36106</v>
      </c>
    </row>
    <row r="209" spans="1:9" ht="12.75">
      <c r="A209" s="104" t="s">
        <v>185</v>
      </c>
      <c r="B209" s="105">
        <v>1943</v>
      </c>
      <c r="C209" s="105">
        <v>340</v>
      </c>
      <c r="D209" s="105">
        <v>4</v>
      </c>
      <c r="E209" s="105">
        <v>111</v>
      </c>
      <c r="F209" s="105">
        <v>156</v>
      </c>
      <c r="G209" s="105">
        <v>492</v>
      </c>
      <c r="H209" s="106">
        <v>0</v>
      </c>
      <c r="I209" s="107">
        <f t="shared" si="18"/>
        <v>3046</v>
      </c>
    </row>
    <row r="210" spans="1:9" ht="12.75">
      <c r="A210" s="104" t="s">
        <v>189</v>
      </c>
      <c r="B210" s="108">
        <v>473</v>
      </c>
      <c r="C210" s="108">
        <v>690</v>
      </c>
      <c r="D210" s="108">
        <v>0</v>
      </c>
      <c r="E210" s="108">
        <v>261</v>
      </c>
      <c r="F210" s="108">
        <v>54</v>
      </c>
      <c r="G210" s="108">
        <v>84</v>
      </c>
      <c r="H210" s="109">
        <v>6</v>
      </c>
      <c r="I210" s="107">
        <f t="shared" si="18"/>
        <v>1568</v>
      </c>
    </row>
    <row r="211" spans="1:9" ht="12.75">
      <c r="A211" s="45" t="s">
        <v>234</v>
      </c>
      <c r="B211" s="108">
        <v>79</v>
      </c>
      <c r="C211" s="108">
        <v>0</v>
      </c>
      <c r="D211" s="108">
        <v>44</v>
      </c>
      <c r="E211" s="108">
        <v>0</v>
      </c>
      <c r="F211" s="108">
        <v>0</v>
      </c>
      <c r="G211" s="108">
        <v>0</v>
      </c>
      <c r="H211" s="108">
        <v>0</v>
      </c>
      <c r="I211" s="107">
        <f t="shared" si="18"/>
        <v>123</v>
      </c>
    </row>
    <row r="212" spans="1:9" ht="13.5" thickBot="1">
      <c r="A212" s="110" t="s">
        <v>183</v>
      </c>
      <c r="B212" s="111">
        <v>6118</v>
      </c>
      <c r="C212" s="111">
        <v>569</v>
      </c>
      <c r="D212" s="111"/>
      <c r="E212" s="111">
        <v>108</v>
      </c>
      <c r="F212" s="111">
        <v>136</v>
      </c>
      <c r="G212" s="111">
        <v>2637</v>
      </c>
      <c r="H212" s="112">
        <v>11</v>
      </c>
      <c r="I212" s="107">
        <f t="shared" si="18"/>
        <v>9579</v>
      </c>
    </row>
    <row r="213" spans="1:9" ht="13.5" thickBot="1">
      <c r="A213" s="46" t="s">
        <v>240</v>
      </c>
      <c r="B213" s="113">
        <f aca="true" t="shared" si="19" ref="B213:I213">SUM(B195:B212)</f>
        <v>128493</v>
      </c>
      <c r="C213" s="113">
        <f t="shared" si="19"/>
        <v>32250</v>
      </c>
      <c r="D213" s="113">
        <f t="shared" si="19"/>
        <v>798</v>
      </c>
      <c r="E213" s="113">
        <f t="shared" si="19"/>
        <v>27267</v>
      </c>
      <c r="F213" s="113">
        <f t="shared" si="19"/>
        <v>5451</v>
      </c>
      <c r="G213" s="113">
        <f t="shared" si="19"/>
        <v>31079</v>
      </c>
      <c r="H213" s="113">
        <f t="shared" si="19"/>
        <v>6579</v>
      </c>
      <c r="I213" s="113">
        <f t="shared" si="19"/>
        <v>231917</v>
      </c>
    </row>
    <row r="214" spans="1:9" ht="13.5" thickBot="1">
      <c r="A214" s="353" t="s">
        <v>264</v>
      </c>
      <c r="B214" s="353"/>
      <c r="C214" s="353"/>
      <c r="D214" s="353"/>
      <c r="E214" s="353"/>
      <c r="F214" s="353"/>
      <c r="G214" s="353"/>
      <c r="H214" s="353"/>
      <c r="I214" s="353"/>
    </row>
    <row r="215" spans="1:9" ht="23.25" thickBot="1">
      <c r="A215" s="96" t="s">
        <v>278</v>
      </c>
      <c r="B215" s="94" t="s">
        <v>194</v>
      </c>
      <c r="C215" s="97" t="s">
        <v>203</v>
      </c>
      <c r="D215" s="94" t="s">
        <v>206</v>
      </c>
      <c r="E215" s="97" t="s">
        <v>200</v>
      </c>
      <c r="F215" s="98" t="s">
        <v>198</v>
      </c>
      <c r="G215" s="94" t="s">
        <v>197</v>
      </c>
      <c r="H215" s="99" t="s">
        <v>99</v>
      </c>
      <c r="I215" s="100" t="s">
        <v>239</v>
      </c>
    </row>
    <row r="216" spans="1:9" ht="12.75">
      <c r="A216" s="101" t="s">
        <v>186</v>
      </c>
      <c r="B216" s="102">
        <v>1807</v>
      </c>
      <c r="C216" s="102">
        <v>334</v>
      </c>
      <c r="D216" s="102">
        <v>62</v>
      </c>
      <c r="E216" s="102">
        <v>57</v>
      </c>
      <c r="F216" s="102">
        <v>335</v>
      </c>
      <c r="G216" s="102">
        <v>116</v>
      </c>
      <c r="H216" s="102">
        <v>0</v>
      </c>
      <c r="I216" s="103">
        <f>SUM(B216:H216)</f>
        <v>2711</v>
      </c>
    </row>
    <row r="217" spans="1:9" ht="12.75">
      <c r="A217" s="104" t="s">
        <v>176</v>
      </c>
      <c r="B217" s="105">
        <v>20107</v>
      </c>
      <c r="C217" s="105">
        <v>4789</v>
      </c>
      <c r="D217" s="105">
        <v>621</v>
      </c>
      <c r="E217" s="105">
        <v>1385</v>
      </c>
      <c r="F217" s="105">
        <v>4084</v>
      </c>
      <c r="G217" s="105">
        <v>4236</v>
      </c>
      <c r="H217" s="106">
        <v>22</v>
      </c>
      <c r="I217" s="107">
        <f aca="true" t="shared" si="20" ref="I217:I233">SUM(B217:H217)</f>
        <v>35244</v>
      </c>
    </row>
    <row r="218" spans="1:9" ht="12.75">
      <c r="A218" s="104" t="s">
        <v>181</v>
      </c>
      <c r="B218" s="105">
        <v>16424</v>
      </c>
      <c r="C218" s="105">
        <v>247</v>
      </c>
      <c r="D218" s="105">
        <v>0</v>
      </c>
      <c r="E218" s="105">
        <v>0</v>
      </c>
      <c r="F218" s="105">
        <v>5</v>
      </c>
      <c r="G218" s="105">
        <v>51</v>
      </c>
      <c r="H218" s="106">
        <v>1343</v>
      </c>
      <c r="I218" s="107">
        <f t="shared" si="20"/>
        <v>18070</v>
      </c>
    </row>
    <row r="219" spans="1:9" ht="12.75">
      <c r="A219" s="104" t="s">
        <v>178</v>
      </c>
      <c r="B219" s="105">
        <v>18374</v>
      </c>
      <c r="C219" s="105">
        <v>3951</v>
      </c>
      <c r="D219" s="105">
        <v>18</v>
      </c>
      <c r="E219" s="105">
        <v>13004</v>
      </c>
      <c r="F219" s="105">
        <v>111</v>
      </c>
      <c r="G219" s="105">
        <v>1851</v>
      </c>
      <c r="H219" s="106">
        <v>0</v>
      </c>
      <c r="I219" s="107">
        <f t="shared" si="20"/>
        <v>37309</v>
      </c>
    </row>
    <row r="220" spans="1:9" ht="12.75">
      <c r="A220" s="104" t="s">
        <v>180</v>
      </c>
      <c r="B220" s="105">
        <v>6642</v>
      </c>
      <c r="C220" s="105">
        <v>1568</v>
      </c>
      <c r="D220" s="105">
        <v>107</v>
      </c>
      <c r="E220" s="105">
        <v>337</v>
      </c>
      <c r="F220" s="105">
        <v>851</v>
      </c>
      <c r="G220" s="105">
        <v>2896</v>
      </c>
      <c r="H220" s="106">
        <v>162</v>
      </c>
      <c r="I220" s="107">
        <f t="shared" si="20"/>
        <v>12563</v>
      </c>
    </row>
    <row r="221" spans="1:9" ht="12.75">
      <c r="A221" s="104" t="s">
        <v>190</v>
      </c>
      <c r="B221" s="105">
        <v>452</v>
      </c>
      <c r="C221" s="105">
        <v>288</v>
      </c>
      <c r="D221" s="105">
        <v>0</v>
      </c>
      <c r="E221" s="105">
        <v>805</v>
      </c>
      <c r="F221" s="105">
        <v>17</v>
      </c>
      <c r="G221" s="105">
        <v>15</v>
      </c>
      <c r="H221" s="106">
        <v>0</v>
      </c>
      <c r="I221" s="107">
        <f t="shared" si="20"/>
        <v>1577</v>
      </c>
    </row>
    <row r="222" spans="1:9" ht="12.75">
      <c r="A222" s="104" t="s">
        <v>188</v>
      </c>
      <c r="B222" s="105">
        <v>1534</v>
      </c>
      <c r="C222" s="105">
        <v>36</v>
      </c>
      <c r="D222" s="105">
        <v>5</v>
      </c>
      <c r="E222" s="105">
        <v>36</v>
      </c>
      <c r="F222" s="105">
        <v>5</v>
      </c>
      <c r="G222" s="105">
        <v>72</v>
      </c>
      <c r="H222" s="106">
        <v>0</v>
      </c>
      <c r="I222" s="107">
        <f t="shared" si="20"/>
        <v>1688</v>
      </c>
    </row>
    <row r="223" spans="1:9" ht="12.75">
      <c r="A223" s="104" t="s">
        <v>179</v>
      </c>
      <c r="B223" s="105">
        <v>9868</v>
      </c>
      <c r="C223" s="105">
        <v>1473</v>
      </c>
      <c r="D223" s="105">
        <v>60</v>
      </c>
      <c r="E223" s="105">
        <v>292</v>
      </c>
      <c r="F223" s="105">
        <v>27</v>
      </c>
      <c r="G223" s="105">
        <v>1600</v>
      </c>
      <c r="H223" s="106">
        <v>1410</v>
      </c>
      <c r="I223" s="107">
        <f t="shared" si="20"/>
        <v>14730</v>
      </c>
    </row>
    <row r="224" spans="1:9" ht="12.75">
      <c r="A224" s="104" t="s">
        <v>182</v>
      </c>
      <c r="B224" s="105">
        <v>6116</v>
      </c>
      <c r="C224" s="105">
        <v>3159</v>
      </c>
      <c r="D224" s="105">
        <v>7</v>
      </c>
      <c r="E224" s="105">
        <v>240</v>
      </c>
      <c r="F224" s="105">
        <v>504</v>
      </c>
      <c r="G224" s="105">
        <v>336</v>
      </c>
      <c r="H224" s="106">
        <v>46</v>
      </c>
      <c r="I224" s="107">
        <f t="shared" si="20"/>
        <v>10408</v>
      </c>
    </row>
    <row r="225" spans="1:9" ht="12.75">
      <c r="A225" s="104" t="s">
        <v>187</v>
      </c>
      <c r="B225" s="105">
        <v>1097</v>
      </c>
      <c r="C225" s="105">
        <v>208</v>
      </c>
      <c r="D225" s="105">
        <v>63</v>
      </c>
      <c r="E225" s="105">
        <v>11</v>
      </c>
      <c r="F225" s="105">
        <v>0</v>
      </c>
      <c r="G225" s="105">
        <v>78</v>
      </c>
      <c r="H225" s="106">
        <v>0</v>
      </c>
      <c r="I225" s="107">
        <f t="shared" si="20"/>
        <v>1457</v>
      </c>
    </row>
    <row r="226" spans="1:9" ht="25.5">
      <c r="A226" s="104" t="s">
        <v>231</v>
      </c>
      <c r="B226" s="105">
        <v>3099</v>
      </c>
      <c r="C226" s="105">
        <v>294</v>
      </c>
      <c r="D226" s="105">
        <v>5</v>
      </c>
      <c r="E226" s="105">
        <v>21</v>
      </c>
      <c r="F226" s="105">
        <v>58</v>
      </c>
      <c r="G226" s="105">
        <v>829</v>
      </c>
      <c r="H226" s="106">
        <v>0</v>
      </c>
      <c r="I226" s="107">
        <f t="shared" si="20"/>
        <v>4306</v>
      </c>
    </row>
    <row r="227" spans="1:9" ht="25.5">
      <c r="A227" s="104" t="s">
        <v>177</v>
      </c>
      <c r="B227" s="108">
        <v>9391</v>
      </c>
      <c r="C227" s="108">
        <v>2698</v>
      </c>
      <c r="D227" s="108">
        <v>0</v>
      </c>
      <c r="E227" s="108">
        <v>218</v>
      </c>
      <c r="F227" s="108">
        <v>431</v>
      </c>
      <c r="G227" s="108">
        <v>145</v>
      </c>
      <c r="H227" s="109">
        <v>0</v>
      </c>
      <c r="I227" s="107">
        <f t="shared" si="20"/>
        <v>12883</v>
      </c>
    </row>
    <row r="228" spans="1:9" ht="12.75">
      <c r="A228" s="45" t="s">
        <v>175</v>
      </c>
      <c r="B228" s="105">
        <v>7656</v>
      </c>
      <c r="C228" s="105">
        <v>6652</v>
      </c>
      <c r="D228" s="105">
        <v>41</v>
      </c>
      <c r="E228" s="105">
        <v>25645</v>
      </c>
      <c r="F228" s="105">
        <v>34</v>
      </c>
      <c r="G228" s="105">
        <v>3191</v>
      </c>
      <c r="H228" s="105">
        <v>204</v>
      </c>
      <c r="I228" s="107">
        <f t="shared" si="20"/>
        <v>43423</v>
      </c>
    </row>
    <row r="229" spans="1:9" ht="12.75">
      <c r="A229" s="104" t="s">
        <v>280</v>
      </c>
      <c r="B229" s="108">
        <v>20113</v>
      </c>
      <c r="C229" s="108">
        <v>2720</v>
      </c>
      <c r="D229" s="108">
        <v>17</v>
      </c>
      <c r="E229" s="108">
        <v>364</v>
      </c>
      <c r="F229" s="108">
        <v>596</v>
      </c>
      <c r="G229" s="108">
        <v>9249</v>
      </c>
      <c r="H229" s="109">
        <v>418</v>
      </c>
      <c r="I229" s="107">
        <f t="shared" si="20"/>
        <v>33477</v>
      </c>
    </row>
    <row r="230" spans="1:9" ht="12.75">
      <c r="A230" s="104" t="s">
        <v>185</v>
      </c>
      <c r="B230" s="105">
        <v>1829</v>
      </c>
      <c r="C230" s="105">
        <v>294</v>
      </c>
      <c r="D230" s="105">
        <v>3</v>
      </c>
      <c r="E230" s="105">
        <v>6</v>
      </c>
      <c r="F230" s="105">
        <v>25</v>
      </c>
      <c r="G230" s="105">
        <v>331</v>
      </c>
      <c r="H230" s="106">
        <v>65</v>
      </c>
      <c r="I230" s="107">
        <f t="shared" si="20"/>
        <v>2553</v>
      </c>
    </row>
    <row r="231" spans="1:9" ht="12.75">
      <c r="A231" s="104" t="s">
        <v>189</v>
      </c>
      <c r="B231" s="108">
        <v>820</v>
      </c>
      <c r="C231" s="108">
        <v>620</v>
      </c>
      <c r="D231" s="108">
        <v>1</v>
      </c>
      <c r="E231" s="108">
        <v>104</v>
      </c>
      <c r="F231" s="108">
        <v>91</v>
      </c>
      <c r="G231" s="108">
        <v>66</v>
      </c>
      <c r="H231" s="109">
        <v>18</v>
      </c>
      <c r="I231" s="107">
        <f t="shared" si="20"/>
        <v>1720</v>
      </c>
    </row>
    <row r="232" spans="1:9" ht="12.75">
      <c r="A232" s="45" t="s">
        <v>234</v>
      </c>
      <c r="B232" s="108">
        <v>0</v>
      </c>
      <c r="C232" s="108">
        <v>0</v>
      </c>
      <c r="D232" s="108">
        <v>0</v>
      </c>
      <c r="E232" s="108">
        <v>0</v>
      </c>
      <c r="F232" s="108">
        <v>0</v>
      </c>
      <c r="G232" s="108">
        <v>0</v>
      </c>
      <c r="H232" s="108">
        <v>0</v>
      </c>
      <c r="I232" s="107">
        <f t="shared" si="20"/>
        <v>0</v>
      </c>
    </row>
    <row r="233" spans="1:9" ht="13.5" thickBot="1">
      <c r="A233" s="110" t="s">
        <v>183</v>
      </c>
      <c r="B233" s="111">
        <v>7127</v>
      </c>
      <c r="C233" s="111">
        <v>716</v>
      </c>
      <c r="D233" s="111">
        <v>32</v>
      </c>
      <c r="E233" s="111">
        <v>37</v>
      </c>
      <c r="F233" s="111">
        <v>281</v>
      </c>
      <c r="G233" s="111">
        <v>1644</v>
      </c>
      <c r="H233" s="112">
        <v>0</v>
      </c>
      <c r="I233" s="107">
        <f t="shared" si="20"/>
        <v>9837</v>
      </c>
    </row>
    <row r="234" spans="1:9" ht="13.5" thickBot="1">
      <c r="A234" s="46" t="s">
        <v>239</v>
      </c>
      <c r="B234" s="113">
        <f aca="true" t="shared" si="21" ref="B234:I234">SUM(B216:B233)</f>
        <v>132456</v>
      </c>
      <c r="C234" s="113">
        <f t="shared" si="21"/>
        <v>30047</v>
      </c>
      <c r="D234" s="113">
        <f t="shared" si="21"/>
        <v>1042</v>
      </c>
      <c r="E234" s="113">
        <f t="shared" si="21"/>
        <v>42562</v>
      </c>
      <c r="F234" s="113">
        <f t="shared" si="21"/>
        <v>7455</v>
      </c>
      <c r="G234" s="113">
        <f t="shared" si="21"/>
        <v>26706</v>
      </c>
      <c r="H234" s="113">
        <f t="shared" si="21"/>
        <v>3688</v>
      </c>
      <c r="I234" s="113">
        <f t="shared" si="21"/>
        <v>243956</v>
      </c>
    </row>
    <row r="235" spans="1:9" ht="13.5" thickBot="1">
      <c r="A235" s="353" t="s">
        <v>254</v>
      </c>
      <c r="B235" s="353"/>
      <c r="C235" s="353"/>
      <c r="D235" s="353"/>
      <c r="E235" s="353"/>
      <c r="F235" s="353"/>
      <c r="G235" s="353"/>
      <c r="H235" s="353"/>
      <c r="I235" s="353"/>
    </row>
    <row r="236" spans="1:9" ht="23.25" thickBot="1">
      <c r="A236" s="96" t="s">
        <v>278</v>
      </c>
      <c r="B236" s="94" t="s">
        <v>194</v>
      </c>
      <c r="C236" s="97" t="s">
        <v>203</v>
      </c>
      <c r="D236" s="94" t="s">
        <v>206</v>
      </c>
      <c r="E236" s="97" t="s">
        <v>200</v>
      </c>
      <c r="F236" s="98" t="s">
        <v>198</v>
      </c>
      <c r="G236" s="94" t="s">
        <v>197</v>
      </c>
      <c r="H236" s="99" t="s">
        <v>99</v>
      </c>
      <c r="I236" s="100" t="s">
        <v>238</v>
      </c>
    </row>
    <row r="237" spans="1:9" ht="12.75">
      <c r="A237" s="101" t="s">
        <v>186</v>
      </c>
      <c r="B237" s="102">
        <v>2552</v>
      </c>
      <c r="C237" s="102">
        <v>267</v>
      </c>
      <c r="D237" s="102">
        <v>164</v>
      </c>
      <c r="E237" s="102">
        <v>88</v>
      </c>
      <c r="F237" s="102">
        <v>794</v>
      </c>
      <c r="G237" s="102">
        <v>143</v>
      </c>
      <c r="H237" s="102">
        <v>0</v>
      </c>
      <c r="I237" s="103">
        <f>SUM(B237:H237)</f>
        <v>4008</v>
      </c>
    </row>
    <row r="238" spans="1:9" ht="12.75">
      <c r="A238" s="104" t="s">
        <v>176</v>
      </c>
      <c r="B238" s="105">
        <v>22624</v>
      </c>
      <c r="C238" s="105">
        <v>5043</v>
      </c>
      <c r="D238" s="105">
        <v>600</v>
      </c>
      <c r="E238" s="105">
        <v>337</v>
      </c>
      <c r="F238" s="105">
        <v>3463</v>
      </c>
      <c r="G238" s="105">
        <v>5535</v>
      </c>
      <c r="H238" s="106">
        <v>258</v>
      </c>
      <c r="I238" s="107">
        <f aca="true" t="shared" si="22" ref="I238:I254">SUM(B238:H238)</f>
        <v>37860</v>
      </c>
    </row>
    <row r="239" spans="1:9" ht="12.75">
      <c r="A239" s="104" t="s">
        <v>181</v>
      </c>
      <c r="B239" s="105">
        <v>23763</v>
      </c>
      <c r="C239" s="105">
        <v>605</v>
      </c>
      <c r="D239" s="105">
        <v>1</v>
      </c>
      <c r="E239" s="105">
        <v>335</v>
      </c>
      <c r="F239" s="105">
        <v>3</v>
      </c>
      <c r="G239" s="105">
        <v>110</v>
      </c>
      <c r="H239" s="106">
        <v>7997</v>
      </c>
      <c r="I239" s="107">
        <f t="shared" si="22"/>
        <v>32814</v>
      </c>
    </row>
    <row r="240" spans="1:9" ht="12.75">
      <c r="A240" s="104" t="s">
        <v>178</v>
      </c>
      <c r="B240" s="105">
        <v>17568</v>
      </c>
      <c r="C240" s="105">
        <v>3214</v>
      </c>
      <c r="D240" s="105">
        <v>44</v>
      </c>
      <c r="E240" s="105">
        <v>798</v>
      </c>
      <c r="F240" s="105">
        <v>172</v>
      </c>
      <c r="G240" s="105">
        <v>1842</v>
      </c>
      <c r="H240" s="106">
        <v>58</v>
      </c>
      <c r="I240" s="107">
        <f t="shared" si="22"/>
        <v>23696</v>
      </c>
    </row>
    <row r="241" spans="1:9" ht="12.75">
      <c r="A241" s="104" t="s">
        <v>180</v>
      </c>
      <c r="B241" s="105">
        <v>6535</v>
      </c>
      <c r="C241" s="105">
        <v>1371</v>
      </c>
      <c r="D241" s="105">
        <v>66</v>
      </c>
      <c r="E241" s="105">
        <v>243</v>
      </c>
      <c r="F241" s="105">
        <v>672</v>
      </c>
      <c r="G241" s="105">
        <v>2770</v>
      </c>
      <c r="H241" s="106">
        <v>332</v>
      </c>
      <c r="I241" s="107">
        <f t="shared" si="22"/>
        <v>11989</v>
      </c>
    </row>
    <row r="242" spans="1:9" ht="12.75">
      <c r="A242" s="104" t="s">
        <v>190</v>
      </c>
      <c r="B242" s="105">
        <v>477</v>
      </c>
      <c r="C242" s="105">
        <v>300</v>
      </c>
      <c r="D242" s="105">
        <v>0</v>
      </c>
      <c r="E242" s="105">
        <v>632</v>
      </c>
      <c r="F242" s="105">
        <v>10</v>
      </c>
      <c r="G242" s="105">
        <v>85</v>
      </c>
      <c r="H242" s="106">
        <v>0</v>
      </c>
      <c r="I242" s="107">
        <f t="shared" si="22"/>
        <v>1504</v>
      </c>
    </row>
    <row r="243" spans="1:9" ht="12.75">
      <c r="A243" s="104" t="s">
        <v>188</v>
      </c>
      <c r="B243" s="105">
        <v>2015</v>
      </c>
      <c r="C243" s="105">
        <v>27</v>
      </c>
      <c r="D243" s="105">
        <v>4</v>
      </c>
      <c r="E243" s="105">
        <v>0</v>
      </c>
      <c r="F243" s="105">
        <v>6</v>
      </c>
      <c r="G243" s="105">
        <v>214</v>
      </c>
      <c r="H243" s="106">
        <v>0</v>
      </c>
      <c r="I243" s="107">
        <f t="shared" si="22"/>
        <v>2266</v>
      </c>
    </row>
    <row r="244" spans="1:9" ht="12.75">
      <c r="A244" s="104" t="s">
        <v>179</v>
      </c>
      <c r="B244" s="105">
        <v>12463</v>
      </c>
      <c r="C244" s="105">
        <v>1275</v>
      </c>
      <c r="D244" s="105">
        <v>4</v>
      </c>
      <c r="E244" s="105">
        <v>271</v>
      </c>
      <c r="F244" s="105">
        <v>64</v>
      </c>
      <c r="G244" s="105">
        <v>1454</v>
      </c>
      <c r="H244" s="106">
        <v>7</v>
      </c>
      <c r="I244" s="107">
        <f t="shared" si="22"/>
        <v>15538</v>
      </c>
    </row>
    <row r="245" spans="1:9" ht="12.75">
      <c r="A245" s="104" t="s">
        <v>182</v>
      </c>
      <c r="B245" s="105">
        <v>7330</v>
      </c>
      <c r="C245" s="105">
        <v>2264</v>
      </c>
      <c r="D245" s="105">
        <v>12</v>
      </c>
      <c r="E245" s="105">
        <v>190</v>
      </c>
      <c r="F245" s="105">
        <v>347</v>
      </c>
      <c r="G245" s="105">
        <v>303</v>
      </c>
      <c r="H245" s="106">
        <v>120</v>
      </c>
      <c r="I245" s="107">
        <f t="shared" si="22"/>
        <v>10566</v>
      </c>
    </row>
    <row r="246" spans="1:9" ht="12.75">
      <c r="A246" s="104" t="s">
        <v>187</v>
      </c>
      <c r="B246" s="105">
        <v>1436</v>
      </c>
      <c r="C246" s="105">
        <v>102</v>
      </c>
      <c r="D246" s="105">
        <v>0</v>
      </c>
      <c r="E246" s="105">
        <v>0</v>
      </c>
      <c r="F246" s="105">
        <v>2</v>
      </c>
      <c r="G246" s="105">
        <v>23</v>
      </c>
      <c r="H246" s="106">
        <v>0</v>
      </c>
      <c r="I246" s="107">
        <f t="shared" si="22"/>
        <v>1563</v>
      </c>
    </row>
    <row r="247" spans="1:9" ht="25.5">
      <c r="A247" s="104" t="s">
        <v>231</v>
      </c>
      <c r="B247" s="105">
        <v>2693</v>
      </c>
      <c r="C247" s="105">
        <v>286</v>
      </c>
      <c r="D247" s="105">
        <v>1</v>
      </c>
      <c r="E247" s="105">
        <v>198</v>
      </c>
      <c r="F247" s="105">
        <v>41</v>
      </c>
      <c r="G247" s="105">
        <v>1005</v>
      </c>
      <c r="H247" s="106">
        <v>2</v>
      </c>
      <c r="I247" s="107">
        <f t="shared" si="22"/>
        <v>4226</v>
      </c>
    </row>
    <row r="248" spans="1:9" ht="25.5">
      <c r="A248" s="104" t="s">
        <v>177</v>
      </c>
      <c r="B248" s="108">
        <v>6574</v>
      </c>
      <c r="C248" s="108">
        <v>2042</v>
      </c>
      <c r="D248" s="108">
        <v>0</v>
      </c>
      <c r="E248" s="108">
        <v>414</v>
      </c>
      <c r="F248" s="108">
        <v>661</v>
      </c>
      <c r="G248" s="108">
        <v>115</v>
      </c>
      <c r="H248" s="109">
        <v>8</v>
      </c>
      <c r="I248" s="107">
        <f t="shared" si="22"/>
        <v>9814</v>
      </c>
    </row>
    <row r="249" spans="1:9" ht="12.75">
      <c r="A249" s="45" t="s">
        <v>175</v>
      </c>
      <c r="B249" s="105">
        <v>6709</v>
      </c>
      <c r="C249" s="105">
        <v>12486</v>
      </c>
      <c r="D249" s="105">
        <v>12</v>
      </c>
      <c r="E249" s="105">
        <v>25536</v>
      </c>
      <c r="F249" s="105">
        <v>6</v>
      </c>
      <c r="G249" s="105">
        <v>4096</v>
      </c>
      <c r="H249" s="105">
        <v>53</v>
      </c>
      <c r="I249" s="107">
        <f t="shared" si="22"/>
        <v>48898</v>
      </c>
    </row>
    <row r="250" spans="1:9" ht="12.75">
      <c r="A250" s="104" t="s">
        <v>280</v>
      </c>
      <c r="B250" s="108">
        <v>24922</v>
      </c>
      <c r="C250" s="108">
        <v>5919</v>
      </c>
      <c r="D250" s="108">
        <v>16</v>
      </c>
      <c r="E250" s="108">
        <v>345</v>
      </c>
      <c r="F250" s="108">
        <v>520</v>
      </c>
      <c r="G250" s="108">
        <v>12376</v>
      </c>
      <c r="H250" s="109">
        <v>254</v>
      </c>
      <c r="I250" s="107">
        <f t="shared" si="22"/>
        <v>44352</v>
      </c>
    </row>
    <row r="251" spans="1:9" ht="12.75">
      <c r="A251" s="104" t="s">
        <v>185</v>
      </c>
      <c r="B251" s="105">
        <v>2601</v>
      </c>
      <c r="C251" s="105">
        <v>146</v>
      </c>
      <c r="D251" s="105">
        <v>0</v>
      </c>
      <c r="E251" s="105">
        <v>51</v>
      </c>
      <c r="F251" s="105">
        <v>27</v>
      </c>
      <c r="G251" s="105">
        <v>345</v>
      </c>
      <c r="H251" s="106">
        <v>0</v>
      </c>
      <c r="I251" s="107">
        <f t="shared" si="22"/>
        <v>3170</v>
      </c>
    </row>
    <row r="252" spans="1:9" ht="12.75">
      <c r="A252" s="104" t="s">
        <v>189</v>
      </c>
      <c r="B252" s="108">
        <v>1012</v>
      </c>
      <c r="C252" s="108">
        <v>339</v>
      </c>
      <c r="D252" s="108">
        <v>1</v>
      </c>
      <c r="E252" s="108">
        <v>129</v>
      </c>
      <c r="F252" s="108">
        <v>10</v>
      </c>
      <c r="G252" s="108">
        <v>127</v>
      </c>
      <c r="H252" s="109">
        <v>63</v>
      </c>
      <c r="I252" s="107">
        <f t="shared" si="22"/>
        <v>1681</v>
      </c>
    </row>
    <row r="253" spans="1:9" ht="12.75">
      <c r="A253" s="45" t="s">
        <v>234</v>
      </c>
      <c r="B253" s="108">
        <v>4</v>
      </c>
      <c r="C253" s="108">
        <v>0</v>
      </c>
      <c r="D253" s="108">
        <v>0</v>
      </c>
      <c r="E253" s="108">
        <v>0</v>
      </c>
      <c r="F253" s="108">
        <v>0</v>
      </c>
      <c r="G253" s="108">
        <v>0</v>
      </c>
      <c r="H253" s="108">
        <v>0</v>
      </c>
      <c r="I253" s="107">
        <f t="shared" si="22"/>
        <v>4</v>
      </c>
    </row>
    <row r="254" spans="1:9" ht="13.5" thickBot="1">
      <c r="A254" s="110" t="s">
        <v>183</v>
      </c>
      <c r="B254" s="111">
        <v>7295</v>
      </c>
      <c r="C254" s="111">
        <v>357</v>
      </c>
      <c r="D254" s="111">
        <v>10</v>
      </c>
      <c r="E254" s="111">
        <v>236</v>
      </c>
      <c r="F254" s="111">
        <v>270</v>
      </c>
      <c r="G254" s="111">
        <v>1851</v>
      </c>
      <c r="H254" s="112">
        <v>26</v>
      </c>
      <c r="I254" s="107">
        <f t="shared" si="22"/>
        <v>10045</v>
      </c>
    </row>
    <row r="255" spans="1:9" ht="13.5" thickBot="1">
      <c r="A255" s="46" t="s">
        <v>238</v>
      </c>
      <c r="B255" s="113">
        <f aca="true" t="shared" si="23" ref="B255:I255">SUM(B237:B254)</f>
        <v>148573</v>
      </c>
      <c r="C255" s="113">
        <f t="shared" si="23"/>
        <v>36043</v>
      </c>
      <c r="D255" s="113">
        <f t="shared" si="23"/>
        <v>935</v>
      </c>
      <c r="E255" s="113">
        <f t="shared" si="23"/>
        <v>29803</v>
      </c>
      <c r="F255" s="113">
        <f t="shared" si="23"/>
        <v>7068</v>
      </c>
      <c r="G255" s="113">
        <f t="shared" si="23"/>
        <v>32394</v>
      </c>
      <c r="H255" s="113">
        <f t="shared" si="23"/>
        <v>9178</v>
      </c>
      <c r="I255" s="113">
        <f t="shared" si="23"/>
        <v>263994</v>
      </c>
    </row>
    <row r="256" spans="1:9" ht="13.5" thickBot="1">
      <c r="A256" s="326">
        <v>2012</v>
      </c>
      <c r="B256" s="326"/>
      <c r="C256" s="326"/>
      <c r="D256" s="326"/>
      <c r="E256" s="326"/>
      <c r="F256" s="326"/>
      <c r="G256" s="326"/>
      <c r="H256" s="326"/>
      <c r="I256" s="326"/>
    </row>
    <row r="257" spans="1:9" ht="23.25" thickBot="1">
      <c r="A257" s="96" t="s">
        <v>278</v>
      </c>
      <c r="B257" s="94" t="s">
        <v>194</v>
      </c>
      <c r="C257" s="97" t="s">
        <v>203</v>
      </c>
      <c r="D257" s="94" t="s">
        <v>206</v>
      </c>
      <c r="E257" s="97" t="s">
        <v>200</v>
      </c>
      <c r="F257" s="98" t="s">
        <v>198</v>
      </c>
      <c r="G257" s="94" t="s">
        <v>197</v>
      </c>
      <c r="H257" s="99" t="s">
        <v>99</v>
      </c>
      <c r="I257" s="100" t="s">
        <v>2</v>
      </c>
    </row>
    <row r="258" spans="1:9" ht="12.75">
      <c r="A258" s="101" t="s">
        <v>186</v>
      </c>
      <c r="B258" s="103">
        <f>B6+B27+B48+B69+B90+B111+B132+B153+B174+B195+B216+B237</f>
        <v>20669</v>
      </c>
      <c r="C258" s="103">
        <f aca="true" t="shared" si="24" ref="C258:H258">C6+C27+C48+C69+C90+C111+C132+C153+C174+C195+C216+C237</f>
        <v>2372</v>
      </c>
      <c r="D258" s="103">
        <f t="shared" si="24"/>
        <v>683</v>
      </c>
      <c r="E258" s="103">
        <f t="shared" si="24"/>
        <v>303</v>
      </c>
      <c r="F258" s="103">
        <f t="shared" si="24"/>
        <v>5015</v>
      </c>
      <c r="G258" s="103">
        <f t="shared" si="24"/>
        <v>1724</v>
      </c>
      <c r="H258" s="103">
        <f t="shared" si="24"/>
        <v>41</v>
      </c>
      <c r="I258" s="103">
        <f>SUM(B258:H258)</f>
        <v>30807</v>
      </c>
    </row>
    <row r="259" spans="1:9" ht="12.75">
      <c r="A259" s="104" t="s">
        <v>176</v>
      </c>
      <c r="B259" s="107">
        <f aca="true" t="shared" si="25" ref="B259:H274">B7+B28+B49+B70+B91+B112+B133+B154+B175+B196+B217+B238</f>
        <v>241691</v>
      </c>
      <c r="C259" s="107">
        <f t="shared" si="25"/>
        <v>53430</v>
      </c>
      <c r="D259" s="107">
        <f t="shared" si="25"/>
        <v>7807</v>
      </c>
      <c r="E259" s="107">
        <f t="shared" si="25"/>
        <v>4709</v>
      </c>
      <c r="F259" s="107">
        <f t="shared" si="25"/>
        <v>40152</v>
      </c>
      <c r="G259" s="107">
        <f t="shared" si="25"/>
        <v>41314</v>
      </c>
      <c r="H259" s="107">
        <f t="shared" si="25"/>
        <v>3105</v>
      </c>
      <c r="I259" s="107">
        <f aca="true" t="shared" si="26" ref="I259:I275">SUM(B259:H259)</f>
        <v>392208</v>
      </c>
    </row>
    <row r="260" spans="1:9" ht="12.75">
      <c r="A260" s="104" t="s">
        <v>181</v>
      </c>
      <c r="B260" s="107">
        <f t="shared" si="25"/>
        <v>95863</v>
      </c>
      <c r="C260" s="107">
        <f t="shared" si="25"/>
        <v>7284</v>
      </c>
      <c r="D260" s="107">
        <f t="shared" si="25"/>
        <v>3</v>
      </c>
      <c r="E260" s="107">
        <f t="shared" si="25"/>
        <v>1309</v>
      </c>
      <c r="F260" s="107">
        <f t="shared" si="25"/>
        <v>63</v>
      </c>
      <c r="G260" s="107">
        <f t="shared" si="25"/>
        <v>1077</v>
      </c>
      <c r="H260" s="107">
        <f t="shared" si="25"/>
        <v>26833</v>
      </c>
      <c r="I260" s="107">
        <f t="shared" si="26"/>
        <v>132432</v>
      </c>
    </row>
    <row r="261" spans="1:9" ht="12.75">
      <c r="A261" s="104" t="s">
        <v>178</v>
      </c>
      <c r="B261" s="107">
        <f t="shared" si="25"/>
        <v>176700</v>
      </c>
      <c r="C261" s="107">
        <f t="shared" si="25"/>
        <v>71455</v>
      </c>
      <c r="D261" s="107">
        <f t="shared" si="25"/>
        <v>513</v>
      </c>
      <c r="E261" s="107">
        <f t="shared" si="25"/>
        <v>55052</v>
      </c>
      <c r="F261" s="107">
        <f t="shared" si="25"/>
        <v>13859</v>
      </c>
      <c r="G261" s="107">
        <f t="shared" si="25"/>
        <v>20006</v>
      </c>
      <c r="H261" s="107">
        <f t="shared" si="25"/>
        <v>5590</v>
      </c>
      <c r="I261" s="107">
        <f t="shared" si="26"/>
        <v>343175</v>
      </c>
    </row>
    <row r="262" spans="1:9" ht="12.75">
      <c r="A262" s="104" t="s">
        <v>180</v>
      </c>
      <c r="B262" s="107">
        <f t="shared" si="25"/>
        <v>80735</v>
      </c>
      <c r="C262" s="107">
        <f t="shared" si="25"/>
        <v>18733</v>
      </c>
      <c r="D262" s="107">
        <f t="shared" si="25"/>
        <v>345</v>
      </c>
      <c r="E262" s="107">
        <f t="shared" si="25"/>
        <v>4393</v>
      </c>
      <c r="F262" s="107">
        <f t="shared" si="25"/>
        <v>8548</v>
      </c>
      <c r="G262" s="107">
        <f t="shared" si="25"/>
        <v>31545</v>
      </c>
      <c r="H262" s="107">
        <f t="shared" si="25"/>
        <v>2134</v>
      </c>
      <c r="I262" s="107">
        <f t="shared" si="26"/>
        <v>146433</v>
      </c>
    </row>
    <row r="263" spans="1:9" ht="12.75">
      <c r="A263" s="104" t="s">
        <v>190</v>
      </c>
      <c r="B263" s="107">
        <f t="shared" si="25"/>
        <v>6027</v>
      </c>
      <c r="C263" s="107">
        <f t="shared" si="25"/>
        <v>3959</v>
      </c>
      <c r="D263" s="107">
        <f t="shared" si="25"/>
        <v>0</v>
      </c>
      <c r="E263" s="107">
        <f t="shared" si="25"/>
        <v>4955</v>
      </c>
      <c r="F263" s="107">
        <f t="shared" si="25"/>
        <v>343</v>
      </c>
      <c r="G263" s="107">
        <f t="shared" si="25"/>
        <v>368</v>
      </c>
      <c r="H263" s="107">
        <f t="shared" si="25"/>
        <v>6</v>
      </c>
      <c r="I263" s="107">
        <f t="shared" si="26"/>
        <v>15658</v>
      </c>
    </row>
    <row r="264" spans="1:9" ht="12.75">
      <c r="A264" s="104" t="s">
        <v>188</v>
      </c>
      <c r="B264" s="107">
        <f t="shared" si="25"/>
        <v>16789</v>
      </c>
      <c r="C264" s="107">
        <f t="shared" si="25"/>
        <v>543</v>
      </c>
      <c r="D264" s="107">
        <f t="shared" si="25"/>
        <v>14</v>
      </c>
      <c r="E264" s="107">
        <f t="shared" si="25"/>
        <v>93</v>
      </c>
      <c r="F264" s="107">
        <f t="shared" si="25"/>
        <v>72</v>
      </c>
      <c r="G264" s="107">
        <f t="shared" si="25"/>
        <v>3270</v>
      </c>
      <c r="H264" s="107">
        <f t="shared" si="25"/>
        <v>21</v>
      </c>
      <c r="I264" s="107">
        <f t="shared" si="26"/>
        <v>20802</v>
      </c>
    </row>
    <row r="265" spans="1:9" ht="12.75">
      <c r="A265" s="104" t="s">
        <v>179</v>
      </c>
      <c r="B265" s="107">
        <f t="shared" si="25"/>
        <v>139162</v>
      </c>
      <c r="C265" s="107">
        <f t="shared" si="25"/>
        <v>17218</v>
      </c>
      <c r="D265" s="107">
        <f t="shared" si="25"/>
        <v>298</v>
      </c>
      <c r="E265" s="107">
        <f t="shared" si="25"/>
        <v>3757</v>
      </c>
      <c r="F265" s="107">
        <f t="shared" si="25"/>
        <v>782</v>
      </c>
      <c r="G265" s="107">
        <f t="shared" si="25"/>
        <v>18386</v>
      </c>
      <c r="H265" s="107">
        <f t="shared" si="25"/>
        <v>2682</v>
      </c>
      <c r="I265" s="107">
        <f t="shared" si="26"/>
        <v>182285</v>
      </c>
    </row>
    <row r="266" spans="1:9" ht="12.75">
      <c r="A266" s="104" t="s">
        <v>182</v>
      </c>
      <c r="B266" s="107">
        <f t="shared" si="25"/>
        <v>74158</v>
      </c>
      <c r="C266" s="107">
        <f t="shared" si="25"/>
        <v>25371</v>
      </c>
      <c r="D266" s="107">
        <f t="shared" si="25"/>
        <v>319</v>
      </c>
      <c r="E266" s="107">
        <f t="shared" si="25"/>
        <v>3008</v>
      </c>
      <c r="F266" s="107">
        <f t="shared" si="25"/>
        <v>5108</v>
      </c>
      <c r="G266" s="107">
        <f t="shared" si="25"/>
        <v>7573</v>
      </c>
      <c r="H266" s="107">
        <f t="shared" si="25"/>
        <v>912</v>
      </c>
      <c r="I266" s="107">
        <f t="shared" si="26"/>
        <v>116449</v>
      </c>
    </row>
    <row r="267" spans="1:9" ht="12.75">
      <c r="A267" s="104" t="s">
        <v>187</v>
      </c>
      <c r="B267" s="107">
        <f t="shared" si="25"/>
        <v>21593</v>
      </c>
      <c r="C267" s="107">
        <f t="shared" si="25"/>
        <v>1426</v>
      </c>
      <c r="D267" s="107">
        <f t="shared" si="25"/>
        <v>98</v>
      </c>
      <c r="E267" s="107">
        <f t="shared" si="25"/>
        <v>96</v>
      </c>
      <c r="F267" s="107">
        <f t="shared" si="25"/>
        <v>190</v>
      </c>
      <c r="G267" s="107">
        <f t="shared" si="25"/>
        <v>1037</v>
      </c>
      <c r="H267" s="107">
        <f t="shared" si="25"/>
        <v>4</v>
      </c>
      <c r="I267" s="107">
        <f t="shared" si="26"/>
        <v>24444</v>
      </c>
    </row>
    <row r="268" spans="1:9" ht="25.5">
      <c r="A268" s="104" t="s">
        <v>231</v>
      </c>
      <c r="B268" s="107">
        <f t="shared" si="25"/>
        <v>29660</v>
      </c>
      <c r="C268" s="107">
        <f t="shared" si="25"/>
        <v>4573</v>
      </c>
      <c r="D268" s="107">
        <f t="shared" si="25"/>
        <v>102</v>
      </c>
      <c r="E268" s="107">
        <f t="shared" si="25"/>
        <v>816</v>
      </c>
      <c r="F268" s="107">
        <f t="shared" si="25"/>
        <v>745</v>
      </c>
      <c r="G268" s="107">
        <f t="shared" si="25"/>
        <v>7260</v>
      </c>
      <c r="H268" s="107">
        <f t="shared" si="25"/>
        <v>130</v>
      </c>
      <c r="I268" s="107">
        <f t="shared" si="26"/>
        <v>43286</v>
      </c>
    </row>
    <row r="269" spans="1:9" ht="25.5">
      <c r="A269" s="104" t="s">
        <v>177</v>
      </c>
      <c r="B269" s="107">
        <f t="shared" si="25"/>
        <v>140371</v>
      </c>
      <c r="C269" s="107">
        <f t="shared" si="25"/>
        <v>96383</v>
      </c>
      <c r="D269" s="107">
        <f t="shared" si="25"/>
        <v>11</v>
      </c>
      <c r="E269" s="107">
        <f t="shared" si="25"/>
        <v>4480</v>
      </c>
      <c r="F269" s="107">
        <f t="shared" si="25"/>
        <v>14897</v>
      </c>
      <c r="G269" s="107">
        <f t="shared" si="25"/>
        <v>131718</v>
      </c>
      <c r="H269" s="107">
        <f t="shared" si="25"/>
        <v>154</v>
      </c>
      <c r="I269" s="107">
        <f t="shared" si="26"/>
        <v>388014</v>
      </c>
    </row>
    <row r="270" spans="1:9" ht="12.75">
      <c r="A270" s="45" t="s">
        <v>175</v>
      </c>
      <c r="B270" s="107">
        <f t="shared" si="25"/>
        <v>70227</v>
      </c>
      <c r="C270" s="107">
        <f t="shared" si="25"/>
        <v>92255</v>
      </c>
      <c r="D270" s="107">
        <f t="shared" si="25"/>
        <v>619</v>
      </c>
      <c r="E270" s="107">
        <f t="shared" si="25"/>
        <v>252814</v>
      </c>
      <c r="F270" s="107">
        <f t="shared" si="25"/>
        <v>868</v>
      </c>
      <c r="G270" s="107">
        <f t="shared" si="25"/>
        <v>42649</v>
      </c>
      <c r="H270" s="107">
        <f t="shared" si="25"/>
        <v>1310</v>
      </c>
      <c r="I270" s="107">
        <f t="shared" si="26"/>
        <v>460742</v>
      </c>
    </row>
    <row r="271" spans="1:9" ht="12.75">
      <c r="A271" s="104" t="s">
        <v>280</v>
      </c>
      <c r="B271" s="107">
        <f t="shared" si="25"/>
        <v>292976</v>
      </c>
      <c r="C271" s="107">
        <f t="shared" si="25"/>
        <v>33492</v>
      </c>
      <c r="D271" s="107">
        <f t="shared" si="25"/>
        <v>660</v>
      </c>
      <c r="E271" s="107">
        <f t="shared" si="25"/>
        <v>10954</v>
      </c>
      <c r="F271" s="107">
        <f t="shared" si="25"/>
        <v>7385</v>
      </c>
      <c r="G271" s="107">
        <f t="shared" si="25"/>
        <v>129421</v>
      </c>
      <c r="H271" s="107">
        <f t="shared" si="25"/>
        <v>3445</v>
      </c>
      <c r="I271" s="107">
        <f t="shared" si="26"/>
        <v>478333</v>
      </c>
    </row>
    <row r="272" spans="1:9" ht="12.75">
      <c r="A272" s="104" t="s">
        <v>185</v>
      </c>
      <c r="B272" s="107">
        <f t="shared" si="25"/>
        <v>30182</v>
      </c>
      <c r="C272" s="107">
        <f t="shared" si="25"/>
        <v>3630</v>
      </c>
      <c r="D272" s="107">
        <f t="shared" si="25"/>
        <v>154</v>
      </c>
      <c r="E272" s="107">
        <f t="shared" si="25"/>
        <v>722</v>
      </c>
      <c r="F272" s="107">
        <f t="shared" si="25"/>
        <v>699</v>
      </c>
      <c r="G272" s="107">
        <f t="shared" si="25"/>
        <v>6464</v>
      </c>
      <c r="H272" s="107">
        <f t="shared" si="25"/>
        <v>258</v>
      </c>
      <c r="I272" s="107">
        <f t="shared" si="26"/>
        <v>42109</v>
      </c>
    </row>
    <row r="273" spans="1:9" ht="12.75">
      <c r="A273" s="104" t="s">
        <v>189</v>
      </c>
      <c r="B273" s="107">
        <f t="shared" si="25"/>
        <v>7855</v>
      </c>
      <c r="C273" s="107">
        <f t="shared" si="25"/>
        <v>5546</v>
      </c>
      <c r="D273" s="107">
        <f t="shared" si="25"/>
        <v>5</v>
      </c>
      <c r="E273" s="107">
        <f t="shared" si="25"/>
        <v>1998</v>
      </c>
      <c r="F273" s="107">
        <f t="shared" si="25"/>
        <v>794</v>
      </c>
      <c r="G273" s="107">
        <f t="shared" si="25"/>
        <v>1544</v>
      </c>
      <c r="H273" s="107">
        <f t="shared" si="25"/>
        <v>304</v>
      </c>
      <c r="I273" s="107">
        <f t="shared" si="26"/>
        <v>18046</v>
      </c>
    </row>
    <row r="274" spans="1:9" ht="12.75">
      <c r="A274" s="45" t="s">
        <v>234</v>
      </c>
      <c r="B274" s="107">
        <f t="shared" si="25"/>
        <v>271</v>
      </c>
      <c r="C274" s="107">
        <f t="shared" si="25"/>
        <v>0</v>
      </c>
      <c r="D274" s="107">
        <f t="shared" si="25"/>
        <v>44</v>
      </c>
      <c r="E274" s="107">
        <f t="shared" si="25"/>
        <v>0</v>
      </c>
      <c r="F274" s="107">
        <f t="shared" si="25"/>
        <v>0</v>
      </c>
      <c r="G274" s="107">
        <f t="shared" si="25"/>
        <v>55</v>
      </c>
      <c r="H274" s="107">
        <f t="shared" si="25"/>
        <v>0</v>
      </c>
      <c r="I274" s="107">
        <f t="shared" si="26"/>
        <v>370</v>
      </c>
    </row>
    <row r="275" spans="1:9" ht="13.5" thickBot="1">
      <c r="A275" s="110" t="s">
        <v>183</v>
      </c>
      <c r="B275" s="114">
        <f aca="true" t="shared" si="27" ref="B275:H275">B23+B44+B65+B86+B107+B128+B149+B170+B191+B212+B233+B254</f>
        <v>75812</v>
      </c>
      <c r="C275" s="114">
        <f t="shared" si="27"/>
        <v>5792</v>
      </c>
      <c r="D275" s="114">
        <f t="shared" si="27"/>
        <v>247</v>
      </c>
      <c r="E275" s="114">
        <f t="shared" si="27"/>
        <v>898</v>
      </c>
      <c r="F275" s="114">
        <f t="shared" si="27"/>
        <v>2346</v>
      </c>
      <c r="G275" s="114">
        <f t="shared" si="27"/>
        <v>21077</v>
      </c>
      <c r="H275" s="114">
        <f t="shared" si="27"/>
        <v>231</v>
      </c>
      <c r="I275" s="107">
        <f t="shared" si="26"/>
        <v>106403</v>
      </c>
    </row>
    <row r="276" spans="1:9" ht="13.5" thickBot="1">
      <c r="A276" s="46" t="s">
        <v>2</v>
      </c>
      <c r="B276" s="113">
        <f aca="true" t="shared" si="28" ref="B276:I276">SUM(B258:B275)</f>
        <v>1520741</v>
      </c>
      <c r="C276" s="113">
        <f t="shared" si="28"/>
        <v>443462</v>
      </c>
      <c r="D276" s="113">
        <f t="shared" si="28"/>
        <v>11922</v>
      </c>
      <c r="E276" s="113">
        <f t="shared" si="28"/>
        <v>350357</v>
      </c>
      <c r="F276" s="113">
        <f t="shared" si="28"/>
        <v>101866</v>
      </c>
      <c r="G276" s="113">
        <f t="shared" si="28"/>
        <v>466488</v>
      </c>
      <c r="H276" s="113">
        <f t="shared" si="28"/>
        <v>47160</v>
      </c>
      <c r="I276" s="113">
        <f t="shared" si="28"/>
        <v>2941996</v>
      </c>
    </row>
    <row r="277" spans="1:15" s="1" customFormat="1" ht="12.75">
      <c r="A277" s="1" t="s">
        <v>8</v>
      </c>
      <c r="B277" s="272"/>
      <c r="C277" s="16"/>
      <c r="D277" s="8"/>
      <c r="E277" s="1" t="s">
        <v>130</v>
      </c>
      <c r="I277" s="93"/>
      <c r="O277" s="11"/>
    </row>
  </sheetData>
  <sheetProtection/>
  <mergeCells count="14">
    <mergeCell ref="A151:I151"/>
    <mergeCell ref="A172:I172"/>
    <mergeCell ref="A193:I193"/>
    <mergeCell ref="A214:I214"/>
    <mergeCell ref="A235:I235"/>
    <mergeCell ref="A256:I256"/>
    <mergeCell ref="A109:I109"/>
    <mergeCell ref="A130:I130"/>
    <mergeCell ref="A3:I3"/>
    <mergeCell ref="A4:I4"/>
    <mergeCell ref="A25:I25"/>
    <mergeCell ref="A46:I46"/>
    <mergeCell ref="A67:I67"/>
    <mergeCell ref="A88:I8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182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25.57421875" style="11" customWidth="1"/>
    <col min="3" max="12" width="7.7109375" style="117" customWidth="1"/>
    <col min="13" max="14" width="7.7109375" style="1" customWidth="1"/>
    <col min="15" max="15" width="9.00390625" style="1" bestFit="1" customWidth="1"/>
    <col min="16" max="16384" width="9.140625" style="1" customWidth="1"/>
  </cols>
  <sheetData>
    <row r="1" ht="19.5" customHeight="1">
      <c r="A1" s="2" t="s">
        <v>283</v>
      </c>
    </row>
    <row r="2" ht="6.75" customHeight="1" thickBot="1"/>
    <row r="3" spans="3:15" ht="13.5" customHeight="1" thickBot="1">
      <c r="C3" s="326">
        <v>2012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</row>
    <row r="4" spans="1:15" ht="13.5" customHeight="1" thickBot="1">
      <c r="A4" s="4"/>
      <c r="B4" s="14"/>
      <c r="C4" s="249" t="s">
        <v>131</v>
      </c>
      <c r="D4" s="249" t="s">
        <v>132</v>
      </c>
      <c r="E4" s="249" t="s">
        <v>11</v>
      </c>
      <c r="F4" s="249" t="s">
        <v>12</v>
      </c>
      <c r="G4" s="249" t="s">
        <v>13</v>
      </c>
      <c r="H4" s="249" t="s">
        <v>14</v>
      </c>
      <c r="I4" s="249" t="s">
        <v>15</v>
      </c>
      <c r="J4" s="249" t="s">
        <v>133</v>
      </c>
      <c r="K4" s="249" t="s">
        <v>134</v>
      </c>
      <c r="L4" s="249" t="s">
        <v>135</v>
      </c>
      <c r="M4" s="249" t="s">
        <v>136</v>
      </c>
      <c r="N4" s="249" t="s">
        <v>137</v>
      </c>
      <c r="O4" s="94" t="s">
        <v>2</v>
      </c>
    </row>
    <row r="5" spans="1:15" ht="13.5" thickBot="1">
      <c r="A5" s="338" t="s">
        <v>205</v>
      </c>
      <c r="B5" s="30" t="s">
        <v>173</v>
      </c>
      <c r="C5" s="21">
        <f>C14+C23+C32+C41+C50+C59+C68+C77+C86+C95+C104+C113+C122+C131+C140+C149+C158+C167</f>
        <v>238753</v>
      </c>
      <c r="D5" s="21">
        <f>D14+D23+D32+D41+D50+D59+D68+D77+D86+D95+D104+D113+D122+D131+D140+D149+D158+D167</f>
        <v>288368</v>
      </c>
      <c r="E5" s="21">
        <f>E14+E23+E32+E41+E50+E59+E68+E77+E86+E95+E104+E113+E122+E131+E140+E149+E158+E167</f>
        <v>280966</v>
      </c>
      <c r="F5" s="21">
        <f aca="true" t="shared" si="0" ref="F5:O5">F14+F23+F32+F41+F50+F59+F68+F77+F86+F95+F104+F113+F122+F131+F140+F149+F158+F167</f>
        <v>222668</v>
      </c>
      <c r="G5" s="21">
        <f t="shared" si="0"/>
        <v>255348</v>
      </c>
      <c r="H5" s="21">
        <f t="shared" si="0"/>
        <v>252886</v>
      </c>
      <c r="I5" s="21">
        <f t="shared" si="0"/>
        <v>205278</v>
      </c>
      <c r="J5" s="21">
        <f t="shared" si="0"/>
        <v>204725</v>
      </c>
      <c r="K5" s="21">
        <f t="shared" si="0"/>
        <v>253137</v>
      </c>
      <c r="L5" s="21">
        <f t="shared" si="0"/>
        <v>231917</v>
      </c>
      <c r="M5" s="21">
        <f t="shared" si="0"/>
        <v>243956</v>
      </c>
      <c r="N5" s="21">
        <f t="shared" si="0"/>
        <v>263994</v>
      </c>
      <c r="O5" s="21">
        <f t="shared" si="0"/>
        <v>2941996</v>
      </c>
    </row>
    <row r="6" spans="1:15" ht="13.5" customHeight="1" thickBot="1">
      <c r="A6" s="339"/>
      <c r="B6" s="354" t="s">
        <v>186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</row>
    <row r="7" spans="1:15" ht="12.75">
      <c r="A7" s="339"/>
      <c r="B7" s="288" t="s">
        <v>194</v>
      </c>
      <c r="C7" s="91">
        <v>1469</v>
      </c>
      <c r="D7" s="91">
        <v>1122</v>
      </c>
      <c r="E7" s="91">
        <v>1619</v>
      </c>
      <c r="F7" s="91">
        <v>1367</v>
      </c>
      <c r="G7" s="91">
        <v>1219</v>
      </c>
      <c r="H7" s="91">
        <v>1451</v>
      </c>
      <c r="I7" s="91">
        <v>1638</v>
      </c>
      <c r="J7" s="91">
        <v>1033</v>
      </c>
      <c r="K7" s="91">
        <v>2893</v>
      </c>
      <c r="L7" s="91">
        <v>2499</v>
      </c>
      <c r="M7" s="91">
        <v>1807</v>
      </c>
      <c r="N7" s="91">
        <v>2552</v>
      </c>
      <c r="O7" s="62">
        <f aca="true" t="shared" si="1" ref="O7:O13">SUM(C7:N7)</f>
        <v>20669</v>
      </c>
    </row>
    <row r="8" spans="1:15" ht="12.75">
      <c r="A8" s="339"/>
      <c r="B8" s="288" t="s">
        <v>203</v>
      </c>
      <c r="C8" s="91">
        <v>200</v>
      </c>
      <c r="D8" s="91">
        <v>210</v>
      </c>
      <c r="E8" s="91">
        <v>130</v>
      </c>
      <c r="F8" s="91">
        <v>90</v>
      </c>
      <c r="G8" s="91">
        <v>194</v>
      </c>
      <c r="H8" s="91">
        <v>333</v>
      </c>
      <c r="I8" s="91">
        <v>94</v>
      </c>
      <c r="J8" s="91">
        <v>135</v>
      </c>
      <c r="K8" s="91">
        <v>129</v>
      </c>
      <c r="L8" s="91">
        <v>256</v>
      </c>
      <c r="M8" s="91">
        <v>334</v>
      </c>
      <c r="N8" s="91">
        <v>267</v>
      </c>
      <c r="O8" s="62">
        <f t="shared" si="1"/>
        <v>2372</v>
      </c>
    </row>
    <row r="9" spans="1:15" ht="12.75">
      <c r="A9" s="339"/>
      <c r="B9" s="288" t="s">
        <v>206</v>
      </c>
      <c r="C9" s="91">
        <v>68</v>
      </c>
      <c r="D9" s="91">
        <v>52</v>
      </c>
      <c r="E9" s="91">
        <v>29</v>
      </c>
      <c r="F9" s="91">
        <v>97</v>
      </c>
      <c r="G9" s="91">
        <v>83</v>
      </c>
      <c r="H9" s="91">
        <v>70</v>
      </c>
      <c r="I9" s="91">
        <v>51</v>
      </c>
      <c r="J9" s="91">
        <v>4</v>
      </c>
      <c r="K9" s="91">
        <v>3</v>
      </c>
      <c r="L9" s="91">
        <v>0</v>
      </c>
      <c r="M9" s="91">
        <v>62</v>
      </c>
      <c r="N9" s="91">
        <v>164</v>
      </c>
      <c r="O9" s="62">
        <f t="shared" si="1"/>
        <v>683</v>
      </c>
    </row>
    <row r="10" spans="1:15" ht="12.75">
      <c r="A10" s="339"/>
      <c r="B10" s="288" t="s">
        <v>200</v>
      </c>
      <c r="C10" s="91">
        <v>50</v>
      </c>
      <c r="D10" s="91">
        <v>11</v>
      </c>
      <c r="E10" s="91">
        <v>8</v>
      </c>
      <c r="F10" s="91">
        <v>8</v>
      </c>
      <c r="G10" s="91">
        <v>24</v>
      </c>
      <c r="H10" s="91">
        <v>13</v>
      </c>
      <c r="I10" s="91">
        <v>11</v>
      </c>
      <c r="J10" s="91">
        <v>10</v>
      </c>
      <c r="K10" s="91">
        <v>21</v>
      </c>
      <c r="L10" s="91">
        <v>2</v>
      </c>
      <c r="M10" s="91">
        <v>57</v>
      </c>
      <c r="N10" s="91">
        <v>88</v>
      </c>
      <c r="O10" s="62">
        <f t="shared" si="1"/>
        <v>303</v>
      </c>
    </row>
    <row r="11" spans="1:15" ht="12.75">
      <c r="A11" s="339"/>
      <c r="B11" s="288" t="s">
        <v>198</v>
      </c>
      <c r="C11" s="91">
        <v>267</v>
      </c>
      <c r="D11" s="91">
        <v>400</v>
      </c>
      <c r="E11" s="91">
        <v>570</v>
      </c>
      <c r="F11" s="91">
        <v>272</v>
      </c>
      <c r="G11" s="91">
        <v>336</v>
      </c>
      <c r="H11" s="91">
        <v>403</v>
      </c>
      <c r="I11" s="91">
        <v>391</v>
      </c>
      <c r="J11" s="91">
        <v>206</v>
      </c>
      <c r="K11" s="91">
        <v>407</v>
      </c>
      <c r="L11" s="91">
        <v>634</v>
      </c>
      <c r="M11" s="91">
        <v>335</v>
      </c>
      <c r="N11" s="91">
        <v>794</v>
      </c>
      <c r="O11" s="62">
        <f t="shared" si="1"/>
        <v>5015</v>
      </c>
    </row>
    <row r="12" spans="1:15" ht="12.75">
      <c r="A12" s="339"/>
      <c r="B12" s="288" t="s">
        <v>281</v>
      </c>
      <c r="C12" s="91">
        <v>53</v>
      </c>
      <c r="D12" s="91">
        <v>110</v>
      </c>
      <c r="E12" s="91">
        <v>121</v>
      </c>
      <c r="F12" s="91">
        <v>221</v>
      </c>
      <c r="G12" s="91">
        <v>140</v>
      </c>
      <c r="H12" s="91">
        <v>275</v>
      </c>
      <c r="I12" s="91">
        <v>130</v>
      </c>
      <c r="J12" s="91">
        <v>93</v>
      </c>
      <c r="K12" s="91">
        <v>108</v>
      </c>
      <c r="L12" s="91">
        <v>214</v>
      </c>
      <c r="M12" s="91">
        <v>116</v>
      </c>
      <c r="N12" s="91">
        <v>143</v>
      </c>
      <c r="O12" s="62">
        <f t="shared" si="1"/>
        <v>1724</v>
      </c>
    </row>
    <row r="13" spans="1:15" ht="13.5" thickBot="1">
      <c r="A13" s="339"/>
      <c r="B13" s="289" t="s">
        <v>99</v>
      </c>
      <c r="C13" s="118">
        <v>0</v>
      </c>
      <c r="D13" s="118">
        <v>25</v>
      </c>
      <c r="E13" s="118">
        <v>6</v>
      </c>
      <c r="F13" s="118">
        <v>0</v>
      </c>
      <c r="G13" s="118">
        <v>0</v>
      </c>
      <c r="H13" s="118">
        <v>0</v>
      </c>
      <c r="I13" s="118">
        <v>10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63">
        <f t="shared" si="1"/>
        <v>41</v>
      </c>
    </row>
    <row r="14" spans="1:15" ht="13.5" thickBot="1">
      <c r="A14" s="339"/>
      <c r="B14" s="53" t="s">
        <v>105</v>
      </c>
      <c r="C14" s="54">
        <f>SUM(C7:C13)</f>
        <v>2107</v>
      </c>
      <c r="D14" s="54">
        <f aca="true" t="shared" si="2" ref="D14:O14">SUM(D7:D13)</f>
        <v>1930</v>
      </c>
      <c r="E14" s="54">
        <f t="shared" si="2"/>
        <v>2483</v>
      </c>
      <c r="F14" s="54">
        <f t="shared" si="2"/>
        <v>2055</v>
      </c>
      <c r="G14" s="54">
        <f t="shared" si="2"/>
        <v>1996</v>
      </c>
      <c r="H14" s="54">
        <f t="shared" si="2"/>
        <v>2545</v>
      </c>
      <c r="I14" s="54">
        <f t="shared" si="2"/>
        <v>2325</v>
      </c>
      <c r="J14" s="54">
        <f t="shared" si="2"/>
        <v>1481</v>
      </c>
      <c r="K14" s="54">
        <f t="shared" si="2"/>
        <v>3561</v>
      </c>
      <c r="L14" s="54">
        <f t="shared" si="2"/>
        <v>3605</v>
      </c>
      <c r="M14" s="54">
        <f t="shared" si="2"/>
        <v>2711</v>
      </c>
      <c r="N14" s="54">
        <f t="shared" si="2"/>
        <v>4008</v>
      </c>
      <c r="O14" s="54">
        <f t="shared" si="2"/>
        <v>30807</v>
      </c>
    </row>
    <row r="15" spans="1:15" ht="13.5" customHeight="1" thickBot="1">
      <c r="A15" s="339"/>
      <c r="B15" s="354" t="s">
        <v>176</v>
      </c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</row>
    <row r="16" spans="1:15" ht="12.75">
      <c r="A16" s="339"/>
      <c r="B16" s="288" t="s">
        <v>194</v>
      </c>
      <c r="C16" s="91">
        <v>16192</v>
      </c>
      <c r="D16" s="91">
        <v>19185</v>
      </c>
      <c r="E16" s="91">
        <v>21084</v>
      </c>
      <c r="F16" s="91">
        <v>20134</v>
      </c>
      <c r="G16" s="91">
        <v>23437</v>
      </c>
      <c r="H16" s="91">
        <v>22969</v>
      </c>
      <c r="I16" s="91">
        <v>19092</v>
      </c>
      <c r="J16" s="91">
        <v>15340</v>
      </c>
      <c r="K16" s="91">
        <v>21196</v>
      </c>
      <c r="L16" s="91">
        <v>20331</v>
      </c>
      <c r="M16" s="91">
        <v>20107</v>
      </c>
      <c r="N16" s="91">
        <v>22624</v>
      </c>
      <c r="O16" s="59">
        <f aca="true" t="shared" si="3" ref="O16:O22">SUM(C16:N16)</f>
        <v>241691</v>
      </c>
    </row>
    <row r="17" spans="1:15" ht="12.75">
      <c r="A17" s="339"/>
      <c r="B17" s="288" t="s">
        <v>203</v>
      </c>
      <c r="C17" s="91">
        <v>4320</v>
      </c>
      <c r="D17" s="91">
        <v>4564</v>
      </c>
      <c r="E17" s="91">
        <v>6982</v>
      </c>
      <c r="F17" s="91">
        <v>3739</v>
      </c>
      <c r="G17" s="91">
        <v>3503</v>
      </c>
      <c r="H17" s="91">
        <v>7938</v>
      </c>
      <c r="I17" s="91">
        <v>4874</v>
      </c>
      <c r="J17" s="91">
        <v>2296</v>
      </c>
      <c r="K17" s="91">
        <v>2809</v>
      </c>
      <c r="L17" s="91">
        <v>2573</v>
      </c>
      <c r="M17" s="91">
        <v>4789</v>
      </c>
      <c r="N17" s="91">
        <v>5043</v>
      </c>
      <c r="O17" s="59">
        <f t="shared" si="3"/>
        <v>53430</v>
      </c>
    </row>
    <row r="18" spans="1:15" ht="12.75">
      <c r="A18" s="339"/>
      <c r="B18" s="288" t="s">
        <v>206</v>
      </c>
      <c r="C18" s="91">
        <v>494</v>
      </c>
      <c r="D18" s="91">
        <v>672</v>
      </c>
      <c r="E18" s="91">
        <v>619</v>
      </c>
      <c r="F18" s="91">
        <v>1015</v>
      </c>
      <c r="G18" s="91">
        <v>903</v>
      </c>
      <c r="H18" s="91">
        <v>835</v>
      </c>
      <c r="I18" s="91">
        <v>367</v>
      </c>
      <c r="J18" s="91">
        <v>462</v>
      </c>
      <c r="K18" s="91">
        <v>714</v>
      </c>
      <c r="L18" s="91">
        <v>505</v>
      </c>
      <c r="M18" s="91">
        <v>621</v>
      </c>
      <c r="N18" s="91">
        <v>600</v>
      </c>
      <c r="O18" s="59">
        <f t="shared" si="3"/>
        <v>7807</v>
      </c>
    </row>
    <row r="19" spans="1:15" ht="12.75">
      <c r="A19" s="339"/>
      <c r="B19" s="288" t="s">
        <v>200</v>
      </c>
      <c r="C19" s="91">
        <v>642</v>
      </c>
      <c r="D19" s="91">
        <v>220</v>
      </c>
      <c r="E19" s="91">
        <v>291</v>
      </c>
      <c r="F19" s="91">
        <v>209</v>
      </c>
      <c r="G19" s="91">
        <v>198</v>
      </c>
      <c r="H19" s="91">
        <v>417</v>
      </c>
      <c r="I19" s="91">
        <v>161</v>
      </c>
      <c r="J19" s="91">
        <v>158</v>
      </c>
      <c r="K19" s="91">
        <v>327</v>
      </c>
      <c r="L19" s="91">
        <v>364</v>
      </c>
      <c r="M19" s="91">
        <v>1385</v>
      </c>
      <c r="N19" s="91">
        <v>337</v>
      </c>
      <c r="O19" s="59">
        <f t="shared" si="3"/>
        <v>4709</v>
      </c>
    </row>
    <row r="20" spans="1:15" ht="12.75">
      <c r="A20" s="339"/>
      <c r="B20" s="288" t="s">
        <v>198</v>
      </c>
      <c r="C20" s="91">
        <v>2994</v>
      </c>
      <c r="D20" s="91">
        <v>3176</v>
      </c>
      <c r="E20" s="91">
        <v>3787</v>
      </c>
      <c r="F20" s="91">
        <v>3313</v>
      </c>
      <c r="G20" s="91">
        <v>3623</v>
      </c>
      <c r="H20" s="91">
        <v>3365</v>
      </c>
      <c r="I20" s="91">
        <v>3200</v>
      </c>
      <c r="J20" s="91">
        <v>3355</v>
      </c>
      <c r="K20" s="91">
        <v>2940</v>
      </c>
      <c r="L20" s="91">
        <v>2852</v>
      </c>
      <c r="M20" s="91">
        <v>4084</v>
      </c>
      <c r="N20" s="91">
        <v>3463</v>
      </c>
      <c r="O20" s="59">
        <f t="shared" si="3"/>
        <v>40152</v>
      </c>
    </row>
    <row r="21" spans="1:15" ht="12.75">
      <c r="A21" s="339"/>
      <c r="B21" s="288" t="s">
        <v>281</v>
      </c>
      <c r="C21" s="91">
        <v>3444</v>
      </c>
      <c r="D21" s="91">
        <v>4562</v>
      </c>
      <c r="E21" s="91">
        <v>2977</v>
      </c>
      <c r="F21" s="91">
        <v>2612</v>
      </c>
      <c r="G21" s="91">
        <v>3572</v>
      </c>
      <c r="H21" s="91">
        <v>2888</v>
      </c>
      <c r="I21" s="91">
        <v>1771</v>
      </c>
      <c r="J21" s="91">
        <v>2532</v>
      </c>
      <c r="K21" s="91">
        <v>3598</v>
      </c>
      <c r="L21" s="91">
        <v>3587</v>
      </c>
      <c r="M21" s="91">
        <v>4236</v>
      </c>
      <c r="N21" s="91">
        <v>5535</v>
      </c>
      <c r="O21" s="59">
        <f t="shared" si="3"/>
        <v>41314</v>
      </c>
    </row>
    <row r="22" spans="1:15" ht="13.5" thickBot="1">
      <c r="A22" s="339"/>
      <c r="B22" s="289" t="s">
        <v>99</v>
      </c>
      <c r="C22" s="118">
        <v>311</v>
      </c>
      <c r="D22" s="118">
        <v>322</v>
      </c>
      <c r="E22" s="118">
        <v>392</v>
      </c>
      <c r="F22" s="118">
        <v>136</v>
      </c>
      <c r="G22" s="118">
        <v>275</v>
      </c>
      <c r="H22" s="118">
        <v>210</v>
      </c>
      <c r="I22" s="118">
        <v>203</v>
      </c>
      <c r="J22" s="118">
        <v>170</v>
      </c>
      <c r="K22" s="118">
        <v>174</v>
      </c>
      <c r="L22" s="118">
        <v>632</v>
      </c>
      <c r="M22" s="118">
        <v>22</v>
      </c>
      <c r="N22" s="118">
        <v>258</v>
      </c>
      <c r="O22" s="60">
        <f t="shared" si="3"/>
        <v>3105</v>
      </c>
    </row>
    <row r="23" spans="1:15" ht="13.5" thickBot="1">
      <c r="A23" s="339"/>
      <c r="B23" s="53" t="s">
        <v>105</v>
      </c>
      <c r="C23" s="61">
        <f>SUM(C16:C22)</f>
        <v>28397</v>
      </c>
      <c r="D23" s="61">
        <f aca="true" t="shared" si="4" ref="D23:O23">SUM(D16:D22)</f>
        <v>32701</v>
      </c>
      <c r="E23" s="61">
        <f t="shared" si="4"/>
        <v>36132</v>
      </c>
      <c r="F23" s="61">
        <f t="shared" si="4"/>
        <v>31158</v>
      </c>
      <c r="G23" s="61">
        <f t="shared" si="4"/>
        <v>35511</v>
      </c>
      <c r="H23" s="61">
        <f t="shared" si="4"/>
        <v>38622</v>
      </c>
      <c r="I23" s="61">
        <f t="shared" si="4"/>
        <v>29668</v>
      </c>
      <c r="J23" s="61">
        <f t="shared" si="4"/>
        <v>24313</v>
      </c>
      <c r="K23" s="61">
        <f t="shared" si="4"/>
        <v>31758</v>
      </c>
      <c r="L23" s="61">
        <f t="shared" si="4"/>
        <v>30844</v>
      </c>
      <c r="M23" s="61">
        <f t="shared" si="4"/>
        <v>35244</v>
      </c>
      <c r="N23" s="61">
        <f t="shared" si="4"/>
        <v>37860</v>
      </c>
      <c r="O23" s="61">
        <f t="shared" si="4"/>
        <v>392208</v>
      </c>
    </row>
    <row r="24" spans="1:15" ht="13.5" customHeight="1" thickBot="1">
      <c r="A24" s="339"/>
      <c r="B24" s="354" t="s">
        <v>181</v>
      </c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</row>
    <row r="25" spans="1:15" ht="12.75">
      <c r="A25" s="339"/>
      <c r="B25" s="288" t="s">
        <v>194</v>
      </c>
      <c r="C25" s="91">
        <v>1271</v>
      </c>
      <c r="D25" s="91">
        <v>772</v>
      </c>
      <c r="E25" s="91">
        <v>1609</v>
      </c>
      <c r="F25" s="91">
        <v>1772</v>
      </c>
      <c r="G25" s="91">
        <v>2152</v>
      </c>
      <c r="H25" s="91">
        <v>5891</v>
      </c>
      <c r="I25" s="91">
        <v>8522</v>
      </c>
      <c r="J25" s="91">
        <v>7670</v>
      </c>
      <c r="K25" s="91">
        <v>12948</v>
      </c>
      <c r="L25" s="91">
        <v>13069</v>
      </c>
      <c r="M25" s="91">
        <v>16424</v>
      </c>
      <c r="N25" s="91">
        <v>23763</v>
      </c>
      <c r="O25" s="59">
        <f aca="true" t="shared" si="5" ref="O25:O31">SUM(C25:N25)</f>
        <v>95863</v>
      </c>
    </row>
    <row r="26" spans="1:15" ht="12.75">
      <c r="A26" s="339"/>
      <c r="B26" s="288" t="s">
        <v>203</v>
      </c>
      <c r="C26" s="91">
        <v>281</v>
      </c>
      <c r="D26" s="91">
        <v>860</v>
      </c>
      <c r="E26" s="91">
        <v>928</v>
      </c>
      <c r="F26" s="91">
        <v>2265</v>
      </c>
      <c r="G26" s="91">
        <v>363</v>
      </c>
      <c r="H26" s="91">
        <v>517</v>
      </c>
      <c r="I26" s="91">
        <v>271</v>
      </c>
      <c r="J26" s="91">
        <v>269</v>
      </c>
      <c r="K26" s="91">
        <v>285</v>
      </c>
      <c r="L26" s="91">
        <v>393</v>
      </c>
      <c r="M26" s="91">
        <v>247</v>
      </c>
      <c r="N26" s="91">
        <v>605</v>
      </c>
      <c r="O26" s="59">
        <f t="shared" si="5"/>
        <v>7284</v>
      </c>
    </row>
    <row r="27" spans="1:15" ht="12.75">
      <c r="A27" s="339"/>
      <c r="B27" s="288" t="s">
        <v>206</v>
      </c>
      <c r="C27" s="91">
        <v>0</v>
      </c>
      <c r="D27" s="91">
        <v>0</v>
      </c>
      <c r="E27" s="91">
        <v>0</v>
      </c>
      <c r="F27" s="91">
        <v>0</v>
      </c>
      <c r="G27" s="91">
        <v>1</v>
      </c>
      <c r="H27" s="91">
        <v>1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1</v>
      </c>
      <c r="O27" s="59">
        <f t="shared" si="5"/>
        <v>3</v>
      </c>
    </row>
    <row r="28" spans="1:15" ht="12.75">
      <c r="A28" s="339"/>
      <c r="B28" s="288" t="s">
        <v>200</v>
      </c>
      <c r="C28" s="91">
        <v>63</v>
      </c>
      <c r="D28" s="91">
        <v>138</v>
      </c>
      <c r="E28" s="91">
        <v>0</v>
      </c>
      <c r="F28" s="91">
        <v>414</v>
      </c>
      <c r="G28" s="91">
        <v>56</v>
      </c>
      <c r="H28" s="91">
        <v>8</v>
      </c>
      <c r="I28" s="91">
        <v>198</v>
      </c>
      <c r="J28" s="91">
        <v>71</v>
      </c>
      <c r="K28" s="91">
        <v>4</v>
      </c>
      <c r="L28" s="91">
        <v>22</v>
      </c>
      <c r="M28" s="91">
        <v>0</v>
      </c>
      <c r="N28" s="91">
        <v>335</v>
      </c>
      <c r="O28" s="59">
        <f t="shared" si="5"/>
        <v>1309</v>
      </c>
    </row>
    <row r="29" spans="1:15" ht="12.75">
      <c r="A29" s="339"/>
      <c r="B29" s="288" t="s">
        <v>198</v>
      </c>
      <c r="C29" s="91">
        <v>0</v>
      </c>
      <c r="D29" s="91">
        <v>2</v>
      </c>
      <c r="E29" s="91">
        <v>1</v>
      </c>
      <c r="F29" s="91">
        <v>1</v>
      </c>
      <c r="G29" s="91">
        <v>3</v>
      </c>
      <c r="H29" s="91">
        <v>14</v>
      </c>
      <c r="I29" s="91">
        <v>0</v>
      </c>
      <c r="J29" s="91">
        <v>14</v>
      </c>
      <c r="K29" s="91">
        <v>12</v>
      </c>
      <c r="L29" s="91">
        <v>8</v>
      </c>
      <c r="M29" s="91">
        <v>5</v>
      </c>
      <c r="N29" s="91">
        <v>3</v>
      </c>
      <c r="O29" s="59">
        <f t="shared" si="5"/>
        <v>63</v>
      </c>
    </row>
    <row r="30" spans="1:15" ht="12.75">
      <c r="A30" s="339"/>
      <c r="B30" s="288" t="s">
        <v>281</v>
      </c>
      <c r="C30" s="91">
        <v>155</v>
      </c>
      <c r="D30" s="91">
        <v>202</v>
      </c>
      <c r="E30" s="91">
        <v>141</v>
      </c>
      <c r="F30" s="91">
        <v>30</v>
      </c>
      <c r="G30" s="91">
        <v>72</v>
      </c>
      <c r="H30" s="91">
        <v>20</v>
      </c>
      <c r="I30" s="91">
        <v>49</v>
      </c>
      <c r="J30" s="91">
        <v>71</v>
      </c>
      <c r="K30" s="91">
        <v>89</v>
      </c>
      <c r="L30" s="91">
        <v>87</v>
      </c>
      <c r="M30" s="91">
        <v>51</v>
      </c>
      <c r="N30" s="91">
        <v>110</v>
      </c>
      <c r="O30" s="59">
        <f t="shared" si="5"/>
        <v>1077</v>
      </c>
    </row>
    <row r="31" spans="1:15" ht="13.5" thickBot="1">
      <c r="A31" s="339"/>
      <c r="B31" s="289" t="s">
        <v>99</v>
      </c>
      <c r="C31" s="118">
        <v>117</v>
      </c>
      <c r="D31" s="118">
        <v>301</v>
      </c>
      <c r="E31" s="118">
        <v>347</v>
      </c>
      <c r="F31" s="118">
        <v>210</v>
      </c>
      <c r="G31" s="118">
        <v>55</v>
      </c>
      <c r="H31" s="118">
        <v>969</v>
      </c>
      <c r="I31" s="118">
        <v>409</v>
      </c>
      <c r="J31" s="118">
        <v>316</v>
      </c>
      <c r="K31" s="118">
        <v>9289</v>
      </c>
      <c r="L31" s="118">
        <v>5480</v>
      </c>
      <c r="M31" s="118">
        <v>1343</v>
      </c>
      <c r="N31" s="118">
        <v>7997</v>
      </c>
      <c r="O31" s="60">
        <f t="shared" si="5"/>
        <v>26833</v>
      </c>
    </row>
    <row r="32" spans="1:15" ht="13.5" thickBot="1">
      <c r="A32" s="339"/>
      <c r="B32" s="53" t="s">
        <v>105</v>
      </c>
      <c r="C32" s="61">
        <f>SUM(C25:C31)</f>
        <v>1887</v>
      </c>
      <c r="D32" s="61">
        <f aca="true" t="shared" si="6" ref="D32:O32">SUM(D25:D31)</f>
        <v>2275</v>
      </c>
      <c r="E32" s="61">
        <f t="shared" si="6"/>
        <v>3026</v>
      </c>
      <c r="F32" s="61">
        <f t="shared" si="6"/>
        <v>4692</v>
      </c>
      <c r="G32" s="61">
        <f t="shared" si="6"/>
        <v>2702</v>
      </c>
      <c r="H32" s="61">
        <f t="shared" si="6"/>
        <v>7420</v>
      </c>
      <c r="I32" s="61">
        <f t="shared" si="6"/>
        <v>9449</v>
      </c>
      <c r="J32" s="61">
        <f t="shared" si="6"/>
        <v>8411</v>
      </c>
      <c r="K32" s="61">
        <f t="shared" si="6"/>
        <v>22627</v>
      </c>
      <c r="L32" s="61">
        <f t="shared" si="6"/>
        <v>19059</v>
      </c>
      <c r="M32" s="61">
        <f t="shared" si="6"/>
        <v>18070</v>
      </c>
      <c r="N32" s="61">
        <f t="shared" si="6"/>
        <v>32814</v>
      </c>
      <c r="O32" s="61">
        <f t="shared" si="6"/>
        <v>132432</v>
      </c>
    </row>
    <row r="33" spans="1:15" ht="13.5" customHeight="1" thickBot="1">
      <c r="A33" s="339"/>
      <c r="B33" s="354" t="s">
        <v>178</v>
      </c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</row>
    <row r="34" spans="1:15" ht="12.75">
      <c r="A34" s="339"/>
      <c r="B34" s="288" t="s">
        <v>194</v>
      </c>
      <c r="C34" s="91">
        <v>8058</v>
      </c>
      <c r="D34" s="91">
        <v>12407</v>
      </c>
      <c r="E34" s="91">
        <v>19991</v>
      </c>
      <c r="F34" s="91">
        <v>12920</v>
      </c>
      <c r="G34" s="91">
        <v>12536</v>
      </c>
      <c r="H34" s="91">
        <v>19045</v>
      </c>
      <c r="I34" s="91">
        <v>14116</v>
      </c>
      <c r="J34" s="91">
        <v>12419</v>
      </c>
      <c r="K34" s="91">
        <v>15073</v>
      </c>
      <c r="L34" s="91">
        <v>14193</v>
      </c>
      <c r="M34" s="91">
        <v>18374</v>
      </c>
      <c r="N34" s="91">
        <v>17568</v>
      </c>
      <c r="O34" s="59">
        <f aca="true" t="shared" si="7" ref="O34:O40">SUM(C34:N34)</f>
        <v>176700</v>
      </c>
    </row>
    <row r="35" spans="1:15" ht="12.75">
      <c r="A35" s="339"/>
      <c r="B35" s="288" t="s">
        <v>203</v>
      </c>
      <c r="C35" s="91">
        <v>4318</v>
      </c>
      <c r="D35" s="91">
        <v>6826</v>
      </c>
      <c r="E35" s="91">
        <v>3637</v>
      </c>
      <c r="F35" s="91">
        <v>6895</v>
      </c>
      <c r="G35" s="91">
        <v>6673</v>
      </c>
      <c r="H35" s="91">
        <v>3373</v>
      </c>
      <c r="I35" s="91">
        <v>6164</v>
      </c>
      <c r="J35" s="91">
        <v>9103</v>
      </c>
      <c r="K35" s="91">
        <v>10418</v>
      </c>
      <c r="L35" s="91">
        <v>6883</v>
      </c>
      <c r="M35" s="91">
        <v>3951</v>
      </c>
      <c r="N35" s="91">
        <v>3214</v>
      </c>
      <c r="O35" s="59">
        <f t="shared" si="7"/>
        <v>71455</v>
      </c>
    </row>
    <row r="36" spans="1:15" ht="12.75">
      <c r="A36" s="339"/>
      <c r="B36" s="288" t="s">
        <v>206</v>
      </c>
      <c r="C36" s="91">
        <v>11</v>
      </c>
      <c r="D36" s="91">
        <v>60</v>
      </c>
      <c r="E36" s="91">
        <v>37</v>
      </c>
      <c r="F36" s="91">
        <v>49</v>
      </c>
      <c r="G36" s="91">
        <v>67</v>
      </c>
      <c r="H36" s="91">
        <v>51</v>
      </c>
      <c r="I36" s="91">
        <v>38</v>
      </c>
      <c r="J36" s="91">
        <v>53</v>
      </c>
      <c r="K36" s="91">
        <v>34</v>
      </c>
      <c r="L36" s="91">
        <v>51</v>
      </c>
      <c r="M36" s="91">
        <v>18</v>
      </c>
      <c r="N36" s="91">
        <v>44</v>
      </c>
      <c r="O36" s="59">
        <f t="shared" si="7"/>
        <v>513</v>
      </c>
    </row>
    <row r="37" spans="1:15" ht="12.75">
      <c r="A37" s="339"/>
      <c r="B37" s="288" t="s">
        <v>200</v>
      </c>
      <c r="C37" s="91">
        <v>189</v>
      </c>
      <c r="D37" s="91">
        <v>278</v>
      </c>
      <c r="E37" s="91">
        <v>2359</v>
      </c>
      <c r="F37" s="91">
        <v>5929</v>
      </c>
      <c r="G37" s="91">
        <v>14631</v>
      </c>
      <c r="H37" s="91">
        <v>10321</v>
      </c>
      <c r="I37" s="91">
        <v>332</v>
      </c>
      <c r="J37" s="91">
        <v>362</v>
      </c>
      <c r="K37" s="91">
        <v>3165</v>
      </c>
      <c r="L37" s="91">
        <v>3684</v>
      </c>
      <c r="M37" s="91">
        <v>13004</v>
      </c>
      <c r="N37" s="91">
        <v>798</v>
      </c>
      <c r="O37" s="59">
        <f t="shared" si="7"/>
        <v>55052</v>
      </c>
    </row>
    <row r="38" spans="1:15" ht="12.75">
      <c r="A38" s="339"/>
      <c r="B38" s="288" t="s">
        <v>198</v>
      </c>
      <c r="C38" s="91">
        <v>245</v>
      </c>
      <c r="D38" s="91">
        <v>205</v>
      </c>
      <c r="E38" s="91">
        <v>204</v>
      </c>
      <c r="F38" s="91">
        <v>264</v>
      </c>
      <c r="G38" s="91">
        <v>9397</v>
      </c>
      <c r="H38" s="91">
        <v>153</v>
      </c>
      <c r="I38" s="91">
        <v>2676</v>
      </c>
      <c r="J38" s="91">
        <v>98</v>
      </c>
      <c r="K38" s="91">
        <v>251</v>
      </c>
      <c r="L38" s="91">
        <v>83</v>
      </c>
      <c r="M38" s="91">
        <v>111</v>
      </c>
      <c r="N38" s="91">
        <v>172</v>
      </c>
      <c r="O38" s="59">
        <f t="shared" si="7"/>
        <v>13859</v>
      </c>
    </row>
    <row r="39" spans="1:15" ht="12.75">
      <c r="A39" s="339"/>
      <c r="B39" s="288" t="s">
        <v>281</v>
      </c>
      <c r="C39" s="91">
        <v>1240</v>
      </c>
      <c r="D39" s="91">
        <v>1761</v>
      </c>
      <c r="E39" s="91">
        <v>1892</v>
      </c>
      <c r="F39" s="91">
        <v>1491</v>
      </c>
      <c r="G39" s="91">
        <v>2393</v>
      </c>
      <c r="H39" s="91">
        <v>1915</v>
      </c>
      <c r="I39" s="91">
        <v>1828</v>
      </c>
      <c r="J39" s="91">
        <v>1163</v>
      </c>
      <c r="K39" s="91">
        <v>1339</v>
      </c>
      <c r="L39" s="91">
        <v>1291</v>
      </c>
      <c r="M39" s="91">
        <v>1851</v>
      </c>
      <c r="N39" s="91">
        <v>1842</v>
      </c>
      <c r="O39" s="59">
        <f t="shared" si="7"/>
        <v>20006</v>
      </c>
    </row>
    <row r="40" spans="1:15" ht="13.5" thickBot="1">
      <c r="A40" s="339"/>
      <c r="B40" s="289" t="s">
        <v>99</v>
      </c>
      <c r="C40" s="118">
        <v>48</v>
      </c>
      <c r="D40" s="118">
        <v>140</v>
      </c>
      <c r="E40" s="118">
        <v>27</v>
      </c>
      <c r="F40" s="118">
        <v>4884</v>
      </c>
      <c r="G40" s="118">
        <v>13</v>
      </c>
      <c r="H40" s="118">
        <v>161</v>
      </c>
      <c r="I40" s="118">
        <v>132</v>
      </c>
      <c r="J40" s="118">
        <v>26</v>
      </c>
      <c r="K40" s="118">
        <v>51</v>
      </c>
      <c r="L40" s="118">
        <v>50</v>
      </c>
      <c r="M40" s="118">
        <v>0</v>
      </c>
      <c r="N40" s="118">
        <v>58</v>
      </c>
      <c r="O40" s="60">
        <f t="shared" si="7"/>
        <v>5590</v>
      </c>
    </row>
    <row r="41" spans="1:15" s="6" customFormat="1" ht="11.25" thickBot="1">
      <c r="A41" s="339"/>
      <c r="B41" s="53" t="s">
        <v>105</v>
      </c>
      <c r="C41" s="61">
        <f>SUM(C34:C40)</f>
        <v>14109</v>
      </c>
      <c r="D41" s="61">
        <f aca="true" t="shared" si="8" ref="D41:O41">SUM(D34:D40)</f>
        <v>21677</v>
      </c>
      <c r="E41" s="61">
        <f t="shared" si="8"/>
        <v>28147</v>
      </c>
      <c r="F41" s="61">
        <f t="shared" si="8"/>
        <v>32432</v>
      </c>
      <c r="G41" s="61">
        <f t="shared" si="8"/>
        <v>45710</v>
      </c>
      <c r="H41" s="61">
        <f t="shared" si="8"/>
        <v>35019</v>
      </c>
      <c r="I41" s="61">
        <f t="shared" si="8"/>
        <v>25286</v>
      </c>
      <c r="J41" s="61">
        <f t="shared" si="8"/>
        <v>23224</v>
      </c>
      <c r="K41" s="61">
        <f t="shared" si="8"/>
        <v>30331</v>
      </c>
      <c r="L41" s="61">
        <f t="shared" si="8"/>
        <v>26235</v>
      </c>
      <c r="M41" s="61">
        <f t="shared" si="8"/>
        <v>37309</v>
      </c>
      <c r="N41" s="61">
        <f t="shared" si="8"/>
        <v>23696</v>
      </c>
      <c r="O41" s="61">
        <f t="shared" si="8"/>
        <v>343175</v>
      </c>
    </row>
    <row r="42" spans="1:15" s="6" customFormat="1" ht="14.25" thickBot="1">
      <c r="A42" s="339"/>
      <c r="B42" s="354" t="s">
        <v>282</v>
      </c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</row>
    <row r="43" spans="1:15" s="6" customFormat="1" ht="11.25">
      <c r="A43" s="339"/>
      <c r="B43" s="288" t="s">
        <v>194</v>
      </c>
      <c r="C43" s="91">
        <v>4065</v>
      </c>
      <c r="D43" s="91">
        <v>6934</v>
      </c>
      <c r="E43" s="91">
        <v>7619</v>
      </c>
      <c r="F43" s="91">
        <v>6865</v>
      </c>
      <c r="G43" s="91">
        <v>8145</v>
      </c>
      <c r="H43" s="91">
        <v>8096</v>
      </c>
      <c r="I43" s="91">
        <v>8176</v>
      </c>
      <c r="J43" s="91">
        <v>6391</v>
      </c>
      <c r="K43" s="91">
        <v>5292</v>
      </c>
      <c r="L43" s="91">
        <v>5975</v>
      </c>
      <c r="M43" s="91">
        <v>6642</v>
      </c>
      <c r="N43" s="91">
        <v>6535</v>
      </c>
      <c r="O43" s="59">
        <f aca="true" t="shared" si="9" ref="O43:O49">SUM(C43:N43)</f>
        <v>80735</v>
      </c>
    </row>
    <row r="44" spans="1:15" s="6" customFormat="1" ht="11.25">
      <c r="A44" s="339"/>
      <c r="B44" s="288" t="s">
        <v>203</v>
      </c>
      <c r="C44" s="91">
        <v>1280</v>
      </c>
      <c r="D44" s="91">
        <v>1361</v>
      </c>
      <c r="E44" s="91">
        <v>1633</v>
      </c>
      <c r="F44" s="91">
        <v>1498</v>
      </c>
      <c r="G44" s="91">
        <v>1922</v>
      </c>
      <c r="H44" s="91">
        <v>2060</v>
      </c>
      <c r="I44" s="91">
        <v>1797</v>
      </c>
      <c r="J44" s="91">
        <v>1387</v>
      </c>
      <c r="K44" s="91">
        <v>1423</v>
      </c>
      <c r="L44" s="91">
        <v>1433</v>
      </c>
      <c r="M44" s="91">
        <v>1568</v>
      </c>
      <c r="N44" s="91">
        <v>1371</v>
      </c>
      <c r="O44" s="59">
        <f t="shared" si="9"/>
        <v>18733</v>
      </c>
    </row>
    <row r="45" spans="1:15" s="6" customFormat="1" ht="11.25">
      <c r="A45" s="339"/>
      <c r="B45" s="288" t="s">
        <v>206</v>
      </c>
      <c r="C45" s="91">
        <v>13</v>
      </c>
      <c r="D45" s="91">
        <v>4</v>
      </c>
      <c r="E45" s="91">
        <v>24</v>
      </c>
      <c r="F45" s="91">
        <v>13</v>
      </c>
      <c r="G45" s="91">
        <v>46</v>
      </c>
      <c r="H45" s="91">
        <v>27</v>
      </c>
      <c r="I45" s="91">
        <v>0</v>
      </c>
      <c r="J45" s="91">
        <v>0</v>
      </c>
      <c r="K45" s="91">
        <v>21</v>
      </c>
      <c r="L45" s="91">
        <v>24</v>
      </c>
      <c r="M45" s="91">
        <v>107</v>
      </c>
      <c r="N45" s="91">
        <v>66</v>
      </c>
      <c r="O45" s="59">
        <f t="shared" si="9"/>
        <v>345</v>
      </c>
    </row>
    <row r="46" spans="1:15" s="6" customFormat="1" ht="11.25">
      <c r="A46" s="339"/>
      <c r="B46" s="288" t="s">
        <v>200</v>
      </c>
      <c r="C46" s="91">
        <v>474</v>
      </c>
      <c r="D46" s="91">
        <v>223</v>
      </c>
      <c r="E46" s="91">
        <v>477</v>
      </c>
      <c r="F46" s="91">
        <v>340</v>
      </c>
      <c r="G46" s="91">
        <v>440</v>
      </c>
      <c r="H46" s="91">
        <v>391</v>
      </c>
      <c r="I46" s="91">
        <v>318</v>
      </c>
      <c r="J46" s="91">
        <v>196</v>
      </c>
      <c r="K46" s="91">
        <v>689</v>
      </c>
      <c r="L46" s="91">
        <v>265</v>
      </c>
      <c r="M46" s="91">
        <v>337</v>
      </c>
      <c r="N46" s="91">
        <v>243</v>
      </c>
      <c r="O46" s="59">
        <f t="shared" si="9"/>
        <v>4393</v>
      </c>
    </row>
    <row r="47" spans="1:15" s="6" customFormat="1" ht="11.25">
      <c r="A47" s="339"/>
      <c r="B47" s="288" t="s">
        <v>198</v>
      </c>
      <c r="C47" s="91">
        <v>493</v>
      </c>
      <c r="D47" s="91">
        <v>925</v>
      </c>
      <c r="E47" s="91">
        <v>825</v>
      </c>
      <c r="F47" s="91">
        <v>714</v>
      </c>
      <c r="G47" s="91">
        <v>773</v>
      </c>
      <c r="H47" s="91">
        <v>693</v>
      </c>
      <c r="I47" s="91">
        <v>744</v>
      </c>
      <c r="J47" s="91">
        <v>451</v>
      </c>
      <c r="K47" s="91">
        <v>784</v>
      </c>
      <c r="L47" s="91">
        <v>623</v>
      </c>
      <c r="M47" s="91">
        <v>851</v>
      </c>
      <c r="N47" s="91">
        <v>672</v>
      </c>
      <c r="O47" s="59">
        <f t="shared" si="9"/>
        <v>8548</v>
      </c>
    </row>
    <row r="48" spans="1:15" s="6" customFormat="1" ht="11.25">
      <c r="A48" s="339"/>
      <c r="B48" s="288" t="s">
        <v>281</v>
      </c>
      <c r="C48" s="91">
        <v>2151</v>
      </c>
      <c r="D48" s="91">
        <v>3045</v>
      </c>
      <c r="E48" s="91">
        <v>2921</v>
      </c>
      <c r="F48" s="91">
        <v>3432</v>
      </c>
      <c r="G48" s="91">
        <v>2707</v>
      </c>
      <c r="H48" s="91">
        <v>2497</v>
      </c>
      <c r="I48" s="91">
        <v>2439</v>
      </c>
      <c r="J48" s="91">
        <v>1627</v>
      </c>
      <c r="K48" s="91">
        <v>1859</v>
      </c>
      <c r="L48" s="91">
        <v>3201</v>
      </c>
      <c r="M48" s="91">
        <v>2896</v>
      </c>
      <c r="N48" s="91">
        <v>2770</v>
      </c>
      <c r="O48" s="59">
        <f t="shared" si="9"/>
        <v>31545</v>
      </c>
    </row>
    <row r="49" spans="1:15" s="6" customFormat="1" ht="12" thickBot="1">
      <c r="A49" s="339"/>
      <c r="B49" s="289" t="s">
        <v>99</v>
      </c>
      <c r="C49" s="118">
        <v>206</v>
      </c>
      <c r="D49" s="118">
        <v>141</v>
      </c>
      <c r="E49" s="118">
        <v>229</v>
      </c>
      <c r="F49" s="118">
        <v>29</v>
      </c>
      <c r="G49" s="118">
        <v>307</v>
      </c>
      <c r="H49" s="118">
        <v>266</v>
      </c>
      <c r="I49" s="118">
        <v>116</v>
      </c>
      <c r="J49" s="118">
        <v>104</v>
      </c>
      <c r="K49" s="118">
        <v>79</v>
      </c>
      <c r="L49" s="118">
        <v>163</v>
      </c>
      <c r="M49" s="118">
        <v>162</v>
      </c>
      <c r="N49" s="118">
        <v>332</v>
      </c>
      <c r="O49" s="60">
        <f t="shared" si="9"/>
        <v>2134</v>
      </c>
    </row>
    <row r="50" spans="1:15" s="6" customFormat="1" ht="11.25" thickBot="1">
      <c r="A50" s="339"/>
      <c r="B50" s="53" t="s">
        <v>105</v>
      </c>
      <c r="C50" s="61">
        <f aca="true" t="shared" si="10" ref="C50:O50">SUM(C43:C49)</f>
        <v>8682</v>
      </c>
      <c r="D50" s="61">
        <f t="shared" si="10"/>
        <v>12633</v>
      </c>
      <c r="E50" s="61">
        <f t="shared" si="10"/>
        <v>13728</v>
      </c>
      <c r="F50" s="61">
        <f t="shared" si="10"/>
        <v>12891</v>
      </c>
      <c r="G50" s="61">
        <f t="shared" si="10"/>
        <v>14340</v>
      </c>
      <c r="H50" s="61">
        <f t="shared" si="10"/>
        <v>14030</v>
      </c>
      <c r="I50" s="61">
        <f t="shared" si="10"/>
        <v>13590</v>
      </c>
      <c r="J50" s="61">
        <f t="shared" si="10"/>
        <v>10156</v>
      </c>
      <c r="K50" s="61">
        <f t="shared" si="10"/>
        <v>10147</v>
      </c>
      <c r="L50" s="61">
        <f t="shared" si="10"/>
        <v>11684</v>
      </c>
      <c r="M50" s="61">
        <f t="shared" si="10"/>
        <v>12563</v>
      </c>
      <c r="N50" s="61">
        <f t="shared" si="10"/>
        <v>11989</v>
      </c>
      <c r="O50" s="61">
        <f t="shared" si="10"/>
        <v>146433</v>
      </c>
    </row>
    <row r="51" spans="1:15" s="6" customFormat="1" ht="14.25" thickBot="1">
      <c r="A51" s="339"/>
      <c r="B51" s="354" t="s">
        <v>190</v>
      </c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5"/>
      <c r="N51" s="355"/>
      <c r="O51" s="355"/>
    </row>
    <row r="52" spans="1:15" s="6" customFormat="1" ht="11.25">
      <c r="A52" s="339"/>
      <c r="B52" s="288" t="s">
        <v>194</v>
      </c>
      <c r="C52" s="91">
        <v>490</v>
      </c>
      <c r="D52" s="91">
        <v>384</v>
      </c>
      <c r="E52" s="91">
        <v>567</v>
      </c>
      <c r="F52" s="91">
        <v>506</v>
      </c>
      <c r="G52" s="91">
        <v>676</v>
      </c>
      <c r="H52" s="91">
        <v>592</v>
      </c>
      <c r="I52" s="91">
        <v>358</v>
      </c>
      <c r="J52" s="91">
        <v>481</v>
      </c>
      <c r="K52" s="91">
        <v>532</v>
      </c>
      <c r="L52" s="91">
        <v>512</v>
      </c>
      <c r="M52" s="91">
        <v>452</v>
      </c>
      <c r="N52" s="91">
        <v>477</v>
      </c>
      <c r="O52" s="59">
        <f aca="true" t="shared" si="11" ref="O52:O58">SUM(C52:N52)</f>
        <v>6027</v>
      </c>
    </row>
    <row r="53" spans="1:15" s="6" customFormat="1" ht="11.25">
      <c r="A53" s="339"/>
      <c r="B53" s="288" t="s">
        <v>203</v>
      </c>
      <c r="C53" s="91">
        <v>413</v>
      </c>
      <c r="D53" s="91">
        <v>173</v>
      </c>
      <c r="E53" s="91">
        <v>528</v>
      </c>
      <c r="F53" s="91">
        <v>102</v>
      </c>
      <c r="G53" s="91">
        <v>294</v>
      </c>
      <c r="H53" s="91">
        <v>263</v>
      </c>
      <c r="I53" s="91">
        <v>491</v>
      </c>
      <c r="J53" s="91">
        <v>556</v>
      </c>
      <c r="K53" s="91">
        <v>323</v>
      </c>
      <c r="L53" s="91">
        <v>228</v>
      </c>
      <c r="M53" s="91">
        <v>288</v>
      </c>
      <c r="N53" s="91">
        <v>300</v>
      </c>
      <c r="O53" s="59">
        <f t="shared" si="11"/>
        <v>3959</v>
      </c>
    </row>
    <row r="54" spans="1:15" s="6" customFormat="1" ht="11.25">
      <c r="A54" s="339"/>
      <c r="B54" s="288" t="s">
        <v>206</v>
      </c>
      <c r="C54" s="91">
        <v>0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59">
        <f t="shared" si="11"/>
        <v>0</v>
      </c>
    </row>
    <row r="55" spans="1:15" s="6" customFormat="1" ht="11.25">
      <c r="A55" s="339"/>
      <c r="B55" s="288" t="s">
        <v>200</v>
      </c>
      <c r="C55" s="91">
        <v>432</v>
      </c>
      <c r="D55" s="91">
        <v>194</v>
      </c>
      <c r="E55" s="91">
        <v>382</v>
      </c>
      <c r="F55" s="91">
        <v>440</v>
      </c>
      <c r="G55" s="91">
        <v>180</v>
      </c>
      <c r="H55" s="91">
        <v>237</v>
      </c>
      <c r="I55" s="91">
        <v>287</v>
      </c>
      <c r="J55" s="91">
        <v>362</v>
      </c>
      <c r="K55" s="91">
        <v>512</v>
      </c>
      <c r="L55" s="91">
        <v>492</v>
      </c>
      <c r="M55" s="91">
        <v>805</v>
      </c>
      <c r="N55" s="91">
        <v>632</v>
      </c>
      <c r="O55" s="59">
        <f t="shared" si="11"/>
        <v>4955</v>
      </c>
    </row>
    <row r="56" spans="1:15" s="6" customFormat="1" ht="11.25">
      <c r="A56" s="339"/>
      <c r="B56" s="288" t="s">
        <v>198</v>
      </c>
      <c r="C56" s="91">
        <v>23</v>
      </c>
      <c r="D56" s="91">
        <v>3</v>
      </c>
      <c r="E56" s="91">
        <v>3</v>
      </c>
      <c r="F56" s="91">
        <v>17</v>
      </c>
      <c r="G56" s="91">
        <v>72</v>
      </c>
      <c r="H56" s="91">
        <v>37</v>
      </c>
      <c r="I56" s="91">
        <v>35</v>
      </c>
      <c r="J56" s="91">
        <v>74</v>
      </c>
      <c r="K56" s="91">
        <v>33</v>
      </c>
      <c r="L56" s="91">
        <v>19</v>
      </c>
      <c r="M56" s="91">
        <v>17</v>
      </c>
      <c r="N56" s="91">
        <v>10</v>
      </c>
      <c r="O56" s="59">
        <f t="shared" si="11"/>
        <v>343</v>
      </c>
    </row>
    <row r="57" spans="1:15" s="6" customFormat="1" ht="11.25">
      <c r="A57" s="339"/>
      <c r="B57" s="288" t="s">
        <v>281</v>
      </c>
      <c r="C57" s="91">
        <v>57</v>
      </c>
      <c r="D57" s="91">
        <v>42</v>
      </c>
      <c r="E57" s="91">
        <v>13</v>
      </c>
      <c r="F57" s="91">
        <v>27</v>
      </c>
      <c r="G57" s="91">
        <v>30</v>
      </c>
      <c r="H57" s="91">
        <v>11</v>
      </c>
      <c r="I57" s="91">
        <v>14</v>
      </c>
      <c r="J57" s="91">
        <v>29</v>
      </c>
      <c r="K57" s="91">
        <v>18</v>
      </c>
      <c r="L57" s="91">
        <v>27</v>
      </c>
      <c r="M57" s="91">
        <v>15</v>
      </c>
      <c r="N57" s="91">
        <v>85</v>
      </c>
      <c r="O57" s="59">
        <f t="shared" si="11"/>
        <v>368</v>
      </c>
    </row>
    <row r="58" spans="1:15" s="6" customFormat="1" ht="12" thickBot="1">
      <c r="A58" s="339"/>
      <c r="B58" s="289" t="s">
        <v>99</v>
      </c>
      <c r="C58" s="118">
        <v>0</v>
      </c>
      <c r="D58" s="118">
        <v>0</v>
      </c>
      <c r="E58" s="118">
        <v>2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4</v>
      </c>
      <c r="L58" s="118">
        <v>0</v>
      </c>
      <c r="M58" s="118">
        <v>0</v>
      </c>
      <c r="N58" s="118">
        <v>0</v>
      </c>
      <c r="O58" s="60">
        <f t="shared" si="11"/>
        <v>6</v>
      </c>
    </row>
    <row r="59" spans="1:15" s="6" customFormat="1" ht="11.25" thickBot="1">
      <c r="A59" s="339"/>
      <c r="B59" s="53" t="s">
        <v>105</v>
      </c>
      <c r="C59" s="61">
        <f aca="true" t="shared" si="12" ref="C59:O59">SUM(C52:C58)</f>
        <v>1415</v>
      </c>
      <c r="D59" s="61">
        <f t="shared" si="12"/>
        <v>796</v>
      </c>
      <c r="E59" s="61">
        <f t="shared" si="12"/>
        <v>1495</v>
      </c>
      <c r="F59" s="61">
        <f t="shared" si="12"/>
        <v>1092</v>
      </c>
      <c r="G59" s="61">
        <f t="shared" si="12"/>
        <v>1252</v>
      </c>
      <c r="H59" s="61">
        <f t="shared" si="12"/>
        <v>1140</v>
      </c>
      <c r="I59" s="61">
        <f t="shared" si="12"/>
        <v>1185</v>
      </c>
      <c r="J59" s="61">
        <f t="shared" si="12"/>
        <v>1502</v>
      </c>
      <c r="K59" s="61">
        <f t="shared" si="12"/>
        <v>1422</v>
      </c>
      <c r="L59" s="61">
        <f t="shared" si="12"/>
        <v>1278</v>
      </c>
      <c r="M59" s="61">
        <f t="shared" si="12"/>
        <v>1577</v>
      </c>
      <c r="N59" s="61">
        <f t="shared" si="12"/>
        <v>1504</v>
      </c>
      <c r="O59" s="61">
        <f t="shared" si="12"/>
        <v>15658</v>
      </c>
    </row>
    <row r="60" spans="1:15" s="6" customFormat="1" ht="14.25" thickBot="1">
      <c r="A60" s="339"/>
      <c r="B60" s="354" t="s">
        <v>188</v>
      </c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</row>
    <row r="61" spans="1:15" s="6" customFormat="1" ht="11.25">
      <c r="A61" s="339"/>
      <c r="B61" s="288" t="s">
        <v>194</v>
      </c>
      <c r="C61" s="91">
        <v>832</v>
      </c>
      <c r="D61" s="91">
        <v>1096</v>
      </c>
      <c r="E61" s="91">
        <v>1466</v>
      </c>
      <c r="F61" s="91">
        <v>950</v>
      </c>
      <c r="G61" s="91">
        <v>1371</v>
      </c>
      <c r="H61" s="91">
        <v>1474</v>
      </c>
      <c r="I61" s="91">
        <v>912</v>
      </c>
      <c r="J61" s="91">
        <v>483</v>
      </c>
      <c r="K61" s="91">
        <v>2012</v>
      </c>
      <c r="L61" s="91">
        <v>2644</v>
      </c>
      <c r="M61" s="91">
        <v>1534</v>
      </c>
      <c r="N61" s="91">
        <v>2015</v>
      </c>
      <c r="O61" s="59">
        <f aca="true" t="shared" si="13" ref="O61:O67">SUM(C61:N61)</f>
        <v>16789</v>
      </c>
    </row>
    <row r="62" spans="1:15" s="6" customFormat="1" ht="11.25">
      <c r="A62" s="339"/>
      <c r="B62" s="288" t="s">
        <v>203</v>
      </c>
      <c r="C62" s="91">
        <v>4</v>
      </c>
      <c r="D62" s="91">
        <v>87</v>
      </c>
      <c r="E62" s="91">
        <v>66</v>
      </c>
      <c r="F62" s="91">
        <v>74</v>
      </c>
      <c r="G62" s="91">
        <v>33</v>
      </c>
      <c r="H62" s="91">
        <v>20</v>
      </c>
      <c r="I62" s="91">
        <v>23</v>
      </c>
      <c r="J62" s="91">
        <v>45</v>
      </c>
      <c r="K62" s="91">
        <v>97</v>
      </c>
      <c r="L62" s="91">
        <v>31</v>
      </c>
      <c r="M62" s="91">
        <v>36</v>
      </c>
      <c r="N62" s="91">
        <v>27</v>
      </c>
      <c r="O62" s="59">
        <f t="shared" si="13"/>
        <v>543</v>
      </c>
    </row>
    <row r="63" spans="1:15" s="6" customFormat="1" ht="11.25">
      <c r="A63" s="339"/>
      <c r="B63" s="288" t="s">
        <v>206</v>
      </c>
      <c r="C63" s="91">
        <v>0</v>
      </c>
      <c r="D63" s="91">
        <v>4</v>
      </c>
      <c r="E63" s="91">
        <v>0</v>
      </c>
      <c r="F63" s="91">
        <v>0</v>
      </c>
      <c r="G63" s="91">
        <v>0</v>
      </c>
      <c r="H63" s="91">
        <v>0</v>
      </c>
      <c r="I63" s="91">
        <v>0</v>
      </c>
      <c r="J63" s="91">
        <v>0</v>
      </c>
      <c r="K63" s="91">
        <v>1</v>
      </c>
      <c r="L63" s="91">
        <v>0</v>
      </c>
      <c r="M63" s="91">
        <v>5</v>
      </c>
      <c r="N63" s="91">
        <v>4</v>
      </c>
      <c r="O63" s="59">
        <f t="shared" si="13"/>
        <v>14</v>
      </c>
    </row>
    <row r="64" spans="1:15" s="6" customFormat="1" ht="11.25">
      <c r="A64" s="339"/>
      <c r="B64" s="288" t="s">
        <v>200</v>
      </c>
      <c r="C64" s="91">
        <v>0</v>
      </c>
      <c r="D64" s="91">
        <v>0</v>
      </c>
      <c r="E64" s="91">
        <v>3</v>
      </c>
      <c r="F64" s="91">
        <v>0</v>
      </c>
      <c r="G64" s="91">
        <v>0</v>
      </c>
      <c r="H64" s="91">
        <v>2</v>
      </c>
      <c r="I64" s="91">
        <v>0</v>
      </c>
      <c r="J64" s="91">
        <v>7</v>
      </c>
      <c r="K64" s="91">
        <v>1</v>
      </c>
      <c r="L64" s="91">
        <v>44</v>
      </c>
      <c r="M64" s="91">
        <v>36</v>
      </c>
      <c r="N64" s="91">
        <v>0</v>
      </c>
      <c r="O64" s="59">
        <f t="shared" si="13"/>
        <v>93</v>
      </c>
    </row>
    <row r="65" spans="1:15" s="6" customFormat="1" ht="11.25">
      <c r="A65" s="339"/>
      <c r="B65" s="288" t="s">
        <v>198</v>
      </c>
      <c r="C65" s="91">
        <v>2</v>
      </c>
      <c r="D65" s="91">
        <v>5</v>
      </c>
      <c r="E65" s="91">
        <v>4</v>
      </c>
      <c r="F65" s="91">
        <v>9</v>
      </c>
      <c r="G65" s="91">
        <v>0</v>
      </c>
      <c r="H65" s="91">
        <v>1</v>
      </c>
      <c r="I65" s="91">
        <v>8</v>
      </c>
      <c r="J65" s="91">
        <v>7</v>
      </c>
      <c r="K65" s="91">
        <v>16</v>
      </c>
      <c r="L65" s="91">
        <v>9</v>
      </c>
      <c r="M65" s="91">
        <v>5</v>
      </c>
      <c r="N65" s="91">
        <v>6</v>
      </c>
      <c r="O65" s="59">
        <f t="shared" si="13"/>
        <v>72</v>
      </c>
    </row>
    <row r="66" spans="1:15" s="6" customFormat="1" ht="11.25">
      <c r="A66" s="339"/>
      <c r="B66" s="288" t="s">
        <v>281</v>
      </c>
      <c r="C66" s="91">
        <v>86</v>
      </c>
      <c r="D66" s="91">
        <v>260</v>
      </c>
      <c r="E66" s="91">
        <v>320</v>
      </c>
      <c r="F66" s="91">
        <v>289</v>
      </c>
      <c r="G66" s="91">
        <v>653</v>
      </c>
      <c r="H66" s="91">
        <v>236</v>
      </c>
      <c r="I66" s="91">
        <v>411</v>
      </c>
      <c r="J66" s="91">
        <v>289</v>
      </c>
      <c r="K66" s="91">
        <v>216</v>
      </c>
      <c r="L66" s="91">
        <v>224</v>
      </c>
      <c r="M66" s="91">
        <v>72</v>
      </c>
      <c r="N66" s="91">
        <v>214</v>
      </c>
      <c r="O66" s="59">
        <f t="shared" si="13"/>
        <v>3270</v>
      </c>
    </row>
    <row r="67" spans="1:15" s="6" customFormat="1" ht="12" thickBot="1">
      <c r="A67" s="339"/>
      <c r="B67" s="289" t="s">
        <v>99</v>
      </c>
      <c r="C67" s="118">
        <v>0</v>
      </c>
      <c r="D67" s="118">
        <v>0</v>
      </c>
      <c r="E67" s="118">
        <v>0</v>
      </c>
      <c r="F67" s="118">
        <v>19</v>
      </c>
      <c r="G67" s="118">
        <v>0</v>
      </c>
      <c r="H67" s="118">
        <v>0</v>
      </c>
      <c r="I67" s="118">
        <v>0</v>
      </c>
      <c r="J67" s="118">
        <v>0</v>
      </c>
      <c r="K67" s="118">
        <v>2</v>
      </c>
      <c r="L67" s="118">
        <v>0</v>
      </c>
      <c r="M67" s="118">
        <v>0</v>
      </c>
      <c r="N67" s="118">
        <v>0</v>
      </c>
      <c r="O67" s="60">
        <f t="shared" si="13"/>
        <v>21</v>
      </c>
    </row>
    <row r="68" spans="1:15" s="6" customFormat="1" ht="11.25" thickBot="1">
      <c r="A68" s="339"/>
      <c r="B68" s="53" t="s">
        <v>105</v>
      </c>
      <c r="C68" s="61">
        <f aca="true" t="shared" si="14" ref="C68:O68">SUM(C61:C67)</f>
        <v>924</v>
      </c>
      <c r="D68" s="61">
        <f t="shared" si="14"/>
        <v>1452</v>
      </c>
      <c r="E68" s="61">
        <f t="shared" si="14"/>
        <v>1859</v>
      </c>
      <c r="F68" s="61">
        <f t="shared" si="14"/>
        <v>1341</v>
      </c>
      <c r="G68" s="61">
        <f t="shared" si="14"/>
        <v>2057</v>
      </c>
      <c r="H68" s="61">
        <f t="shared" si="14"/>
        <v>1733</v>
      </c>
      <c r="I68" s="61">
        <f t="shared" si="14"/>
        <v>1354</v>
      </c>
      <c r="J68" s="61">
        <f t="shared" si="14"/>
        <v>831</v>
      </c>
      <c r="K68" s="61">
        <f t="shared" si="14"/>
        <v>2345</v>
      </c>
      <c r="L68" s="61">
        <f t="shared" si="14"/>
        <v>2952</v>
      </c>
      <c r="M68" s="61">
        <f t="shared" si="14"/>
        <v>1688</v>
      </c>
      <c r="N68" s="61">
        <f t="shared" si="14"/>
        <v>2266</v>
      </c>
      <c r="O68" s="61">
        <f t="shared" si="14"/>
        <v>20802</v>
      </c>
    </row>
    <row r="69" spans="1:15" s="6" customFormat="1" ht="14.25" thickBot="1">
      <c r="A69" s="339"/>
      <c r="B69" s="354" t="s">
        <v>179</v>
      </c>
      <c r="C69" s="355"/>
      <c r="D69" s="355"/>
      <c r="E69" s="355"/>
      <c r="F69" s="355"/>
      <c r="G69" s="355"/>
      <c r="H69" s="355"/>
      <c r="I69" s="355"/>
      <c r="J69" s="355"/>
      <c r="K69" s="355"/>
      <c r="L69" s="355"/>
      <c r="M69" s="355"/>
      <c r="N69" s="355"/>
      <c r="O69" s="355"/>
    </row>
    <row r="70" spans="1:15" s="6" customFormat="1" ht="11.25">
      <c r="A70" s="339"/>
      <c r="B70" s="288" t="s">
        <v>194</v>
      </c>
      <c r="C70" s="91">
        <v>7639</v>
      </c>
      <c r="D70" s="91">
        <v>8735</v>
      </c>
      <c r="E70" s="91">
        <v>9789</v>
      </c>
      <c r="F70" s="91">
        <v>8123</v>
      </c>
      <c r="G70" s="91">
        <v>10213</v>
      </c>
      <c r="H70" s="91">
        <v>15622</v>
      </c>
      <c r="I70" s="91">
        <v>16033</v>
      </c>
      <c r="J70" s="91">
        <v>14445</v>
      </c>
      <c r="K70" s="91">
        <v>15791</v>
      </c>
      <c r="L70" s="91">
        <v>10441</v>
      </c>
      <c r="M70" s="91">
        <v>9868</v>
      </c>
      <c r="N70" s="91">
        <v>12463</v>
      </c>
      <c r="O70" s="59">
        <f aca="true" t="shared" si="15" ref="O70:O76">SUM(C70:N70)</f>
        <v>139162</v>
      </c>
    </row>
    <row r="71" spans="1:15" s="6" customFormat="1" ht="11.25">
      <c r="A71" s="339"/>
      <c r="B71" s="288" t="s">
        <v>203</v>
      </c>
      <c r="C71" s="91">
        <v>1853</v>
      </c>
      <c r="D71" s="91">
        <v>1519</v>
      </c>
      <c r="E71" s="91">
        <v>1528</v>
      </c>
      <c r="F71" s="91">
        <v>1112</v>
      </c>
      <c r="G71" s="91">
        <v>1631</v>
      </c>
      <c r="H71" s="91">
        <v>1098</v>
      </c>
      <c r="I71" s="91">
        <v>886</v>
      </c>
      <c r="J71" s="91">
        <v>848</v>
      </c>
      <c r="K71" s="91">
        <v>2864</v>
      </c>
      <c r="L71" s="91">
        <v>1131</v>
      </c>
      <c r="M71" s="91">
        <v>1473</v>
      </c>
      <c r="N71" s="91">
        <v>1275</v>
      </c>
      <c r="O71" s="59">
        <f t="shared" si="15"/>
        <v>17218</v>
      </c>
    </row>
    <row r="72" spans="1:15" s="6" customFormat="1" ht="11.25">
      <c r="A72" s="339"/>
      <c r="B72" s="288" t="s">
        <v>206</v>
      </c>
      <c r="C72" s="91">
        <v>82</v>
      </c>
      <c r="D72" s="91">
        <v>21</v>
      </c>
      <c r="E72" s="91">
        <v>20</v>
      </c>
      <c r="F72" s="91">
        <v>24</v>
      </c>
      <c r="G72" s="91">
        <v>42</v>
      </c>
      <c r="H72" s="91">
        <v>32</v>
      </c>
      <c r="I72" s="91">
        <v>2</v>
      </c>
      <c r="J72" s="91">
        <v>3</v>
      </c>
      <c r="K72" s="91">
        <v>2</v>
      </c>
      <c r="L72" s="91">
        <v>6</v>
      </c>
      <c r="M72" s="91">
        <v>60</v>
      </c>
      <c r="N72" s="91">
        <v>4</v>
      </c>
      <c r="O72" s="59">
        <f t="shared" si="15"/>
        <v>298</v>
      </c>
    </row>
    <row r="73" spans="1:15" s="6" customFormat="1" ht="11.25">
      <c r="A73" s="339"/>
      <c r="B73" s="288" t="s">
        <v>200</v>
      </c>
      <c r="C73" s="91">
        <v>377</v>
      </c>
      <c r="D73" s="91">
        <v>228</v>
      </c>
      <c r="E73" s="91">
        <v>320</v>
      </c>
      <c r="F73" s="91">
        <v>390</v>
      </c>
      <c r="G73" s="91">
        <v>252</v>
      </c>
      <c r="H73" s="91">
        <v>382</v>
      </c>
      <c r="I73" s="91">
        <v>315</v>
      </c>
      <c r="J73" s="91">
        <v>275</v>
      </c>
      <c r="K73" s="91">
        <v>246</v>
      </c>
      <c r="L73" s="91">
        <v>409</v>
      </c>
      <c r="M73" s="91">
        <v>292</v>
      </c>
      <c r="N73" s="91">
        <v>271</v>
      </c>
      <c r="O73" s="59">
        <f t="shared" si="15"/>
        <v>3757</v>
      </c>
    </row>
    <row r="74" spans="1:15" s="6" customFormat="1" ht="11.25">
      <c r="A74" s="339"/>
      <c r="B74" s="288" t="s">
        <v>198</v>
      </c>
      <c r="C74" s="91">
        <v>34</v>
      </c>
      <c r="D74" s="91">
        <v>88</v>
      </c>
      <c r="E74" s="91">
        <v>87</v>
      </c>
      <c r="F74" s="91">
        <v>12</v>
      </c>
      <c r="G74" s="91">
        <v>44</v>
      </c>
      <c r="H74" s="91">
        <v>61</v>
      </c>
      <c r="I74" s="91">
        <v>274</v>
      </c>
      <c r="J74" s="91">
        <v>18</v>
      </c>
      <c r="K74" s="91">
        <v>23</v>
      </c>
      <c r="L74" s="91">
        <v>50</v>
      </c>
      <c r="M74" s="91">
        <v>27</v>
      </c>
      <c r="N74" s="91">
        <v>64</v>
      </c>
      <c r="O74" s="59">
        <f t="shared" si="15"/>
        <v>782</v>
      </c>
    </row>
    <row r="75" spans="1:15" s="6" customFormat="1" ht="11.25">
      <c r="A75" s="339"/>
      <c r="B75" s="288" t="s">
        <v>281</v>
      </c>
      <c r="C75" s="91">
        <v>1864</v>
      </c>
      <c r="D75" s="91">
        <v>1028</v>
      </c>
      <c r="E75" s="91">
        <v>1104</v>
      </c>
      <c r="F75" s="91">
        <v>1505</v>
      </c>
      <c r="G75" s="91">
        <v>2134</v>
      </c>
      <c r="H75" s="91">
        <v>1675</v>
      </c>
      <c r="I75" s="91">
        <v>1040</v>
      </c>
      <c r="J75" s="91">
        <v>1384</v>
      </c>
      <c r="K75" s="91">
        <v>1399</v>
      </c>
      <c r="L75" s="91">
        <v>2199</v>
      </c>
      <c r="M75" s="91">
        <v>1600</v>
      </c>
      <c r="N75" s="91">
        <v>1454</v>
      </c>
      <c r="O75" s="59">
        <f t="shared" si="15"/>
        <v>18386</v>
      </c>
    </row>
    <row r="76" spans="1:15" s="6" customFormat="1" ht="12" thickBot="1">
      <c r="A76" s="339"/>
      <c r="B76" s="289" t="s">
        <v>99</v>
      </c>
      <c r="C76" s="118">
        <v>5</v>
      </c>
      <c r="D76" s="118">
        <v>19</v>
      </c>
      <c r="E76" s="118">
        <v>59</v>
      </c>
      <c r="F76" s="118">
        <v>479</v>
      </c>
      <c r="G76" s="118">
        <v>88</v>
      </c>
      <c r="H76" s="118">
        <v>8</v>
      </c>
      <c r="I76" s="118">
        <v>51</v>
      </c>
      <c r="J76" s="118">
        <v>510</v>
      </c>
      <c r="K76" s="118">
        <v>44</v>
      </c>
      <c r="L76" s="118">
        <v>2</v>
      </c>
      <c r="M76" s="118">
        <v>1410</v>
      </c>
      <c r="N76" s="118">
        <v>7</v>
      </c>
      <c r="O76" s="60">
        <f t="shared" si="15"/>
        <v>2682</v>
      </c>
    </row>
    <row r="77" spans="1:15" s="6" customFormat="1" ht="11.25" thickBot="1">
      <c r="A77" s="339"/>
      <c r="B77" s="53" t="s">
        <v>105</v>
      </c>
      <c r="C77" s="61">
        <f aca="true" t="shared" si="16" ref="C77:O77">SUM(C70:C76)</f>
        <v>11854</v>
      </c>
      <c r="D77" s="61">
        <f t="shared" si="16"/>
        <v>11638</v>
      </c>
      <c r="E77" s="61">
        <f t="shared" si="16"/>
        <v>12907</v>
      </c>
      <c r="F77" s="61">
        <f t="shared" si="16"/>
        <v>11645</v>
      </c>
      <c r="G77" s="61">
        <f t="shared" si="16"/>
        <v>14404</v>
      </c>
      <c r="H77" s="61">
        <f t="shared" si="16"/>
        <v>18878</v>
      </c>
      <c r="I77" s="61">
        <f t="shared" si="16"/>
        <v>18601</v>
      </c>
      <c r="J77" s="61">
        <f t="shared" si="16"/>
        <v>17483</v>
      </c>
      <c r="K77" s="61">
        <f t="shared" si="16"/>
        <v>20369</v>
      </c>
      <c r="L77" s="61">
        <f t="shared" si="16"/>
        <v>14238</v>
      </c>
      <c r="M77" s="61">
        <f t="shared" si="16"/>
        <v>14730</v>
      </c>
      <c r="N77" s="61">
        <f t="shared" si="16"/>
        <v>15538</v>
      </c>
      <c r="O77" s="61">
        <f t="shared" si="16"/>
        <v>182285</v>
      </c>
    </row>
    <row r="78" spans="1:15" s="6" customFormat="1" ht="14.25" thickBot="1">
      <c r="A78" s="339"/>
      <c r="B78" s="354" t="s">
        <v>182</v>
      </c>
      <c r="C78" s="355"/>
      <c r="D78" s="355"/>
      <c r="E78" s="355"/>
      <c r="F78" s="355"/>
      <c r="G78" s="355"/>
      <c r="H78" s="355"/>
      <c r="I78" s="355"/>
      <c r="J78" s="355"/>
      <c r="K78" s="355"/>
      <c r="L78" s="355"/>
      <c r="M78" s="355"/>
      <c r="N78" s="355"/>
      <c r="O78" s="355"/>
    </row>
    <row r="79" spans="1:15" s="6" customFormat="1" ht="11.25">
      <c r="A79" s="339"/>
      <c r="B79" s="288" t="s">
        <v>194</v>
      </c>
      <c r="C79" s="91">
        <v>4291</v>
      </c>
      <c r="D79" s="91">
        <v>5668</v>
      </c>
      <c r="E79" s="91">
        <v>6602</v>
      </c>
      <c r="F79" s="91">
        <v>6937</v>
      </c>
      <c r="G79" s="91">
        <v>6930</v>
      </c>
      <c r="H79" s="91">
        <v>5421</v>
      </c>
      <c r="I79" s="91">
        <v>5544</v>
      </c>
      <c r="J79" s="91">
        <v>5478</v>
      </c>
      <c r="K79" s="91">
        <v>7083</v>
      </c>
      <c r="L79" s="91">
        <v>6758</v>
      </c>
      <c r="M79" s="91">
        <v>6116</v>
      </c>
      <c r="N79" s="91">
        <v>7330</v>
      </c>
      <c r="O79" s="59">
        <f aca="true" t="shared" si="17" ref="O79:O85">SUM(C79:N79)</f>
        <v>74158</v>
      </c>
    </row>
    <row r="80" spans="1:15" s="6" customFormat="1" ht="11.25">
      <c r="A80" s="339"/>
      <c r="B80" s="288" t="s">
        <v>203</v>
      </c>
      <c r="C80" s="91">
        <v>2315</v>
      </c>
      <c r="D80" s="91">
        <v>1735</v>
      </c>
      <c r="E80" s="91">
        <v>1855</v>
      </c>
      <c r="F80" s="91">
        <v>1980</v>
      </c>
      <c r="G80" s="91">
        <v>1670</v>
      </c>
      <c r="H80" s="91">
        <v>2872</v>
      </c>
      <c r="I80" s="91">
        <v>1708</v>
      </c>
      <c r="J80" s="91">
        <v>2211</v>
      </c>
      <c r="K80" s="91">
        <v>2009</v>
      </c>
      <c r="L80" s="91">
        <v>1593</v>
      </c>
      <c r="M80" s="91">
        <v>3159</v>
      </c>
      <c r="N80" s="91">
        <v>2264</v>
      </c>
      <c r="O80" s="59">
        <f t="shared" si="17"/>
        <v>25371</v>
      </c>
    </row>
    <row r="81" spans="1:15" s="6" customFormat="1" ht="11.25">
      <c r="A81" s="339"/>
      <c r="B81" s="288" t="s">
        <v>206</v>
      </c>
      <c r="C81" s="91">
        <v>28</v>
      </c>
      <c r="D81" s="91">
        <v>23</v>
      </c>
      <c r="E81" s="91">
        <v>24</v>
      </c>
      <c r="F81" s="91">
        <v>32</v>
      </c>
      <c r="G81" s="91">
        <v>19</v>
      </c>
      <c r="H81" s="91">
        <v>40</v>
      </c>
      <c r="I81" s="91">
        <v>11</v>
      </c>
      <c r="J81" s="91">
        <v>37</v>
      </c>
      <c r="K81" s="91">
        <v>51</v>
      </c>
      <c r="L81" s="91">
        <v>35</v>
      </c>
      <c r="M81" s="91">
        <v>7</v>
      </c>
      <c r="N81" s="91">
        <v>12</v>
      </c>
      <c r="O81" s="59">
        <f t="shared" si="17"/>
        <v>319</v>
      </c>
    </row>
    <row r="82" spans="1:15" s="6" customFormat="1" ht="11.25">
      <c r="A82" s="339"/>
      <c r="B82" s="288" t="s">
        <v>200</v>
      </c>
      <c r="C82" s="91">
        <v>258</v>
      </c>
      <c r="D82" s="91">
        <v>256</v>
      </c>
      <c r="E82" s="91">
        <v>421</v>
      </c>
      <c r="F82" s="91">
        <v>380</v>
      </c>
      <c r="G82" s="91">
        <v>208</v>
      </c>
      <c r="H82" s="91">
        <v>297</v>
      </c>
      <c r="I82" s="91">
        <v>120</v>
      </c>
      <c r="J82" s="91">
        <v>126</v>
      </c>
      <c r="K82" s="91">
        <v>370</v>
      </c>
      <c r="L82" s="91">
        <v>142</v>
      </c>
      <c r="M82" s="91">
        <v>240</v>
      </c>
      <c r="N82" s="91">
        <v>190</v>
      </c>
      <c r="O82" s="59">
        <f t="shared" si="17"/>
        <v>3008</v>
      </c>
    </row>
    <row r="83" spans="1:15" s="6" customFormat="1" ht="11.25">
      <c r="A83" s="339"/>
      <c r="B83" s="288" t="s">
        <v>198</v>
      </c>
      <c r="C83" s="91">
        <v>563</v>
      </c>
      <c r="D83" s="91">
        <v>302</v>
      </c>
      <c r="E83" s="91">
        <v>607</v>
      </c>
      <c r="F83" s="91">
        <v>628</v>
      </c>
      <c r="G83" s="91">
        <v>397</v>
      </c>
      <c r="H83" s="91">
        <v>623</v>
      </c>
      <c r="I83" s="91">
        <v>166</v>
      </c>
      <c r="J83" s="91">
        <v>455</v>
      </c>
      <c r="K83" s="91">
        <v>358</v>
      </c>
      <c r="L83" s="91">
        <v>158</v>
      </c>
      <c r="M83" s="91">
        <v>504</v>
      </c>
      <c r="N83" s="91">
        <v>347</v>
      </c>
      <c r="O83" s="59">
        <f t="shared" si="17"/>
        <v>5108</v>
      </c>
    </row>
    <row r="84" spans="1:15" s="6" customFormat="1" ht="11.25">
      <c r="A84" s="339"/>
      <c r="B84" s="288" t="s">
        <v>281</v>
      </c>
      <c r="C84" s="91">
        <v>489</v>
      </c>
      <c r="D84" s="91">
        <v>771</v>
      </c>
      <c r="E84" s="91">
        <v>1001</v>
      </c>
      <c r="F84" s="91">
        <v>686</v>
      </c>
      <c r="G84" s="91">
        <v>590</v>
      </c>
      <c r="H84" s="91">
        <v>552</v>
      </c>
      <c r="I84" s="91">
        <v>521</v>
      </c>
      <c r="J84" s="91">
        <v>387</v>
      </c>
      <c r="K84" s="91">
        <v>943</v>
      </c>
      <c r="L84" s="91">
        <v>994</v>
      </c>
      <c r="M84" s="91">
        <v>336</v>
      </c>
      <c r="N84" s="91">
        <v>303</v>
      </c>
      <c r="O84" s="59">
        <f t="shared" si="17"/>
        <v>7573</v>
      </c>
    </row>
    <row r="85" spans="1:15" s="6" customFormat="1" ht="12" thickBot="1">
      <c r="A85" s="339"/>
      <c r="B85" s="289" t="s">
        <v>99</v>
      </c>
      <c r="C85" s="118">
        <v>65</v>
      </c>
      <c r="D85" s="118">
        <v>120</v>
      </c>
      <c r="E85" s="118">
        <v>104</v>
      </c>
      <c r="F85" s="118">
        <v>18</v>
      </c>
      <c r="G85" s="118">
        <v>156</v>
      </c>
      <c r="H85" s="118">
        <v>35</v>
      </c>
      <c r="I85" s="118">
        <v>36</v>
      </c>
      <c r="J85" s="118">
        <v>0</v>
      </c>
      <c r="K85" s="118">
        <v>64</v>
      </c>
      <c r="L85" s="118">
        <v>148</v>
      </c>
      <c r="M85" s="118">
        <v>46</v>
      </c>
      <c r="N85" s="118">
        <v>120</v>
      </c>
      <c r="O85" s="60">
        <f t="shared" si="17"/>
        <v>912</v>
      </c>
    </row>
    <row r="86" spans="1:15" s="6" customFormat="1" ht="11.25" thickBot="1">
      <c r="A86" s="339"/>
      <c r="B86" s="53" t="s">
        <v>105</v>
      </c>
      <c r="C86" s="61">
        <f aca="true" t="shared" si="18" ref="C86:O86">SUM(C79:C85)</f>
        <v>8009</v>
      </c>
      <c r="D86" s="61">
        <f t="shared" si="18"/>
        <v>8875</v>
      </c>
      <c r="E86" s="61">
        <f t="shared" si="18"/>
        <v>10614</v>
      </c>
      <c r="F86" s="61">
        <f t="shared" si="18"/>
        <v>10661</v>
      </c>
      <c r="G86" s="61">
        <f t="shared" si="18"/>
        <v>9970</v>
      </c>
      <c r="H86" s="61">
        <f t="shared" si="18"/>
        <v>9840</v>
      </c>
      <c r="I86" s="61">
        <f t="shared" si="18"/>
        <v>8106</v>
      </c>
      <c r="J86" s="61">
        <f t="shared" si="18"/>
        <v>8694</v>
      </c>
      <c r="K86" s="61">
        <f t="shared" si="18"/>
        <v>10878</v>
      </c>
      <c r="L86" s="61">
        <f t="shared" si="18"/>
        <v>9828</v>
      </c>
      <c r="M86" s="61">
        <f t="shared" si="18"/>
        <v>10408</v>
      </c>
      <c r="N86" s="61">
        <f t="shared" si="18"/>
        <v>10566</v>
      </c>
      <c r="O86" s="61">
        <f t="shared" si="18"/>
        <v>116449</v>
      </c>
    </row>
    <row r="87" spans="1:15" s="6" customFormat="1" ht="14.25" thickBot="1">
      <c r="A87" s="339"/>
      <c r="B87" s="354" t="s">
        <v>187</v>
      </c>
      <c r="C87" s="355"/>
      <c r="D87" s="355"/>
      <c r="E87" s="355"/>
      <c r="F87" s="355"/>
      <c r="G87" s="355"/>
      <c r="H87" s="355"/>
      <c r="I87" s="355"/>
      <c r="J87" s="355"/>
      <c r="K87" s="355"/>
      <c r="L87" s="355"/>
      <c r="M87" s="355"/>
      <c r="N87" s="355"/>
      <c r="O87" s="355"/>
    </row>
    <row r="88" spans="1:15" s="6" customFormat="1" ht="11.25">
      <c r="A88" s="339"/>
      <c r="B88" s="288" t="s">
        <v>194</v>
      </c>
      <c r="C88" s="91">
        <v>931</v>
      </c>
      <c r="D88" s="91">
        <v>1147</v>
      </c>
      <c r="E88" s="91">
        <v>2087</v>
      </c>
      <c r="F88" s="91">
        <v>2073</v>
      </c>
      <c r="G88" s="91">
        <v>1593</v>
      </c>
      <c r="H88" s="91">
        <v>5750</v>
      </c>
      <c r="I88" s="91">
        <v>1531</v>
      </c>
      <c r="J88" s="91">
        <v>852</v>
      </c>
      <c r="K88" s="91">
        <v>1638</v>
      </c>
      <c r="L88" s="91">
        <v>1458</v>
      </c>
      <c r="M88" s="91">
        <v>1097</v>
      </c>
      <c r="N88" s="91">
        <v>1436</v>
      </c>
      <c r="O88" s="59">
        <f aca="true" t="shared" si="19" ref="O88:O94">SUM(C88:N88)</f>
        <v>21593</v>
      </c>
    </row>
    <row r="89" spans="1:15" s="6" customFormat="1" ht="11.25">
      <c r="A89" s="339"/>
      <c r="B89" s="288" t="s">
        <v>203</v>
      </c>
      <c r="C89" s="91">
        <v>49</v>
      </c>
      <c r="D89" s="91">
        <v>70</v>
      </c>
      <c r="E89" s="91">
        <v>313</v>
      </c>
      <c r="F89" s="91">
        <v>61</v>
      </c>
      <c r="G89" s="91">
        <v>78</v>
      </c>
      <c r="H89" s="91">
        <v>49</v>
      </c>
      <c r="I89" s="91">
        <v>30</v>
      </c>
      <c r="J89" s="91">
        <v>303</v>
      </c>
      <c r="K89" s="91">
        <v>48</v>
      </c>
      <c r="L89" s="91">
        <v>115</v>
      </c>
      <c r="M89" s="91">
        <v>208</v>
      </c>
      <c r="N89" s="91">
        <v>102</v>
      </c>
      <c r="O89" s="59">
        <f t="shared" si="19"/>
        <v>1426</v>
      </c>
    </row>
    <row r="90" spans="1:15" s="6" customFormat="1" ht="11.25">
      <c r="A90" s="339"/>
      <c r="B90" s="288" t="s">
        <v>206</v>
      </c>
      <c r="C90" s="91">
        <v>0</v>
      </c>
      <c r="D90" s="91">
        <v>6</v>
      </c>
      <c r="E90" s="91">
        <v>6</v>
      </c>
      <c r="F90" s="91">
        <v>0</v>
      </c>
      <c r="G90" s="91">
        <v>3</v>
      </c>
      <c r="H90" s="91">
        <v>5</v>
      </c>
      <c r="I90" s="91">
        <v>0</v>
      </c>
      <c r="J90" s="91">
        <v>0</v>
      </c>
      <c r="K90" s="91">
        <v>6</v>
      </c>
      <c r="L90" s="91">
        <v>9</v>
      </c>
      <c r="M90" s="91">
        <v>63</v>
      </c>
      <c r="N90" s="91">
        <v>0</v>
      </c>
      <c r="O90" s="59">
        <f t="shared" si="19"/>
        <v>98</v>
      </c>
    </row>
    <row r="91" spans="1:15" s="6" customFormat="1" ht="11.25">
      <c r="A91" s="339"/>
      <c r="B91" s="288" t="s">
        <v>200</v>
      </c>
      <c r="C91" s="91">
        <v>3</v>
      </c>
      <c r="D91" s="91">
        <v>3</v>
      </c>
      <c r="E91" s="91">
        <v>9</v>
      </c>
      <c r="F91" s="91">
        <v>6</v>
      </c>
      <c r="G91" s="91">
        <v>13</v>
      </c>
      <c r="H91" s="91">
        <v>5</v>
      </c>
      <c r="I91" s="91">
        <v>43</v>
      </c>
      <c r="J91" s="91">
        <v>0</v>
      </c>
      <c r="K91" s="91">
        <v>3</v>
      </c>
      <c r="L91" s="91">
        <v>0</v>
      </c>
      <c r="M91" s="91">
        <v>11</v>
      </c>
      <c r="N91" s="91">
        <v>0</v>
      </c>
      <c r="O91" s="59">
        <f t="shared" si="19"/>
        <v>96</v>
      </c>
    </row>
    <row r="92" spans="1:15" s="6" customFormat="1" ht="11.25">
      <c r="A92" s="339"/>
      <c r="B92" s="288" t="s">
        <v>198</v>
      </c>
      <c r="C92" s="91">
        <v>0</v>
      </c>
      <c r="D92" s="91">
        <v>59</v>
      </c>
      <c r="E92" s="91">
        <v>0</v>
      </c>
      <c r="F92" s="91">
        <v>4</v>
      </c>
      <c r="G92" s="91">
        <v>7</v>
      </c>
      <c r="H92" s="91">
        <v>2</v>
      </c>
      <c r="I92" s="91">
        <v>9</v>
      </c>
      <c r="J92" s="91">
        <v>41</v>
      </c>
      <c r="K92" s="91">
        <v>4</v>
      </c>
      <c r="L92" s="91">
        <v>62</v>
      </c>
      <c r="M92" s="91">
        <v>0</v>
      </c>
      <c r="N92" s="91">
        <v>2</v>
      </c>
      <c r="O92" s="59">
        <f t="shared" si="19"/>
        <v>190</v>
      </c>
    </row>
    <row r="93" spans="1:15" s="6" customFormat="1" ht="11.25">
      <c r="A93" s="339"/>
      <c r="B93" s="288" t="s">
        <v>281</v>
      </c>
      <c r="C93" s="91">
        <v>37</v>
      </c>
      <c r="D93" s="91">
        <v>127</v>
      </c>
      <c r="E93" s="91">
        <v>64</v>
      </c>
      <c r="F93" s="91">
        <v>224</v>
      </c>
      <c r="G93" s="91">
        <v>148</v>
      </c>
      <c r="H93" s="91">
        <v>61</v>
      </c>
      <c r="I93" s="91">
        <v>88</v>
      </c>
      <c r="J93" s="91">
        <v>54</v>
      </c>
      <c r="K93" s="91">
        <v>82</v>
      </c>
      <c r="L93" s="91">
        <v>51</v>
      </c>
      <c r="M93" s="91">
        <v>78</v>
      </c>
      <c r="N93" s="91">
        <v>23</v>
      </c>
      <c r="O93" s="59">
        <f t="shared" si="19"/>
        <v>1037</v>
      </c>
    </row>
    <row r="94" spans="1:15" s="6" customFormat="1" ht="12" thickBot="1">
      <c r="A94" s="339"/>
      <c r="B94" s="289" t="s">
        <v>99</v>
      </c>
      <c r="C94" s="118">
        <v>0</v>
      </c>
      <c r="D94" s="118">
        <v>0</v>
      </c>
      <c r="E94" s="118">
        <v>0</v>
      </c>
      <c r="F94" s="118">
        <v>0</v>
      </c>
      <c r="G94" s="118">
        <v>0</v>
      </c>
      <c r="H94" s="118">
        <v>0</v>
      </c>
      <c r="I94" s="118">
        <v>0</v>
      </c>
      <c r="J94" s="118">
        <v>0</v>
      </c>
      <c r="K94" s="118">
        <v>0</v>
      </c>
      <c r="L94" s="118">
        <v>4</v>
      </c>
      <c r="M94" s="118">
        <v>0</v>
      </c>
      <c r="N94" s="118">
        <v>0</v>
      </c>
      <c r="O94" s="60">
        <f t="shared" si="19"/>
        <v>4</v>
      </c>
    </row>
    <row r="95" spans="1:15" s="6" customFormat="1" ht="11.25" thickBot="1">
      <c r="A95" s="339"/>
      <c r="B95" s="53" t="s">
        <v>105</v>
      </c>
      <c r="C95" s="61">
        <f aca="true" t="shared" si="20" ref="C95:O95">SUM(C88:C94)</f>
        <v>1020</v>
      </c>
      <c r="D95" s="61">
        <f t="shared" si="20"/>
        <v>1412</v>
      </c>
      <c r="E95" s="61">
        <f t="shared" si="20"/>
        <v>2479</v>
      </c>
      <c r="F95" s="61">
        <f t="shared" si="20"/>
        <v>2368</v>
      </c>
      <c r="G95" s="61">
        <f t="shared" si="20"/>
        <v>1842</v>
      </c>
      <c r="H95" s="61">
        <f t="shared" si="20"/>
        <v>5872</v>
      </c>
      <c r="I95" s="61">
        <f t="shared" si="20"/>
        <v>1701</v>
      </c>
      <c r="J95" s="61">
        <f t="shared" si="20"/>
        <v>1250</v>
      </c>
      <c r="K95" s="61">
        <f t="shared" si="20"/>
        <v>1781</v>
      </c>
      <c r="L95" s="61">
        <f t="shared" si="20"/>
        <v>1699</v>
      </c>
      <c r="M95" s="61">
        <f t="shared" si="20"/>
        <v>1457</v>
      </c>
      <c r="N95" s="61">
        <f t="shared" si="20"/>
        <v>1563</v>
      </c>
      <c r="O95" s="61">
        <f t="shared" si="20"/>
        <v>24444</v>
      </c>
    </row>
    <row r="96" spans="1:15" s="6" customFormat="1" ht="14.25" thickBot="1">
      <c r="A96" s="339"/>
      <c r="B96" s="354" t="s">
        <v>184</v>
      </c>
      <c r="C96" s="355"/>
      <c r="D96" s="355"/>
      <c r="E96" s="355"/>
      <c r="F96" s="355"/>
      <c r="G96" s="355"/>
      <c r="H96" s="355"/>
      <c r="I96" s="355"/>
      <c r="J96" s="355"/>
      <c r="K96" s="355"/>
      <c r="L96" s="355"/>
      <c r="M96" s="355"/>
      <c r="N96" s="355"/>
      <c r="O96" s="355"/>
    </row>
    <row r="97" spans="1:15" s="6" customFormat="1" ht="11.25">
      <c r="A97" s="339"/>
      <c r="B97" s="288" t="s">
        <v>194</v>
      </c>
      <c r="C97" s="91">
        <v>1746</v>
      </c>
      <c r="D97" s="91">
        <v>2700</v>
      </c>
      <c r="E97" s="91">
        <v>2588</v>
      </c>
      <c r="F97" s="91">
        <v>2465</v>
      </c>
      <c r="G97" s="91">
        <v>2087</v>
      </c>
      <c r="H97" s="91">
        <v>3040</v>
      </c>
      <c r="I97" s="91">
        <v>1863</v>
      </c>
      <c r="J97" s="91">
        <v>1937</v>
      </c>
      <c r="K97" s="91">
        <v>2659</v>
      </c>
      <c r="L97" s="91">
        <v>2783</v>
      </c>
      <c r="M97" s="91">
        <v>3099</v>
      </c>
      <c r="N97" s="91">
        <v>2693</v>
      </c>
      <c r="O97" s="59">
        <f aca="true" t="shared" si="21" ref="O97:O103">SUM(C97:N97)</f>
        <v>29660</v>
      </c>
    </row>
    <row r="98" spans="1:15" s="6" customFormat="1" ht="11.25">
      <c r="A98" s="339"/>
      <c r="B98" s="288" t="s">
        <v>203</v>
      </c>
      <c r="C98" s="91">
        <v>385</v>
      </c>
      <c r="D98" s="91">
        <v>467</v>
      </c>
      <c r="E98" s="91">
        <v>472</v>
      </c>
      <c r="F98" s="91">
        <v>676</v>
      </c>
      <c r="G98" s="91">
        <v>198</v>
      </c>
      <c r="H98" s="91">
        <v>413</v>
      </c>
      <c r="I98" s="91">
        <v>293</v>
      </c>
      <c r="J98" s="91">
        <v>279</v>
      </c>
      <c r="K98" s="91">
        <v>388</v>
      </c>
      <c r="L98" s="91">
        <v>422</v>
      </c>
      <c r="M98" s="91">
        <v>294</v>
      </c>
      <c r="N98" s="91">
        <v>286</v>
      </c>
      <c r="O98" s="59">
        <f t="shared" si="21"/>
        <v>4573</v>
      </c>
    </row>
    <row r="99" spans="1:15" s="6" customFormat="1" ht="11.25">
      <c r="A99" s="339"/>
      <c r="B99" s="288" t="s">
        <v>206</v>
      </c>
      <c r="C99" s="91">
        <v>4</v>
      </c>
      <c r="D99" s="91">
        <v>15</v>
      </c>
      <c r="E99" s="91">
        <v>2</v>
      </c>
      <c r="F99" s="91">
        <v>0</v>
      </c>
      <c r="G99" s="91">
        <v>27</v>
      </c>
      <c r="H99" s="91">
        <v>2</v>
      </c>
      <c r="I99" s="91">
        <v>1</v>
      </c>
      <c r="J99" s="91">
        <v>5</v>
      </c>
      <c r="K99" s="91">
        <v>15</v>
      </c>
      <c r="L99" s="91">
        <v>25</v>
      </c>
      <c r="M99" s="91">
        <v>5</v>
      </c>
      <c r="N99" s="91">
        <v>1</v>
      </c>
      <c r="O99" s="59">
        <f t="shared" si="21"/>
        <v>102</v>
      </c>
    </row>
    <row r="100" spans="1:15" s="6" customFormat="1" ht="11.25">
      <c r="A100" s="339"/>
      <c r="B100" s="288" t="s">
        <v>200</v>
      </c>
      <c r="C100" s="91">
        <v>12</v>
      </c>
      <c r="D100" s="91">
        <v>52</v>
      </c>
      <c r="E100" s="91">
        <v>34</v>
      </c>
      <c r="F100" s="91">
        <v>31</v>
      </c>
      <c r="G100" s="91">
        <v>10</v>
      </c>
      <c r="H100" s="91">
        <v>72</v>
      </c>
      <c r="I100" s="91">
        <v>168</v>
      </c>
      <c r="J100" s="91">
        <v>160</v>
      </c>
      <c r="K100" s="91">
        <v>49</v>
      </c>
      <c r="L100" s="91">
        <v>9</v>
      </c>
      <c r="M100" s="91">
        <v>21</v>
      </c>
      <c r="N100" s="91">
        <v>198</v>
      </c>
      <c r="O100" s="59">
        <f t="shared" si="21"/>
        <v>816</v>
      </c>
    </row>
    <row r="101" spans="1:15" s="6" customFormat="1" ht="11.25">
      <c r="A101" s="339"/>
      <c r="B101" s="288" t="s">
        <v>198</v>
      </c>
      <c r="C101" s="91">
        <v>31</v>
      </c>
      <c r="D101" s="91">
        <v>29</v>
      </c>
      <c r="E101" s="91">
        <v>39</v>
      </c>
      <c r="F101" s="91">
        <v>36</v>
      </c>
      <c r="G101" s="91">
        <v>82</v>
      </c>
      <c r="H101" s="91">
        <v>204</v>
      </c>
      <c r="I101" s="91">
        <v>44</v>
      </c>
      <c r="J101" s="91">
        <v>20</v>
      </c>
      <c r="K101" s="91">
        <v>81</v>
      </c>
      <c r="L101" s="91">
        <v>80</v>
      </c>
      <c r="M101" s="91">
        <v>58</v>
      </c>
      <c r="N101" s="91">
        <v>41</v>
      </c>
      <c r="O101" s="59">
        <f t="shared" si="21"/>
        <v>745</v>
      </c>
    </row>
    <row r="102" spans="1:15" s="6" customFormat="1" ht="11.25">
      <c r="A102" s="339"/>
      <c r="B102" s="288" t="s">
        <v>281</v>
      </c>
      <c r="C102" s="91">
        <v>374</v>
      </c>
      <c r="D102" s="91">
        <v>443</v>
      </c>
      <c r="E102" s="91">
        <v>470</v>
      </c>
      <c r="F102" s="91">
        <v>573</v>
      </c>
      <c r="G102" s="91">
        <v>710</v>
      </c>
      <c r="H102" s="91">
        <v>640</v>
      </c>
      <c r="I102" s="91">
        <v>292</v>
      </c>
      <c r="J102" s="91">
        <v>573</v>
      </c>
      <c r="K102" s="91">
        <v>619</v>
      </c>
      <c r="L102" s="91">
        <v>732</v>
      </c>
      <c r="M102" s="91">
        <v>829</v>
      </c>
      <c r="N102" s="91">
        <v>1005</v>
      </c>
      <c r="O102" s="59">
        <f t="shared" si="21"/>
        <v>7260</v>
      </c>
    </row>
    <row r="103" spans="1:15" s="6" customFormat="1" ht="12" thickBot="1">
      <c r="A103" s="339"/>
      <c r="B103" s="289" t="s">
        <v>99</v>
      </c>
      <c r="C103" s="118">
        <v>0</v>
      </c>
      <c r="D103" s="118">
        <v>6</v>
      </c>
      <c r="E103" s="118">
        <v>119</v>
      </c>
      <c r="F103" s="118">
        <v>1</v>
      </c>
      <c r="G103" s="118">
        <v>0</v>
      </c>
      <c r="H103" s="118">
        <v>0</v>
      </c>
      <c r="I103" s="118">
        <v>0</v>
      </c>
      <c r="J103" s="118">
        <v>2</v>
      </c>
      <c r="K103" s="118">
        <v>0</v>
      </c>
      <c r="L103" s="118">
        <v>0</v>
      </c>
      <c r="M103" s="118">
        <v>0</v>
      </c>
      <c r="N103" s="118">
        <v>2</v>
      </c>
      <c r="O103" s="60">
        <f t="shared" si="21"/>
        <v>130</v>
      </c>
    </row>
    <row r="104" spans="1:15" s="6" customFormat="1" ht="11.25" thickBot="1">
      <c r="A104" s="339"/>
      <c r="B104" s="53" t="s">
        <v>105</v>
      </c>
      <c r="C104" s="61">
        <f aca="true" t="shared" si="22" ref="C104:O104">SUM(C97:C103)</f>
        <v>2552</v>
      </c>
      <c r="D104" s="61">
        <f t="shared" si="22"/>
        <v>3712</v>
      </c>
      <c r="E104" s="61">
        <f t="shared" si="22"/>
        <v>3724</v>
      </c>
      <c r="F104" s="61">
        <f t="shared" si="22"/>
        <v>3782</v>
      </c>
      <c r="G104" s="61">
        <f t="shared" si="22"/>
        <v>3114</v>
      </c>
      <c r="H104" s="61">
        <f t="shared" si="22"/>
        <v>4371</v>
      </c>
      <c r="I104" s="61">
        <f t="shared" si="22"/>
        <v>2661</v>
      </c>
      <c r="J104" s="61">
        <f t="shared" si="22"/>
        <v>2976</v>
      </c>
      <c r="K104" s="61">
        <f t="shared" si="22"/>
        <v>3811</v>
      </c>
      <c r="L104" s="61">
        <f t="shared" si="22"/>
        <v>4051</v>
      </c>
      <c r="M104" s="61">
        <f t="shared" si="22"/>
        <v>4306</v>
      </c>
      <c r="N104" s="61">
        <f t="shared" si="22"/>
        <v>4226</v>
      </c>
      <c r="O104" s="61">
        <f t="shared" si="22"/>
        <v>43286</v>
      </c>
    </row>
    <row r="105" spans="1:15" s="6" customFormat="1" ht="14.25" thickBot="1">
      <c r="A105" s="339"/>
      <c r="B105" s="356" t="s">
        <v>177</v>
      </c>
      <c r="C105" s="357"/>
      <c r="D105" s="357"/>
      <c r="E105" s="357"/>
      <c r="F105" s="357"/>
      <c r="G105" s="357"/>
      <c r="H105" s="357"/>
      <c r="I105" s="357"/>
      <c r="J105" s="357"/>
      <c r="K105" s="357"/>
      <c r="L105" s="357"/>
      <c r="M105" s="357"/>
      <c r="N105" s="357"/>
      <c r="O105" s="357"/>
    </row>
    <row r="106" spans="1:15" s="6" customFormat="1" ht="11.25">
      <c r="A106" s="339"/>
      <c r="B106" s="288" t="s">
        <v>194</v>
      </c>
      <c r="C106" s="91">
        <v>6513</v>
      </c>
      <c r="D106" s="91">
        <v>9038</v>
      </c>
      <c r="E106" s="91">
        <v>15967</v>
      </c>
      <c r="F106" s="91">
        <v>18494</v>
      </c>
      <c r="G106" s="91">
        <v>12798</v>
      </c>
      <c r="H106" s="91">
        <v>18918</v>
      </c>
      <c r="I106" s="91">
        <v>9620</v>
      </c>
      <c r="J106" s="91">
        <v>10786</v>
      </c>
      <c r="K106" s="91">
        <v>11423</v>
      </c>
      <c r="L106" s="91">
        <v>10849</v>
      </c>
      <c r="M106" s="91">
        <v>9391</v>
      </c>
      <c r="N106" s="91">
        <v>6574</v>
      </c>
      <c r="O106" s="59">
        <f aca="true" t="shared" si="23" ref="O106:O112">SUM(C106:N106)</f>
        <v>140371</v>
      </c>
    </row>
    <row r="107" spans="1:15" s="6" customFormat="1" ht="11.25">
      <c r="A107" s="339"/>
      <c r="B107" s="288" t="s">
        <v>203</v>
      </c>
      <c r="C107" s="91">
        <v>26151</v>
      </c>
      <c r="D107" s="91">
        <v>33598</v>
      </c>
      <c r="E107" s="91">
        <v>8281</v>
      </c>
      <c r="F107" s="91">
        <v>3504</v>
      </c>
      <c r="G107" s="91">
        <v>3727</v>
      </c>
      <c r="H107" s="91">
        <v>4189</v>
      </c>
      <c r="I107" s="91">
        <v>1103</v>
      </c>
      <c r="J107" s="91">
        <v>4487</v>
      </c>
      <c r="K107" s="91">
        <v>4121</v>
      </c>
      <c r="L107" s="91">
        <v>2482</v>
      </c>
      <c r="M107" s="91">
        <v>2698</v>
      </c>
      <c r="N107" s="91">
        <v>2042</v>
      </c>
      <c r="O107" s="59">
        <f t="shared" si="23"/>
        <v>96383</v>
      </c>
    </row>
    <row r="108" spans="1:15" s="6" customFormat="1" ht="11.25">
      <c r="A108" s="339"/>
      <c r="B108" s="288" t="s">
        <v>206</v>
      </c>
      <c r="C108" s="91">
        <v>0</v>
      </c>
      <c r="D108" s="91">
        <v>0</v>
      </c>
      <c r="E108" s="91">
        <v>0</v>
      </c>
      <c r="F108" s="91">
        <v>0</v>
      </c>
      <c r="G108" s="91">
        <v>0</v>
      </c>
      <c r="H108" s="91">
        <v>0</v>
      </c>
      <c r="I108" s="91">
        <v>0</v>
      </c>
      <c r="J108" s="91">
        <v>0</v>
      </c>
      <c r="K108" s="91">
        <v>11</v>
      </c>
      <c r="L108" s="91">
        <v>0</v>
      </c>
      <c r="M108" s="91">
        <v>0</v>
      </c>
      <c r="N108" s="91">
        <v>0</v>
      </c>
      <c r="O108" s="59">
        <f t="shared" si="23"/>
        <v>11</v>
      </c>
    </row>
    <row r="109" spans="1:15" s="6" customFormat="1" ht="11.25">
      <c r="A109" s="339"/>
      <c r="B109" s="288" t="s">
        <v>200</v>
      </c>
      <c r="C109" s="91">
        <v>62</v>
      </c>
      <c r="D109" s="91">
        <v>459</v>
      </c>
      <c r="E109" s="91">
        <v>1403</v>
      </c>
      <c r="F109" s="91">
        <v>266</v>
      </c>
      <c r="G109" s="91">
        <v>152</v>
      </c>
      <c r="H109" s="91">
        <v>114</v>
      </c>
      <c r="I109" s="91">
        <v>239</v>
      </c>
      <c r="J109" s="91">
        <v>635</v>
      </c>
      <c r="K109" s="91">
        <v>384</v>
      </c>
      <c r="L109" s="91">
        <v>134</v>
      </c>
      <c r="M109" s="91">
        <v>218</v>
      </c>
      <c r="N109" s="91">
        <v>414</v>
      </c>
      <c r="O109" s="59">
        <f t="shared" si="23"/>
        <v>4480</v>
      </c>
    </row>
    <row r="110" spans="1:15" s="6" customFormat="1" ht="11.25">
      <c r="A110" s="339"/>
      <c r="B110" s="288" t="s">
        <v>198</v>
      </c>
      <c r="C110" s="91">
        <v>1532</v>
      </c>
      <c r="D110" s="91">
        <v>494</v>
      </c>
      <c r="E110" s="91">
        <v>139</v>
      </c>
      <c r="F110" s="91">
        <v>763</v>
      </c>
      <c r="G110" s="91">
        <v>5150</v>
      </c>
      <c r="H110" s="91">
        <v>200</v>
      </c>
      <c r="I110" s="91">
        <v>173</v>
      </c>
      <c r="J110" s="91">
        <v>4870</v>
      </c>
      <c r="K110" s="91">
        <v>321</v>
      </c>
      <c r="L110" s="91">
        <v>163</v>
      </c>
      <c r="M110" s="91">
        <v>431</v>
      </c>
      <c r="N110" s="91">
        <v>661</v>
      </c>
      <c r="O110" s="59">
        <f t="shared" si="23"/>
        <v>14897</v>
      </c>
    </row>
    <row r="111" spans="1:15" s="6" customFormat="1" ht="11.25">
      <c r="A111" s="339"/>
      <c r="B111" s="288" t="s">
        <v>281</v>
      </c>
      <c r="C111" s="91">
        <v>36575</v>
      </c>
      <c r="D111" s="91">
        <v>61464</v>
      </c>
      <c r="E111" s="91">
        <v>33089</v>
      </c>
      <c r="F111" s="91">
        <v>3</v>
      </c>
      <c r="G111" s="91">
        <v>69</v>
      </c>
      <c r="H111" s="91">
        <v>1</v>
      </c>
      <c r="I111" s="91">
        <v>107</v>
      </c>
      <c r="J111" s="91">
        <v>58</v>
      </c>
      <c r="K111" s="91">
        <v>21</v>
      </c>
      <c r="L111" s="91">
        <v>71</v>
      </c>
      <c r="M111" s="91">
        <v>145</v>
      </c>
      <c r="N111" s="91">
        <v>115</v>
      </c>
      <c r="O111" s="59">
        <f t="shared" si="23"/>
        <v>131718</v>
      </c>
    </row>
    <row r="112" spans="1:15" s="6" customFormat="1" ht="12" thickBot="1">
      <c r="A112" s="339"/>
      <c r="B112" s="289" t="s">
        <v>99</v>
      </c>
      <c r="C112" s="118">
        <v>6</v>
      </c>
      <c r="D112" s="118">
        <v>21</v>
      </c>
      <c r="E112" s="118">
        <v>5</v>
      </c>
      <c r="F112" s="118">
        <v>0</v>
      </c>
      <c r="G112" s="118">
        <v>47</v>
      </c>
      <c r="H112" s="118">
        <v>0</v>
      </c>
      <c r="I112" s="118">
        <v>0</v>
      </c>
      <c r="J112" s="118">
        <v>0</v>
      </c>
      <c r="K112" s="118">
        <v>40</v>
      </c>
      <c r="L112" s="118">
        <v>27</v>
      </c>
      <c r="M112" s="118">
        <v>0</v>
      </c>
      <c r="N112" s="118">
        <v>8</v>
      </c>
      <c r="O112" s="60">
        <f t="shared" si="23"/>
        <v>154</v>
      </c>
    </row>
    <row r="113" spans="1:15" s="6" customFormat="1" ht="11.25" thickBot="1">
      <c r="A113" s="339"/>
      <c r="B113" s="53" t="s">
        <v>105</v>
      </c>
      <c r="C113" s="61">
        <f>SUM(C106:C112)</f>
        <v>70839</v>
      </c>
      <c r="D113" s="61">
        <f>SUM(D106:D112)</f>
        <v>105074</v>
      </c>
      <c r="E113" s="61">
        <f>SUM(E106:E112)</f>
        <v>58884</v>
      </c>
      <c r="F113" s="61">
        <f>SUM(F106:F112)</f>
        <v>23030</v>
      </c>
      <c r="G113" s="61">
        <f>SUM(G106:G112)</f>
        <v>21943</v>
      </c>
      <c r="H113" s="61">
        <f aca="true" t="shared" si="24" ref="H113:O113">SUM(H106:H112)</f>
        <v>23422</v>
      </c>
      <c r="I113" s="61">
        <f t="shared" si="24"/>
        <v>11242</v>
      </c>
      <c r="J113" s="61">
        <f t="shared" si="24"/>
        <v>20836</v>
      </c>
      <c r="K113" s="61">
        <f t="shared" si="24"/>
        <v>16321</v>
      </c>
      <c r="L113" s="61">
        <f t="shared" si="24"/>
        <v>13726</v>
      </c>
      <c r="M113" s="61">
        <f t="shared" si="24"/>
        <v>12883</v>
      </c>
      <c r="N113" s="61">
        <f t="shared" si="24"/>
        <v>9814</v>
      </c>
      <c r="O113" s="61">
        <f t="shared" si="24"/>
        <v>388014</v>
      </c>
    </row>
    <row r="114" spans="1:15" s="6" customFormat="1" ht="14.25" customHeight="1" thickBot="1">
      <c r="A114" s="339"/>
      <c r="B114" s="356" t="s">
        <v>175</v>
      </c>
      <c r="C114" s="357"/>
      <c r="D114" s="357"/>
      <c r="E114" s="357"/>
      <c r="F114" s="357"/>
      <c r="G114" s="357"/>
      <c r="H114" s="357"/>
      <c r="I114" s="357"/>
      <c r="J114" s="357"/>
      <c r="K114" s="357"/>
      <c r="L114" s="357"/>
      <c r="M114" s="357"/>
      <c r="N114" s="357"/>
      <c r="O114" s="357"/>
    </row>
    <row r="115" spans="1:15" s="6" customFormat="1" ht="11.25">
      <c r="A115" s="339"/>
      <c r="B115" s="288" t="s">
        <v>194</v>
      </c>
      <c r="C115" s="91">
        <v>3340</v>
      </c>
      <c r="D115" s="91">
        <v>5882</v>
      </c>
      <c r="E115" s="91">
        <v>6691</v>
      </c>
      <c r="F115" s="91">
        <v>4390</v>
      </c>
      <c r="G115" s="91">
        <v>5512</v>
      </c>
      <c r="H115" s="91">
        <v>6964</v>
      </c>
      <c r="I115" s="91">
        <v>5068</v>
      </c>
      <c r="J115" s="91">
        <v>4244</v>
      </c>
      <c r="K115" s="91">
        <v>5658</v>
      </c>
      <c r="L115" s="91">
        <v>8113</v>
      </c>
      <c r="M115" s="91">
        <v>7656</v>
      </c>
      <c r="N115" s="91">
        <v>6709</v>
      </c>
      <c r="O115" s="59">
        <f aca="true" t="shared" si="25" ref="O115:O121">SUM(C115:N115)</f>
        <v>70227</v>
      </c>
    </row>
    <row r="116" spans="1:15" s="6" customFormat="1" ht="11.25">
      <c r="A116" s="339"/>
      <c r="B116" s="288" t="s">
        <v>203</v>
      </c>
      <c r="C116" s="91">
        <v>7011</v>
      </c>
      <c r="D116" s="91">
        <v>6447</v>
      </c>
      <c r="E116" s="91">
        <v>7669</v>
      </c>
      <c r="F116" s="91">
        <v>5316</v>
      </c>
      <c r="G116" s="91">
        <v>6535</v>
      </c>
      <c r="H116" s="91">
        <v>7473</v>
      </c>
      <c r="I116" s="91">
        <v>2896</v>
      </c>
      <c r="J116" s="91">
        <v>6936</v>
      </c>
      <c r="K116" s="91">
        <v>12779</v>
      </c>
      <c r="L116" s="91">
        <v>10055</v>
      </c>
      <c r="M116" s="91">
        <v>6652</v>
      </c>
      <c r="N116" s="91">
        <v>12486</v>
      </c>
      <c r="O116" s="59">
        <f t="shared" si="25"/>
        <v>92255</v>
      </c>
    </row>
    <row r="117" spans="1:15" s="6" customFormat="1" ht="11.25">
      <c r="A117" s="339"/>
      <c r="B117" s="288" t="s">
        <v>206</v>
      </c>
      <c r="C117" s="91">
        <v>65</v>
      </c>
      <c r="D117" s="91">
        <v>62</v>
      </c>
      <c r="E117" s="91">
        <v>37</v>
      </c>
      <c r="F117" s="91">
        <v>39</v>
      </c>
      <c r="G117" s="91">
        <v>6</v>
      </c>
      <c r="H117" s="91">
        <v>38</v>
      </c>
      <c r="I117" s="91">
        <v>43</v>
      </c>
      <c r="J117" s="91">
        <v>110</v>
      </c>
      <c r="K117" s="91">
        <v>102</v>
      </c>
      <c r="L117" s="91">
        <v>64</v>
      </c>
      <c r="M117" s="91">
        <v>41</v>
      </c>
      <c r="N117" s="91">
        <v>12</v>
      </c>
      <c r="O117" s="59">
        <f t="shared" si="25"/>
        <v>619</v>
      </c>
    </row>
    <row r="118" spans="1:15" s="6" customFormat="1" ht="11.25">
      <c r="A118" s="339"/>
      <c r="B118" s="288" t="s">
        <v>200</v>
      </c>
      <c r="C118" s="91">
        <v>29593</v>
      </c>
      <c r="D118" s="91">
        <v>19625</v>
      </c>
      <c r="E118" s="91">
        <v>25979</v>
      </c>
      <c r="F118" s="91">
        <v>15635</v>
      </c>
      <c r="G118" s="91">
        <v>14623</v>
      </c>
      <c r="H118" s="91">
        <v>13271</v>
      </c>
      <c r="I118" s="91">
        <v>19386</v>
      </c>
      <c r="J118" s="91">
        <v>18680</v>
      </c>
      <c r="K118" s="91">
        <v>24606</v>
      </c>
      <c r="L118" s="91">
        <v>20235</v>
      </c>
      <c r="M118" s="91">
        <v>25645</v>
      </c>
      <c r="N118" s="91">
        <v>25536</v>
      </c>
      <c r="O118" s="59">
        <f t="shared" si="25"/>
        <v>252814</v>
      </c>
    </row>
    <row r="119" spans="1:15" s="6" customFormat="1" ht="11.25">
      <c r="A119" s="339"/>
      <c r="B119" s="288" t="s">
        <v>198</v>
      </c>
      <c r="C119" s="91">
        <v>39</v>
      </c>
      <c r="D119" s="91">
        <v>103</v>
      </c>
      <c r="E119" s="91">
        <v>201</v>
      </c>
      <c r="F119" s="91">
        <v>9</v>
      </c>
      <c r="G119" s="91">
        <v>244</v>
      </c>
      <c r="H119" s="91">
        <v>55</v>
      </c>
      <c r="I119" s="91">
        <v>48</v>
      </c>
      <c r="J119" s="91">
        <v>41</v>
      </c>
      <c r="K119" s="91">
        <v>16</v>
      </c>
      <c r="L119" s="91">
        <v>72</v>
      </c>
      <c r="M119" s="91">
        <v>34</v>
      </c>
      <c r="N119" s="91">
        <v>6</v>
      </c>
      <c r="O119" s="59">
        <f t="shared" si="25"/>
        <v>868</v>
      </c>
    </row>
    <row r="120" spans="1:15" s="6" customFormat="1" ht="11.25">
      <c r="A120" s="339"/>
      <c r="B120" s="288" t="s">
        <v>281</v>
      </c>
      <c r="C120" s="91">
        <v>3545</v>
      </c>
      <c r="D120" s="91">
        <v>4404</v>
      </c>
      <c r="E120" s="91">
        <v>4143</v>
      </c>
      <c r="F120" s="91">
        <v>2475</v>
      </c>
      <c r="G120" s="91">
        <v>3619</v>
      </c>
      <c r="H120" s="91">
        <v>4061</v>
      </c>
      <c r="I120" s="91">
        <v>2961</v>
      </c>
      <c r="J120" s="91">
        <v>3700</v>
      </c>
      <c r="K120" s="91">
        <v>2748</v>
      </c>
      <c r="L120" s="91">
        <v>3706</v>
      </c>
      <c r="M120" s="91">
        <v>3191</v>
      </c>
      <c r="N120" s="91">
        <v>4096</v>
      </c>
      <c r="O120" s="59">
        <f t="shared" si="25"/>
        <v>42649</v>
      </c>
    </row>
    <row r="121" spans="1:15" s="6" customFormat="1" ht="12" thickBot="1">
      <c r="A121" s="339"/>
      <c r="B121" s="289" t="s">
        <v>99</v>
      </c>
      <c r="C121" s="118">
        <v>33</v>
      </c>
      <c r="D121" s="118">
        <v>16</v>
      </c>
      <c r="E121" s="118">
        <v>258</v>
      </c>
      <c r="F121" s="118">
        <v>7</v>
      </c>
      <c r="G121" s="118">
        <v>38</v>
      </c>
      <c r="H121" s="118">
        <v>40</v>
      </c>
      <c r="I121" s="118">
        <v>106</v>
      </c>
      <c r="J121" s="118">
        <v>1</v>
      </c>
      <c r="K121" s="118">
        <v>503</v>
      </c>
      <c r="L121" s="118">
        <v>51</v>
      </c>
      <c r="M121" s="118">
        <v>204</v>
      </c>
      <c r="N121" s="118">
        <v>53</v>
      </c>
      <c r="O121" s="60">
        <f t="shared" si="25"/>
        <v>1310</v>
      </c>
    </row>
    <row r="122" spans="1:15" s="6" customFormat="1" ht="11.25" thickBot="1">
      <c r="A122" s="339"/>
      <c r="B122" s="53" t="s">
        <v>105</v>
      </c>
      <c r="C122" s="61">
        <f aca="true" t="shared" si="26" ref="C122:O122">SUM(C115:C121)</f>
        <v>43626</v>
      </c>
      <c r="D122" s="61">
        <f t="shared" si="26"/>
        <v>36539</v>
      </c>
      <c r="E122" s="61">
        <f t="shared" si="26"/>
        <v>44978</v>
      </c>
      <c r="F122" s="61">
        <f t="shared" si="26"/>
        <v>27871</v>
      </c>
      <c r="G122" s="61">
        <f t="shared" si="26"/>
        <v>30577</v>
      </c>
      <c r="H122" s="61">
        <f t="shared" si="26"/>
        <v>31902</v>
      </c>
      <c r="I122" s="61">
        <f t="shared" si="26"/>
        <v>30508</v>
      </c>
      <c r="J122" s="61">
        <f t="shared" si="26"/>
        <v>33712</v>
      </c>
      <c r="K122" s="61">
        <f t="shared" si="26"/>
        <v>46412</v>
      </c>
      <c r="L122" s="61">
        <f t="shared" si="26"/>
        <v>42296</v>
      </c>
      <c r="M122" s="61">
        <f t="shared" si="26"/>
        <v>43423</v>
      </c>
      <c r="N122" s="61">
        <f t="shared" si="26"/>
        <v>48898</v>
      </c>
      <c r="O122" s="61">
        <f t="shared" si="26"/>
        <v>460742</v>
      </c>
    </row>
    <row r="123" spans="1:15" s="6" customFormat="1" ht="14.25" customHeight="1" thickBot="1">
      <c r="A123" s="339"/>
      <c r="B123" s="356" t="s">
        <v>174</v>
      </c>
      <c r="C123" s="357"/>
      <c r="D123" s="357"/>
      <c r="E123" s="357"/>
      <c r="F123" s="357"/>
      <c r="G123" s="357"/>
      <c r="H123" s="357"/>
      <c r="I123" s="357"/>
      <c r="J123" s="357"/>
      <c r="K123" s="357"/>
      <c r="L123" s="357"/>
      <c r="M123" s="357"/>
      <c r="N123" s="357"/>
      <c r="O123" s="357"/>
    </row>
    <row r="124" spans="1:15" s="6" customFormat="1" ht="11.25">
      <c r="A124" s="339"/>
      <c r="B124" s="288" t="s">
        <v>194</v>
      </c>
      <c r="C124" s="91">
        <v>19643</v>
      </c>
      <c r="D124" s="91">
        <v>22069</v>
      </c>
      <c r="E124" s="91">
        <v>31710</v>
      </c>
      <c r="F124" s="91">
        <v>30909</v>
      </c>
      <c r="G124" s="91">
        <v>33959</v>
      </c>
      <c r="H124" s="91">
        <v>28070</v>
      </c>
      <c r="I124" s="91">
        <v>19466</v>
      </c>
      <c r="J124" s="91">
        <v>20948</v>
      </c>
      <c r="K124" s="91">
        <v>20912</v>
      </c>
      <c r="L124" s="91">
        <v>20255</v>
      </c>
      <c r="M124" s="91">
        <v>20113</v>
      </c>
      <c r="N124" s="91">
        <v>24922</v>
      </c>
      <c r="O124" s="59">
        <f aca="true" t="shared" si="27" ref="O124:O130">SUM(C124:N124)</f>
        <v>292976</v>
      </c>
    </row>
    <row r="125" spans="1:15" s="6" customFormat="1" ht="11.25">
      <c r="A125" s="339"/>
      <c r="B125" s="288" t="s">
        <v>203</v>
      </c>
      <c r="C125" s="91">
        <v>3082</v>
      </c>
      <c r="D125" s="91">
        <v>2259</v>
      </c>
      <c r="E125" s="91">
        <v>2066</v>
      </c>
      <c r="F125" s="91">
        <v>3029</v>
      </c>
      <c r="G125" s="91">
        <v>2502</v>
      </c>
      <c r="H125" s="91">
        <v>2922</v>
      </c>
      <c r="I125" s="91">
        <v>1587</v>
      </c>
      <c r="J125" s="91">
        <v>1999</v>
      </c>
      <c r="K125" s="91">
        <v>2351</v>
      </c>
      <c r="L125" s="91">
        <v>3056</v>
      </c>
      <c r="M125" s="91">
        <v>2720</v>
      </c>
      <c r="N125" s="91">
        <v>5919</v>
      </c>
      <c r="O125" s="59">
        <f t="shared" si="27"/>
        <v>33492</v>
      </c>
    </row>
    <row r="126" spans="1:15" s="6" customFormat="1" ht="11.25">
      <c r="A126" s="339"/>
      <c r="B126" s="288" t="s">
        <v>206</v>
      </c>
      <c r="C126" s="91">
        <v>216</v>
      </c>
      <c r="D126" s="91">
        <v>108</v>
      </c>
      <c r="E126" s="91">
        <v>78</v>
      </c>
      <c r="F126" s="91">
        <v>25</v>
      </c>
      <c r="G126" s="91">
        <v>61</v>
      </c>
      <c r="H126" s="91">
        <v>19</v>
      </c>
      <c r="I126" s="91">
        <v>0</v>
      </c>
      <c r="J126" s="91">
        <v>9</v>
      </c>
      <c r="K126" s="91">
        <v>80</v>
      </c>
      <c r="L126" s="91">
        <v>31</v>
      </c>
      <c r="M126" s="91">
        <v>17</v>
      </c>
      <c r="N126" s="91">
        <v>16</v>
      </c>
      <c r="O126" s="59">
        <f t="shared" si="27"/>
        <v>660</v>
      </c>
    </row>
    <row r="127" spans="1:15" s="6" customFormat="1" ht="11.25">
      <c r="A127" s="339"/>
      <c r="B127" s="288" t="s">
        <v>200</v>
      </c>
      <c r="C127" s="91">
        <v>2501</v>
      </c>
      <c r="D127" s="91">
        <v>513</v>
      </c>
      <c r="E127" s="91">
        <v>739</v>
      </c>
      <c r="F127" s="91">
        <v>120</v>
      </c>
      <c r="G127" s="91">
        <v>683</v>
      </c>
      <c r="H127" s="91">
        <v>1320</v>
      </c>
      <c r="I127" s="91">
        <v>1077</v>
      </c>
      <c r="J127" s="91">
        <v>1253</v>
      </c>
      <c r="K127" s="91">
        <v>1054</v>
      </c>
      <c r="L127" s="91">
        <v>985</v>
      </c>
      <c r="M127" s="91">
        <v>364</v>
      </c>
      <c r="N127" s="91">
        <v>345</v>
      </c>
      <c r="O127" s="59">
        <f t="shared" si="27"/>
        <v>10954</v>
      </c>
    </row>
    <row r="128" spans="1:15" s="6" customFormat="1" ht="11.25">
      <c r="A128" s="339"/>
      <c r="B128" s="288" t="s">
        <v>198</v>
      </c>
      <c r="C128" s="91">
        <v>678</v>
      </c>
      <c r="D128" s="91">
        <v>281</v>
      </c>
      <c r="E128" s="91">
        <v>563</v>
      </c>
      <c r="F128" s="91">
        <v>253</v>
      </c>
      <c r="G128" s="91">
        <v>665</v>
      </c>
      <c r="H128" s="91">
        <v>304</v>
      </c>
      <c r="I128" s="91">
        <v>1105</v>
      </c>
      <c r="J128" s="91">
        <v>1641</v>
      </c>
      <c r="K128" s="91">
        <v>487</v>
      </c>
      <c r="L128" s="91">
        <v>292</v>
      </c>
      <c r="M128" s="91">
        <v>596</v>
      </c>
      <c r="N128" s="91">
        <v>520</v>
      </c>
      <c r="O128" s="59">
        <f t="shared" si="27"/>
        <v>7385</v>
      </c>
    </row>
    <row r="129" spans="1:15" s="6" customFormat="1" ht="11.25">
      <c r="A129" s="339"/>
      <c r="B129" s="288" t="s">
        <v>281</v>
      </c>
      <c r="C129" s="91">
        <v>7407</v>
      </c>
      <c r="D129" s="91">
        <v>10462</v>
      </c>
      <c r="E129" s="91">
        <v>10843</v>
      </c>
      <c r="F129" s="91">
        <v>10274</v>
      </c>
      <c r="G129" s="91">
        <v>14882</v>
      </c>
      <c r="H129" s="91">
        <v>10065</v>
      </c>
      <c r="I129" s="91">
        <v>12068</v>
      </c>
      <c r="J129" s="91">
        <v>8378</v>
      </c>
      <c r="K129" s="91">
        <v>11935</v>
      </c>
      <c r="L129" s="91">
        <v>11482</v>
      </c>
      <c r="M129" s="91">
        <v>9249</v>
      </c>
      <c r="N129" s="91">
        <v>12376</v>
      </c>
      <c r="O129" s="59">
        <f t="shared" si="27"/>
        <v>129421</v>
      </c>
    </row>
    <row r="130" spans="1:15" s="6" customFormat="1" ht="12" thickBot="1">
      <c r="A130" s="339"/>
      <c r="B130" s="289" t="s">
        <v>99</v>
      </c>
      <c r="C130" s="118">
        <v>345</v>
      </c>
      <c r="D130" s="118">
        <v>330</v>
      </c>
      <c r="E130" s="118">
        <v>402</v>
      </c>
      <c r="F130" s="118">
        <v>17</v>
      </c>
      <c r="G130" s="118">
        <v>463</v>
      </c>
      <c r="H130" s="118">
        <v>498</v>
      </c>
      <c r="I130" s="118">
        <v>28</v>
      </c>
      <c r="J130" s="118">
        <v>538</v>
      </c>
      <c r="K130" s="118">
        <v>147</v>
      </c>
      <c r="L130" s="118">
        <v>5</v>
      </c>
      <c r="M130" s="118">
        <v>418</v>
      </c>
      <c r="N130" s="118">
        <v>254</v>
      </c>
      <c r="O130" s="60">
        <f t="shared" si="27"/>
        <v>3445</v>
      </c>
    </row>
    <row r="131" spans="1:15" s="6" customFormat="1" ht="11.25" thickBot="1">
      <c r="A131" s="339"/>
      <c r="B131" s="53" t="s">
        <v>105</v>
      </c>
      <c r="C131" s="61">
        <f aca="true" t="shared" si="28" ref="C131:O131">SUM(C124:C130)</f>
        <v>33872</v>
      </c>
      <c r="D131" s="61">
        <f t="shared" si="28"/>
        <v>36022</v>
      </c>
      <c r="E131" s="61">
        <f t="shared" si="28"/>
        <v>46401</v>
      </c>
      <c r="F131" s="61">
        <f t="shared" si="28"/>
        <v>44627</v>
      </c>
      <c r="G131" s="61">
        <f t="shared" si="28"/>
        <v>53215</v>
      </c>
      <c r="H131" s="61">
        <f t="shared" si="28"/>
        <v>43198</v>
      </c>
      <c r="I131" s="61">
        <f t="shared" si="28"/>
        <v>35331</v>
      </c>
      <c r="J131" s="61">
        <f t="shared" si="28"/>
        <v>34766</v>
      </c>
      <c r="K131" s="61">
        <f t="shared" si="28"/>
        <v>36966</v>
      </c>
      <c r="L131" s="61">
        <f t="shared" si="28"/>
        <v>36106</v>
      </c>
      <c r="M131" s="61">
        <f t="shared" si="28"/>
        <v>33477</v>
      </c>
      <c r="N131" s="61">
        <f t="shared" si="28"/>
        <v>44352</v>
      </c>
      <c r="O131" s="61">
        <f t="shared" si="28"/>
        <v>478333</v>
      </c>
    </row>
    <row r="132" spans="1:15" s="6" customFormat="1" ht="14.25" customHeight="1" thickBot="1">
      <c r="A132" s="339"/>
      <c r="B132" s="356" t="s">
        <v>185</v>
      </c>
      <c r="C132" s="357"/>
      <c r="D132" s="357"/>
      <c r="E132" s="357"/>
      <c r="F132" s="357"/>
      <c r="G132" s="357"/>
      <c r="H132" s="357"/>
      <c r="I132" s="357"/>
      <c r="J132" s="357"/>
      <c r="K132" s="357"/>
      <c r="L132" s="357"/>
      <c r="M132" s="357"/>
      <c r="N132" s="357"/>
      <c r="O132" s="357"/>
    </row>
    <row r="133" spans="1:15" s="6" customFormat="1" ht="11.25">
      <c r="A133" s="339"/>
      <c r="B133" s="288" t="s">
        <v>194</v>
      </c>
      <c r="C133" s="91">
        <v>1169</v>
      </c>
      <c r="D133" s="91">
        <v>2303</v>
      </c>
      <c r="E133" s="91">
        <v>3108</v>
      </c>
      <c r="F133" s="91">
        <v>3060</v>
      </c>
      <c r="G133" s="91">
        <v>3520</v>
      </c>
      <c r="H133" s="91">
        <v>3276</v>
      </c>
      <c r="I133" s="91">
        <v>2557</v>
      </c>
      <c r="J133" s="91">
        <v>2904</v>
      </c>
      <c r="K133" s="91">
        <v>1912</v>
      </c>
      <c r="L133" s="91">
        <v>1943</v>
      </c>
      <c r="M133" s="91">
        <v>1829</v>
      </c>
      <c r="N133" s="91">
        <v>2601</v>
      </c>
      <c r="O133" s="59">
        <f aca="true" t="shared" si="29" ref="O133:O139">SUM(C133:N133)</f>
        <v>30182</v>
      </c>
    </row>
    <row r="134" spans="1:15" s="6" customFormat="1" ht="11.25">
      <c r="A134" s="339"/>
      <c r="B134" s="288" t="s">
        <v>203</v>
      </c>
      <c r="C134" s="91">
        <v>164</v>
      </c>
      <c r="D134" s="91">
        <v>178</v>
      </c>
      <c r="E134" s="91">
        <v>102</v>
      </c>
      <c r="F134" s="91">
        <v>209</v>
      </c>
      <c r="G134" s="91">
        <v>120</v>
      </c>
      <c r="H134" s="91">
        <v>138</v>
      </c>
      <c r="I134" s="91">
        <v>1373</v>
      </c>
      <c r="J134" s="91">
        <v>296</v>
      </c>
      <c r="K134" s="91">
        <v>270</v>
      </c>
      <c r="L134" s="91">
        <v>340</v>
      </c>
      <c r="M134" s="91">
        <v>294</v>
      </c>
      <c r="N134" s="91">
        <v>146</v>
      </c>
      <c r="O134" s="59">
        <f t="shared" si="29"/>
        <v>3630</v>
      </c>
    </row>
    <row r="135" spans="1:15" s="6" customFormat="1" ht="11.25">
      <c r="A135" s="339"/>
      <c r="B135" s="288" t="s">
        <v>206</v>
      </c>
      <c r="C135" s="91">
        <v>52</v>
      </c>
      <c r="D135" s="91">
        <v>0</v>
      </c>
      <c r="E135" s="91">
        <v>25</v>
      </c>
      <c r="F135" s="91">
        <v>1</v>
      </c>
      <c r="G135" s="91">
        <v>50</v>
      </c>
      <c r="H135" s="91">
        <v>5</v>
      </c>
      <c r="I135" s="91">
        <v>4</v>
      </c>
      <c r="J135" s="91">
        <v>10</v>
      </c>
      <c r="K135" s="91">
        <v>0</v>
      </c>
      <c r="L135" s="91">
        <v>4</v>
      </c>
      <c r="M135" s="91">
        <v>3</v>
      </c>
      <c r="N135" s="91">
        <v>0</v>
      </c>
      <c r="O135" s="59">
        <f t="shared" si="29"/>
        <v>154</v>
      </c>
    </row>
    <row r="136" spans="1:15" s="6" customFormat="1" ht="11.25">
      <c r="A136" s="339"/>
      <c r="B136" s="288" t="s">
        <v>200</v>
      </c>
      <c r="C136" s="91">
        <v>316</v>
      </c>
      <c r="D136" s="91">
        <v>56</v>
      </c>
      <c r="E136" s="91">
        <v>63</v>
      </c>
      <c r="F136" s="91">
        <v>9</v>
      </c>
      <c r="G136" s="91">
        <v>21</v>
      </c>
      <c r="H136" s="91">
        <v>16</v>
      </c>
      <c r="I136" s="91">
        <v>10</v>
      </c>
      <c r="J136" s="91">
        <v>54</v>
      </c>
      <c r="K136" s="91">
        <v>9</v>
      </c>
      <c r="L136" s="91">
        <v>111</v>
      </c>
      <c r="M136" s="91">
        <v>6</v>
      </c>
      <c r="N136" s="91">
        <v>51</v>
      </c>
      <c r="O136" s="59">
        <f t="shared" si="29"/>
        <v>722</v>
      </c>
    </row>
    <row r="137" spans="1:15" s="6" customFormat="1" ht="11.25">
      <c r="A137" s="339"/>
      <c r="B137" s="288" t="s">
        <v>198</v>
      </c>
      <c r="C137" s="91">
        <v>42</v>
      </c>
      <c r="D137" s="91">
        <v>2</v>
      </c>
      <c r="E137" s="91">
        <v>22</v>
      </c>
      <c r="F137" s="91">
        <v>191</v>
      </c>
      <c r="G137" s="91">
        <v>180</v>
      </c>
      <c r="H137" s="91">
        <v>0</v>
      </c>
      <c r="I137" s="91">
        <v>20</v>
      </c>
      <c r="J137" s="91">
        <v>7</v>
      </c>
      <c r="K137" s="91">
        <v>27</v>
      </c>
      <c r="L137" s="91">
        <v>156</v>
      </c>
      <c r="M137" s="91">
        <v>25</v>
      </c>
      <c r="N137" s="91">
        <v>27</v>
      </c>
      <c r="O137" s="59">
        <f t="shared" si="29"/>
        <v>699</v>
      </c>
    </row>
    <row r="138" spans="1:15" s="6" customFormat="1" ht="11.25">
      <c r="A138" s="339"/>
      <c r="B138" s="288" t="s">
        <v>281</v>
      </c>
      <c r="C138" s="91">
        <v>591</v>
      </c>
      <c r="D138" s="91">
        <v>898</v>
      </c>
      <c r="E138" s="91">
        <v>354</v>
      </c>
      <c r="F138" s="91">
        <v>353</v>
      </c>
      <c r="G138" s="91">
        <v>741</v>
      </c>
      <c r="H138" s="91">
        <v>274</v>
      </c>
      <c r="I138" s="91">
        <v>559</v>
      </c>
      <c r="J138" s="91">
        <v>459</v>
      </c>
      <c r="K138" s="91">
        <v>1067</v>
      </c>
      <c r="L138" s="91">
        <v>492</v>
      </c>
      <c r="M138" s="91">
        <v>331</v>
      </c>
      <c r="N138" s="91">
        <v>345</v>
      </c>
      <c r="O138" s="59">
        <f t="shared" si="29"/>
        <v>6464</v>
      </c>
    </row>
    <row r="139" spans="1:15" s="6" customFormat="1" ht="12" thickBot="1">
      <c r="A139" s="339"/>
      <c r="B139" s="289" t="s">
        <v>99</v>
      </c>
      <c r="C139" s="118">
        <v>34</v>
      </c>
      <c r="D139" s="118">
        <v>12</v>
      </c>
      <c r="E139" s="118">
        <v>0</v>
      </c>
      <c r="F139" s="118">
        <v>0</v>
      </c>
      <c r="G139" s="118">
        <v>0</v>
      </c>
      <c r="H139" s="118">
        <v>67</v>
      </c>
      <c r="I139" s="118">
        <v>15</v>
      </c>
      <c r="J139" s="118">
        <v>8</v>
      </c>
      <c r="K139" s="118">
        <v>57</v>
      </c>
      <c r="L139" s="118">
        <v>0</v>
      </c>
      <c r="M139" s="118">
        <v>65</v>
      </c>
      <c r="N139" s="118">
        <v>0</v>
      </c>
      <c r="O139" s="60">
        <f t="shared" si="29"/>
        <v>258</v>
      </c>
    </row>
    <row r="140" spans="1:15" s="6" customFormat="1" ht="11.25" thickBot="1">
      <c r="A140" s="339"/>
      <c r="B140" s="53" t="s">
        <v>105</v>
      </c>
      <c r="C140" s="61">
        <f aca="true" t="shared" si="30" ref="C140:O140">SUM(C133:C139)</f>
        <v>2368</v>
      </c>
      <c r="D140" s="61">
        <f t="shared" si="30"/>
        <v>3449</v>
      </c>
      <c r="E140" s="61">
        <f t="shared" si="30"/>
        <v>3674</v>
      </c>
      <c r="F140" s="61">
        <f t="shared" si="30"/>
        <v>3823</v>
      </c>
      <c r="G140" s="61">
        <f t="shared" si="30"/>
        <v>4632</v>
      </c>
      <c r="H140" s="61">
        <f t="shared" si="30"/>
        <v>3776</v>
      </c>
      <c r="I140" s="61">
        <f t="shared" si="30"/>
        <v>4538</v>
      </c>
      <c r="J140" s="61">
        <f t="shared" si="30"/>
        <v>3738</v>
      </c>
      <c r="K140" s="61">
        <f t="shared" si="30"/>
        <v>3342</v>
      </c>
      <c r="L140" s="61">
        <f t="shared" si="30"/>
        <v>3046</v>
      </c>
      <c r="M140" s="61">
        <f t="shared" si="30"/>
        <v>2553</v>
      </c>
      <c r="N140" s="61">
        <f t="shared" si="30"/>
        <v>3170</v>
      </c>
      <c r="O140" s="61">
        <f t="shared" si="30"/>
        <v>42109</v>
      </c>
    </row>
    <row r="141" spans="1:15" s="6" customFormat="1" ht="14.25" customHeight="1" thickBot="1">
      <c r="A141" s="339"/>
      <c r="B141" s="356" t="s">
        <v>189</v>
      </c>
      <c r="C141" s="357"/>
      <c r="D141" s="357"/>
      <c r="E141" s="357"/>
      <c r="F141" s="357"/>
      <c r="G141" s="357"/>
      <c r="H141" s="357"/>
      <c r="I141" s="357"/>
      <c r="J141" s="357"/>
      <c r="K141" s="357"/>
      <c r="L141" s="357"/>
      <c r="M141" s="357"/>
      <c r="N141" s="357"/>
      <c r="O141" s="357"/>
    </row>
    <row r="142" spans="1:15" s="6" customFormat="1" ht="11.25">
      <c r="A142" s="339"/>
      <c r="B142" s="288" t="s">
        <v>194</v>
      </c>
      <c r="C142" s="91">
        <v>470</v>
      </c>
      <c r="D142" s="91">
        <v>605</v>
      </c>
      <c r="E142" s="91">
        <v>976</v>
      </c>
      <c r="F142" s="91">
        <v>673</v>
      </c>
      <c r="G142" s="91">
        <v>847</v>
      </c>
      <c r="H142" s="91">
        <v>301</v>
      </c>
      <c r="I142" s="91">
        <v>497</v>
      </c>
      <c r="J142" s="91">
        <v>458</v>
      </c>
      <c r="K142" s="91">
        <v>723</v>
      </c>
      <c r="L142" s="91">
        <v>473</v>
      </c>
      <c r="M142" s="91">
        <v>820</v>
      </c>
      <c r="N142" s="91">
        <v>1012</v>
      </c>
      <c r="O142" s="59">
        <f aca="true" t="shared" si="31" ref="O142:O148">SUM(C142:N142)</f>
        <v>7855</v>
      </c>
    </row>
    <row r="143" spans="1:15" s="6" customFormat="1" ht="11.25">
      <c r="A143" s="339"/>
      <c r="B143" s="288" t="s">
        <v>203</v>
      </c>
      <c r="C143" s="91">
        <v>437</v>
      </c>
      <c r="D143" s="91">
        <v>358</v>
      </c>
      <c r="E143" s="91">
        <v>629</v>
      </c>
      <c r="F143" s="91">
        <v>142</v>
      </c>
      <c r="G143" s="91">
        <v>635</v>
      </c>
      <c r="H143" s="91">
        <v>383</v>
      </c>
      <c r="I143" s="91">
        <v>661</v>
      </c>
      <c r="J143" s="91">
        <v>350</v>
      </c>
      <c r="K143" s="91">
        <v>302</v>
      </c>
      <c r="L143" s="91">
        <v>690</v>
      </c>
      <c r="M143" s="91">
        <v>620</v>
      </c>
      <c r="N143" s="91">
        <v>339</v>
      </c>
      <c r="O143" s="59">
        <f t="shared" si="31"/>
        <v>5546</v>
      </c>
    </row>
    <row r="144" spans="1:15" s="6" customFormat="1" ht="11.25">
      <c r="A144" s="339"/>
      <c r="B144" s="288" t="s">
        <v>206</v>
      </c>
      <c r="C144" s="91">
        <v>0</v>
      </c>
      <c r="D144" s="91">
        <v>0</v>
      </c>
      <c r="E144" s="91">
        <v>0</v>
      </c>
      <c r="F144" s="91">
        <v>0</v>
      </c>
      <c r="G144" s="91">
        <v>0</v>
      </c>
      <c r="H144" s="91">
        <v>0</v>
      </c>
      <c r="I144" s="91">
        <v>3</v>
      </c>
      <c r="J144" s="91">
        <v>0</v>
      </c>
      <c r="K144" s="91">
        <v>0</v>
      </c>
      <c r="L144" s="91">
        <v>0</v>
      </c>
      <c r="M144" s="91">
        <v>1</v>
      </c>
      <c r="N144" s="91">
        <v>1</v>
      </c>
      <c r="O144" s="59">
        <f t="shared" si="31"/>
        <v>5</v>
      </c>
    </row>
    <row r="145" spans="1:15" s="6" customFormat="1" ht="11.25">
      <c r="A145" s="339"/>
      <c r="B145" s="288" t="s">
        <v>200</v>
      </c>
      <c r="C145" s="91">
        <v>44</v>
      </c>
      <c r="D145" s="91">
        <v>450</v>
      </c>
      <c r="E145" s="91">
        <v>57</v>
      </c>
      <c r="F145" s="91">
        <v>13</v>
      </c>
      <c r="G145" s="91">
        <v>111</v>
      </c>
      <c r="H145" s="91">
        <v>161</v>
      </c>
      <c r="I145" s="91">
        <v>125</v>
      </c>
      <c r="J145" s="91">
        <v>345</v>
      </c>
      <c r="K145" s="91">
        <v>198</v>
      </c>
      <c r="L145" s="91">
        <v>261</v>
      </c>
      <c r="M145" s="91">
        <v>104</v>
      </c>
      <c r="N145" s="91">
        <v>129</v>
      </c>
      <c r="O145" s="59">
        <f t="shared" si="31"/>
        <v>1998</v>
      </c>
    </row>
    <row r="146" spans="1:15" s="6" customFormat="1" ht="11.25">
      <c r="A146" s="339"/>
      <c r="B146" s="288" t="s">
        <v>198</v>
      </c>
      <c r="C146" s="91">
        <v>87</v>
      </c>
      <c r="D146" s="91">
        <v>40</v>
      </c>
      <c r="E146" s="91">
        <v>96</v>
      </c>
      <c r="F146" s="91">
        <v>10</v>
      </c>
      <c r="G146" s="91">
        <v>132</v>
      </c>
      <c r="H146" s="91">
        <v>65</v>
      </c>
      <c r="I146" s="91">
        <v>61</v>
      </c>
      <c r="J146" s="91">
        <v>99</v>
      </c>
      <c r="K146" s="91">
        <v>49</v>
      </c>
      <c r="L146" s="91">
        <v>54</v>
      </c>
      <c r="M146" s="91">
        <v>91</v>
      </c>
      <c r="N146" s="91">
        <v>10</v>
      </c>
      <c r="O146" s="59">
        <f t="shared" si="31"/>
        <v>794</v>
      </c>
    </row>
    <row r="147" spans="1:15" s="6" customFormat="1" ht="11.25">
      <c r="A147" s="339"/>
      <c r="B147" s="288" t="s">
        <v>281</v>
      </c>
      <c r="C147" s="91">
        <v>34</v>
      </c>
      <c r="D147" s="91">
        <v>187</v>
      </c>
      <c r="E147" s="91">
        <v>80</v>
      </c>
      <c r="F147" s="91">
        <v>127</v>
      </c>
      <c r="G147" s="91">
        <v>97</v>
      </c>
      <c r="H147" s="91">
        <v>204</v>
      </c>
      <c r="I147" s="91">
        <v>284</v>
      </c>
      <c r="J147" s="91">
        <v>63</v>
      </c>
      <c r="K147" s="91">
        <v>191</v>
      </c>
      <c r="L147" s="91">
        <v>84</v>
      </c>
      <c r="M147" s="91">
        <v>66</v>
      </c>
      <c r="N147" s="91">
        <v>127</v>
      </c>
      <c r="O147" s="59">
        <f t="shared" si="31"/>
        <v>1544</v>
      </c>
    </row>
    <row r="148" spans="1:15" s="6" customFormat="1" ht="12" thickBot="1">
      <c r="A148" s="339"/>
      <c r="B148" s="289" t="s">
        <v>99</v>
      </c>
      <c r="C148" s="118">
        <v>71</v>
      </c>
      <c r="D148" s="118">
        <v>83</v>
      </c>
      <c r="E148" s="118">
        <v>6</v>
      </c>
      <c r="F148" s="118">
        <v>0</v>
      </c>
      <c r="G148" s="118">
        <v>15</v>
      </c>
      <c r="H148" s="118">
        <v>0</v>
      </c>
      <c r="I148" s="118">
        <v>3</v>
      </c>
      <c r="J148" s="118">
        <v>17</v>
      </c>
      <c r="K148" s="118">
        <v>22</v>
      </c>
      <c r="L148" s="118">
        <v>6</v>
      </c>
      <c r="M148" s="118">
        <v>18</v>
      </c>
      <c r="N148" s="118">
        <v>63</v>
      </c>
      <c r="O148" s="60">
        <f t="shared" si="31"/>
        <v>304</v>
      </c>
    </row>
    <row r="149" spans="1:15" s="6" customFormat="1" ht="11.25" thickBot="1">
      <c r="A149" s="339"/>
      <c r="B149" s="53" t="s">
        <v>105</v>
      </c>
      <c r="C149" s="61">
        <f aca="true" t="shared" si="32" ref="C149:O149">SUM(C142:C148)</f>
        <v>1143</v>
      </c>
      <c r="D149" s="61">
        <f t="shared" si="32"/>
        <v>1723</v>
      </c>
      <c r="E149" s="61">
        <f t="shared" si="32"/>
        <v>1844</v>
      </c>
      <c r="F149" s="61">
        <f t="shared" si="32"/>
        <v>965</v>
      </c>
      <c r="G149" s="61">
        <f t="shared" si="32"/>
        <v>1837</v>
      </c>
      <c r="H149" s="61">
        <f t="shared" si="32"/>
        <v>1114</v>
      </c>
      <c r="I149" s="61">
        <f t="shared" si="32"/>
        <v>1634</v>
      </c>
      <c r="J149" s="61">
        <f t="shared" si="32"/>
        <v>1332</v>
      </c>
      <c r="K149" s="61">
        <f t="shared" si="32"/>
        <v>1485</v>
      </c>
      <c r="L149" s="61">
        <f t="shared" si="32"/>
        <v>1568</v>
      </c>
      <c r="M149" s="61">
        <f t="shared" si="32"/>
        <v>1720</v>
      </c>
      <c r="N149" s="61">
        <f t="shared" si="32"/>
        <v>1681</v>
      </c>
      <c r="O149" s="61">
        <f t="shared" si="32"/>
        <v>18046</v>
      </c>
    </row>
    <row r="150" spans="1:15" s="6" customFormat="1" ht="14.25" customHeight="1" thickBot="1">
      <c r="A150" s="339"/>
      <c r="B150" s="356" t="s">
        <v>234</v>
      </c>
      <c r="C150" s="357"/>
      <c r="D150" s="357"/>
      <c r="E150" s="357"/>
      <c r="F150" s="357"/>
      <c r="G150" s="357"/>
      <c r="H150" s="357"/>
      <c r="I150" s="357"/>
      <c r="J150" s="357"/>
      <c r="K150" s="357"/>
      <c r="L150" s="357"/>
      <c r="M150" s="357"/>
      <c r="N150" s="357"/>
      <c r="O150" s="357"/>
    </row>
    <row r="151" spans="1:15" s="6" customFormat="1" ht="11.25">
      <c r="A151" s="339"/>
      <c r="B151" s="288" t="s">
        <v>194</v>
      </c>
      <c r="C151" s="91">
        <v>25</v>
      </c>
      <c r="D151" s="91">
        <v>0</v>
      </c>
      <c r="E151" s="91">
        <v>32</v>
      </c>
      <c r="F151" s="91">
        <v>15</v>
      </c>
      <c r="G151" s="91">
        <v>32</v>
      </c>
      <c r="H151" s="91">
        <v>6</v>
      </c>
      <c r="I151" s="91">
        <v>34</v>
      </c>
      <c r="J151" s="91">
        <v>40</v>
      </c>
      <c r="K151" s="91">
        <v>4</v>
      </c>
      <c r="L151" s="91">
        <v>79</v>
      </c>
      <c r="M151" s="91">
        <v>0</v>
      </c>
      <c r="N151" s="91">
        <v>4</v>
      </c>
      <c r="O151" s="59">
        <f aca="true" t="shared" si="33" ref="O151:O157">SUM(C151:N151)</f>
        <v>271</v>
      </c>
    </row>
    <row r="152" spans="1:15" s="6" customFormat="1" ht="11.25">
      <c r="A152" s="339"/>
      <c r="B152" s="288" t="s">
        <v>203</v>
      </c>
      <c r="C152" s="91">
        <v>0</v>
      </c>
      <c r="D152" s="91">
        <v>0</v>
      </c>
      <c r="E152" s="91">
        <v>0</v>
      </c>
      <c r="F152" s="91">
        <v>0</v>
      </c>
      <c r="G152" s="91">
        <v>0</v>
      </c>
      <c r="H152" s="91">
        <v>0</v>
      </c>
      <c r="I152" s="91">
        <v>0</v>
      </c>
      <c r="J152" s="91">
        <v>0</v>
      </c>
      <c r="K152" s="91">
        <v>0</v>
      </c>
      <c r="L152" s="91">
        <v>0</v>
      </c>
      <c r="M152" s="91">
        <v>0</v>
      </c>
      <c r="N152" s="91">
        <v>0</v>
      </c>
      <c r="O152" s="59">
        <f t="shared" si="33"/>
        <v>0</v>
      </c>
    </row>
    <row r="153" spans="1:15" s="6" customFormat="1" ht="11.25">
      <c r="A153" s="339"/>
      <c r="B153" s="288" t="s">
        <v>206</v>
      </c>
      <c r="C153" s="91">
        <v>0</v>
      </c>
      <c r="D153" s="91">
        <v>0</v>
      </c>
      <c r="E153" s="91">
        <v>0</v>
      </c>
      <c r="F153" s="91">
        <v>0</v>
      </c>
      <c r="G153" s="91">
        <v>0</v>
      </c>
      <c r="H153" s="91">
        <v>0</v>
      </c>
      <c r="I153" s="91">
        <v>0</v>
      </c>
      <c r="J153" s="91">
        <v>0</v>
      </c>
      <c r="K153" s="91">
        <v>0</v>
      </c>
      <c r="L153" s="91">
        <v>44</v>
      </c>
      <c r="M153" s="91">
        <v>0</v>
      </c>
      <c r="N153" s="91">
        <v>0</v>
      </c>
      <c r="O153" s="59">
        <f t="shared" si="33"/>
        <v>44</v>
      </c>
    </row>
    <row r="154" spans="1:15" s="6" customFormat="1" ht="11.25">
      <c r="A154" s="339"/>
      <c r="B154" s="288" t="s">
        <v>200</v>
      </c>
      <c r="C154" s="91">
        <v>0</v>
      </c>
      <c r="D154" s="91">
        <v>0</v>
      </c>
      <c r="E154" s="91">
        <v>0</v>
      </c>
      <c r="F154" s="91">
        <v>0</v>
      </c>
      <c r="G154" s="91">
        <v>0</v>
      </c>
      <c r="H154" s="91">
        <v>0</v>
      </c>
      <c r="I154" s="91">
        <v>0</v>
      </c>
      <c r="J154" s="91">
        <v>0</v>
      </c>
      <c r="K154" s="91">
        <v>0</v>
      </c>
      <c r="L154" s="91">
        <v>0</v>
      </c>
      <c r="M154" s="91">
        <v>0</v>
      </c>
      <c r="N154" s="91">
        <v>0</v>
      </c>
      <c r="O154" s="59">
        <f t="shared" si="33"/>
        <v>0</v>
      </c>
    </row>
    <row r="155" spans="1:15" s="6" customFormat="1" ht="11.25">
      <c r="A155" s="339"/>
      <c r="B155" s="288" t="s">
        <v>198</v>
      </c>
      <c r="C155" s="91">
        <v>0</v>
      </c>
      <c r="D155" s="91">
        <v>0</v>
      </c>
      <c r="E155" s="91">
        <v>0</v>
      </c>
      <c r="F155" s="91">
        <v>0</v>
      </c>
      <c r="G155" s="91">
        <v>0</v>
      </c>
      <c r="H155" s="91">
        <v>0</v>
      </c>
      <c r="I155" s="91">
        <v>0</v>
      </c>
      <c r="J155" s="91">
        <v>0</v>
      </c>
      <c r="K155" s="91">
        <v>0</v>
      </c>
      <c r="L155" s="91">
        <v>0</v>
      </c>
      <c r="M155" s="91">
        <v>0</v>
      </c>
      <c r="N155" s="91">
        <v>0</v>
      </c>
      <c r="O155" s="59">
        <f t="shared" si="33"/>
        <v>0</v>
      </c>
    </row>
    <row r="156" spans="1:15" s="6" customFormat="1" ht="11.25">
      <c r="A156" s="339"/>
      <c r="B156" s="288" t="s">
        <v>281</v>
      </c>
      <c r="C156" s="91">
        <v>2</v>
      </c>
      <c r="D156" s="91">
        <v>1</v>
      </c>
      <c r="E156" s="91">
        <v>0</v>
      </c>
      <c r="F156" s="91">
        <v>0</v>
      </c>
      <c r="G156" s="91">
        <v>0</v>
      </c>
      <c r="H156" s="91">
        <v>1</v>
      </c>
      <c r="I156" s="91">
        <v>10</v>
      </c>
      <c r="J156" s="91">
        <v>28</v>
      </c>
      <c r="K156" s="91">
        <v>13</v>
      </c>
      <c r="L156" s="91">
        <v>0</v>
      </c>
      <c r="M156" s="91">
        <v>0</v>
      </c>
      <c r="N156" s="91">
        <v>0</v>
      </c>
      <c r="O156" s="59">
        <f t="shared" si="33"/>
        <v>55</v>
      </c>
    </row>
    <row r="157" spans="1:15" s="6" customFormat="1" ht="12" thickBot="1">
      <c r="A157" s="339"/>
      <c r="B157" s="289" t="s">
        <v>99</v>
      </c>
      <c r="C157" s="118">
        <v>0</v>
      </c>
      <c r="D157" s="118">
        <v>0</v>
      </c>
      <c r="E157" s="118">
        <v>0</v>
      </c>
      <c r="F157" s="118">
        <v>0</v>
      </c>
      <c r="G157" s="118">
        <v>0</v>
      </c>
      <c r="H157" s="118">
        <v>0</v>
      </c>
      <c r="I157" s="118">
        <v>0</v>
      </c>
      <c r="J157" s="118">
        <v>0</v>
      </c>
      <c r="K157" s="118">
        <v>0</v>
      </c>
      <c r="L157" s="118">
        <v>0</v>
      </c>
      <c r="M157" s="118">
        <v>0</v>
      </c>
      <c r="N157" s="118">
        <v>0</v>
      </c>
      <c r="O157" s="60">
        <f t="shared" si="33"/>
        <v>0</v>
      </c>
    </row>
    <row r="158" spans="1:15" s="6" customFormat="1" ht="11.25" thickBot="1">
      <c r="A158" s="339"/>
      <c r="B158" s="53" t="s">
        <v>105</v>
      </c>
      <c r="C158" s="61">
        <f aca="true" t="shared" si="34" ref="C158:O158">SUM(C151:C157)</f>
        <v>27</v>
      </c>
      <c r="D158" s="61">
        <f t="shared" si="34"/>
        <v>1</v>
      </c>
      <c r="E158" s="61">
        <f t="shared" si="34"/>
        <v>32</v>
      </c>
      <c r="F158" s="61">
        <f t="shared" si="34"/>
        <v>15</v>
      </c>
      <c r="G158" s="61">
        <f t="shared" si="34"/>
        <v>32</v>
      </c>
      <c r="H158" s="61">
        <f t="shared" si="34"/>
        <v>7</v>
      </c>
      <c r="I158" s="61">
        <f t="shared" si="34"/>
        <v>44</v>
      </c>
      <c r="J158" s="61">
        <f t="shared" si="34"/>
        <v>68</v>
      </c>
      <c r="K158" s="61">
        <f t="shared" si="34"/>
        <v>17</v>
      </c>
      <c r="L158" s="61">
        <f t="shared" si="34"/>
        <v>123</v>
      </c>
      <c r="M158" s="61">
        <f t="shared" si="34"/>
        <v>0</v>
      </c>
      <c r="N158" s="61">
        <f t="shared" si="34"/>
        <v>4</v>
      </c>
      <c r="O158" s="61">
        <f t="shared" si="34"/>
        <v>370</v>
      </c>
    </row>
    <row r="159" spans="1:15" s="6" customFormat="1" ht="14.25" customHeight="1" thickBot="1">
      <c r="A159" s="339"/>
      <c r="B159" s="356" t="s">
        <v>183</v>
      </c>
      <c r="C159" s="357"/>
      <c r="D159" s="357"/>
      <c r="E159" s="357"/>
      <c r="F159" s="357"/>
      <c r="G159" s="357"/>
      <c r="H159" s="357"/>
      <c r="I159" s="357"/>
      <c r="J159" s="357"/>
      <c r="K159" s="357"/>
      <c r="L159" s="357"/>
      <c r="M159" s="357"/>
      <c r="N159" s="357"/>
      <c r="O159" s="357"/>
    </row>
    <row r="160" spans="1:15" s="6" customFormat="1" ht="11.25">
      <c r="A160" s="339"/>
      <c r="B160" s="288" t="s">
        <v>194</v>
      </c>
      <c r="C160" s="91">
        <v>4197</v>
      </c>
      <c r="D160" s="91">
        <v>4621</v>
      </c>
      <c r="E160" s="91">
        <v>6380</v>
      </c>
      <c r="F160" s="91">
        <v>6130</v>
      </c>
      <c r="G160" s="91">
        <v>7075</v>
      </c>
      <c r="H160" s="91">
        <v>7304</v>
      </c>
      <c r="I160" s="91">
        <v>5640</v>
      </c>
      <c r="J160" s="91">
        <v>6579</v>
      </c>
      <c r="K160" s="91">
        <v>7346</v>
      </c>
      <c r="L160" s="91">
        <v>6118</v>
      </c>
      <c r="M160" s="91">
        <v>7127</v>
      </c>
      <c r="N160" s="91">
        <v>7295</v>
      </c>
      <c r="O160" s="59">
        <f aca="true" t="shared" si="35" ref="O160:O166">SUM(C160:N160)</f>
        <v>75812</v>
      </c>
    </row>
    <row r="161" spans="1:15" s="6" customFormat="1" ht="11.25">
      <c r="A161" s="339"/>
      <c r="B161" s="288" t="s">
        <v>203</v>
      </c>
      <c r="C161" s="91">
        <v>360</v>
      </c>
      <c r="D161" s="91">
        <v>623</v>
      </c>
      <c r="E161" s="91">
        <v>230</v>
      </c>
      <c r="F161" s="91">
        <v>402</v>
      </c>
      <c r="G161" s="91">
        <v>681</v>
      </c>
      <c r="H161" s="91">
        <v>378</v>
      </c>
      <c r="I161" s="91">
        <v>401</v>
      </c>
      <c r="J161" s="91">
        <v>625</v>
      </c>
      <c r="K161" s="91">
        <v>450</v>
      </c>
      <c r="L161" s="91">
        <v>569</v>
      </c>
      <c r="M161" s="91">
        <v>716</v>
      </c>
      <c r="N161" s="91">
        <v>357</v>
      </c>
      <c r="O161" s="59">
        <f t="shared" si="35"/>
        <v>5792</v>
      </c>
    </row>
    <row r="162" spans="1:15" s="6" customFormat="1" ht="11.25">
      <c r="A162" s="339"/>
      <c r="B162" s="288" t="s">
        <v>206</v>
      </c>
      <c r="C162" s="91">
        <v>63</v>
      </c>
      <c r="D162" s="91">
        <v>12</v>
      </c>
      <c r="E162" s="91">
        <v>54</v>
      </c>
      <c r="F162" s="91">
        <v>1</v>
      </c>
      <c r="G162" s="91">
        <v>46</v>
      </c>
      <c r="H162" s="91">
        <v>10</v>
      </c>
      <c r="I162" s="91">
        <v>7</v>
      </c>
      <c r="J162" s="91">
        <v>8</v>
      </c>
      <c r="K162" s="91">
        <v>4</v>
      </c>
      <c r="L162" s="91"/>
      <c r="M162" s="91">
        <v>32</v>
      </c>
      <c r="N162" s="91">
        <v>10</v>
      </c>
      <c r="O162" s="59">
        <f t="shared" si="35"/>
        <v>247</v>
      </c>
    </row>
    <row r="163" spans="1:15" s="6" customFormat="1" ht="11.25">
      <c r="A163" s="339"/>
      <c r="B163" s="288" t="s">
        <v>200</v>
      </c>
      <c r="C163" s="91">
        <v>119</v>
      </c>
      <c r="D163" s="91">
        <v>25</v>
      </c>
      <c r="E163" s="91">
        <v>76</v>
      </c>
      <c r="F163" s="91">
        <v>5</v>
      </c>
      <c r="G163" s="91">
        <v>29</v>
      </c>
      <c r="H163" s="91">
        <v>26</v>
      </c>
      <c r="I163" s="91">
        <v>25</v>
      </c>
      <c r="J163" s="91">
        <v>141</v>
      </c>
      <c r="K163" s="91">
        <v>71</v>
      </c>
      <c r="L163" s="91">
        <v>108</v>
      </c>
      <c r="M163" s="91">
        <v>37</v>
      </c>
      <c r="N163" s="91">
        <v>236</v>
      </c>
      <c r="O163" s="59">
        <f t="shared" si="35"/>
        <v>898</v>
      </c>
    </row>
    <row r="164" spans="1:15" s="6" customFormat="1" ht="11.25">
      <c r="A164" s="339"/>
      <c r="B164" s="288" t="s">
        <v>198</v>
      </c>
      <c r="C164" s="91">
        <v>345</v>
      </c>
      <c r="D164" s="91">
        <v>74</v>
      </c>
      <c r="E164" s="91">
        <v>234</v>
      </c>
      <c r="F164" s="91">
        <v>77</v>
      </c>
      <c r="G164" s="91">
        <v>227</v>
      </c>
      <c r="H164" s="91">
        <v>251</v>
      </c>
      <c r="I164" s="91">
        <v>155</v>
      </c>
      <c r="J164" s="91">
        <v>155</v>
      </c>
      <c r="K164" s="91">
        <v>141</v>
      </c>
      <c r="L164" s="91">
        <v>136</v>
      </c>
      <c r="M164" s="91">
        <v>281</v>
      </c>
      <c r="N164" s="91">
        <v>270</v>
      </c>
      <c r="O164" s="59">
        <f t="shared" si="35"/>
        <v>2346</v>
      </c>
    </row>
    <row r="165" spans="1:15" s="6" customFormat="1" ht="11.25">
      <c r="A165" s="339"/>
      <c r="B165" s="288" t="s">
        <v>281</v>
      </c>
      <c r="C165" s="91">
        <v>831</v>
      </c>
      <c r="D165" s="91">
        <v>1104</v>
      </c>
      <c r="E165" s="91">
        <v>1467</v>
      </c>
      <c r="F165" s="91">
        <v>1605</v>
      </c>
      <c r="G165" s="91">
        <v>2156</v>
      </c>
      <c r="H165" s="91">
        <v>2028</v>
      </c>
      <c r="I165" s="91">
        <v>1827</v>
      </c>
      <c r="J165" s="91">
        <v>2375</v>
      </c>
      <c r="K165" s="91">
        <v>1552</v>
      </c>
      <c r="L165" s="91">
        <v>2637</v>
      </c>
      <c r="M165" s="91">
        <v>1644</v>
      </c>
      <c r="N165" s="91">
        <v>1851</v>
      </c>
      <c r="O165" s="59">
        <f t="shared" si="35"/>
        <v>21077</v>
      </c>
    </row>
    <row r="166" spans="1:15" s="6" customFormat="1" ht="12" thickBot="1">
      <c r="A166" s="339"/>
      <c r="B166" s="289" t="s">
        <v>99</v>
      </c>
      <c r="C166" s="118">
        <v>7</v>
      </c>
      <c r="D166" s="118">
        <v>0</v>
      </c>
      <c r="E166" s="118">
        <v>118</v>
      </c>
      <c r="F166" s="118">
        <v>0</v>
      </c>
      <c r="G166" s="118">
        <v>0</v>
      </c>
      <c r="H166" s="118">
        <v>0</v>
      </c>
      <c r="I166" s="118">
        <v>0</v>
      </c>
      <c r="J166" s="118">
        <v>69</v>
      </c>
      <c r="K166" s="118">
        <v>0</v>
      </c>
      <c r="L166" s="118">
        <v>11</v>
      </c>
      <c r="M166" s="118">
        <v>0</v>
      </c>
      <c r="N166" s="118">
        <v>26</v>
      </c>
      <c r="O166" s="60">
        <f t="shared" si="35"/>
        <v>231</v>
      </c>
    </row>
    <row r="167" spans="1:15" s="6" customFormat="1" ht="11.25" thickBot="1">
      <c r="A167" s="340"/>
      <c r="B167" s="53" t="s">
        <v>105</v>
      </c>
      <c r="C167" s="61">
        <f>SUM(C160:C166)</f>
        <v>5922</v>
      </c>
      <c r="D167" s="61">
        <f aca="true" t="shared" si="36" ref="D167:O167">SUM(D160:D166)</f>
        <v>6459</v>
      </c>
      <c r="E167" s="61">
        <f t="shared" si="36"/>
        <v>8559</v>
      </c>
      <c r="F167" s="61">
        <f t="shared" si="36"/>
        <v>8220</v>
      </c>
      <c r="G167" s="61">
        <f t="shared" si="36"/>
        <v>10214</v>
      </c>
      <c r="H167" s="61">
        <f t="shared" si="36"/>
        <v>9997</v>
      </c>
      <c r="I167" s="61">
        <f t="shared" si="36"/>
        <v>8055</v>
      </c>
      <c r="J167" s="61">
        <f t="shared" si="36"/>
        <v>9952</v>
      </c>
      <c r="K167" s="61">
        <f t="shared" si="36"/>
        <v>9564</v>
      </c>
      <c r="L167" s="61">
        <f t="shared" si="36"/>
        <v>9579</v>
      </c>
      <c r="M167" s="61">
        <f t="shared" si="36"/>
        <v>9837</v>
      </c>
      <c r="N167" s="61">
        <f t="shared" si="36"/>
        <v>10045</v>
      </c>
      <c r="O167" s="61">
        <f t="shared" si="36"/>
        <v>106403</v>
      </c>
    </row>
    <row r="168" spans="1:15" ht="12.75">
      <c r="A168" s="1" t="s">
        <v>8</v>
      </c>
      <c r="B168" s="272"/>
      <c r="C168" s="16"/>
      <c r="D168" s="8"/>
      <c r="E168" s="1" t="s">
        <v>130</v>
      </c>
      <c r="F168" s="1"/>
      <c r="G168" s="1"/>
      <c r="H168" s="1"/>
      <c r="I168" s="93"/>
      <c r="J168" s="1"/>
      <c r="K168" s="1"/>
      <c r="L168" s="1"/>
      <c r="O168" s="11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spans="1:3" ht="12.75">
      <c r="A179" s="9"/>
      <c r="C179" s="58"/>
    </row>
    <row r="180" ht="12.75">
      <c r="C180" s="58"/>
    </row>
    <row r="181" ht="12.75">
      <c r="C181" s="58"/>
    </row>
    <row r="182" ht="12.75">
      <c r="C182" s="58"/>
    </row>
  </sheetData>
  <sheetProtection/>
  <mergeCells count="20">
    <mergeCell ref="B132:O132"/>
    <mergeCell ref="B141:O141"/>
    <mergeCell ref="B150:O150"/>
    <mergeCell ref="B159:O159"/>
    <mergeCell ref="B78:O78"/>
    <mergeCell ref="B87:O87"/>
    <mergeCell ref="B96:O96"/>
    <mergeCell ref="B105:O105"/>
    <mergeCell ref="B114:O114"/>
    <mergeCell ref="B123:O123"/>
    <mergeCell ref="C3:O3"/>
    <mergeCell ref="A5:A167"/>
    <mergeCell ref="B6:O6"/>
    <mergeCell ref="B15:O15"/>
    <mergeCell ref="B24:O24"/>
    <mergeCell ref="B33:O33"/>
    <mergeCell ref="B42:O42"/>
    <mergeCell ref="B51:O51"/>
    <mergeCell ref="B60:O60"/>
    <mergeCell ref="B69:O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2010-01-25T19:53:52Z</cp:lastPrinted>
  <dcterms:created xsi:type="dcterms:W3CDTF">2006-02-24T09:38:25Z</dcterms:created>
  <dcterms:modified xsi:type="dcterms:W3CDTF">2014-10-02T06:25:31Z</dcterms:modified>
  <cp:category/>
  <cp:version/>
  <cp:contentType/>
  <cp:contentStatus/>
</cp:coreProperties>
</file>