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710" windowHeight="6210" tabRatio="844" activeTab="0"/>
  </bookViews>
  <sheets>
    <sheet name="فهرس" sheetId="1" r:id="rId1"/>
    <sheet name="1" sheetId="2" r:id="rId2"/>
    <sheet name="2-3" sheetId="3" r:id="rId3"/>
    <sheet name="4" sheetId="4" r:id="rId4"/>
    <sheet name="5" sheetId="5" r:id="rId5"/>
    <sheet name="6-7" sheetId="6" r:id="rId6"/>
    <sheet name="8-9" sheetId="7" r:id="rId7"/>
    <sheet name="10" sheetId="8" r:id="rId8"/>
    <sheet name="11-14" sheetId="9" r:id="rId9"/>
    <sheet name="15" sheetId="10" r:id="rId10"/>
    <sheet name="16-17" sheetId="11" r:id="rId11"/>
    <sheet name="18-19" sheetId="12" r:id="rId12"/>
    <sheet name="20-21" sheetId="13" r:id="rId13"/>
    <sheet name="22-23" sheetId="14" r:id="rId14"/>
    <sheet name="24-27" sheetId="15" r:id="rId15"/>
    <sheet name="28-31" sheetId="16" r:id="rId16"/>
    <sheet name="32-37" sheetId="17" r:id="rId17"/>
    <sheet name="38" sheetId="18" r:id="rId18"/>
    <sheet name="39-41" sheetId="19" r:id="rId19"/>
  </sheets>
  <definedNames/>
  <calcPr fullCalcOnLoad="1"/>
</workbook>
</file>

<file path=xl/sharedStrings.xml><?xml version="1.0" encoding="utf-8"?>
<sst xmlns="http://schemas.openxmlformats.org/spreadsheetml/2006/main" count="515" uniqueCount="213">
  <si>
    <t>Source: Cooperative of Government Emplyees</t>
  </si>
  <si>
    <t>Minsitry of Education and Higher Education
وزارة التربية والتعليم العالي</t>
  </si>
  <si>
    <t xml:space="preserve">Ministry of Telecommunications
وزارة الإتصالات </t>
  </si>
  <si>
    <t>Ministry of Finance
وزارة المالية</t>
  </si>
  <si>
    <t>Ministry of Justice
وزارة العدل</t>
  </si>
  <si>
    <t>Ministry of General Health
وزارة الصحة العامة</t>
  </si>
  <si>
    <t>Presidency of the Council of Minister
رئاسة مجلس الوزراء</t>
  </si>
  <si>
    <t>Ministry of Public Works and of Transport
وزارة الأشغال العامة والنقل</t>
  </si>
  <si>
    <t>Ministry of Interior and Municipalities
وزارة الداخلية والبلديات</t>
  </si>
  <si>
    <t>Lebanese University
الجامعة اللبنانية</t>
  </si>
  <si>
    <t>Parliament
رئاسة مجلس النواب</t>
  </si>
  <si>
    <t>Ministry of Economy and Trade
وزارة الإقتصاد والتجارة</t>
  </si>
  <si>
    <t>Ministry of Energy and Water
وزارة الطاقة والمياه</t>
  </si>
  <si>
    <t>Ministry of Labour
وزارة العمل</t>
  </si>
  <si>
    <t>Ministry of Tourism
وزارة السياحة</t>
  </si>
  <si>
    <t>Ministry of Social Affairs
وزارة الشؤون الإجتماعية</t>
  </si>
  <si>
    <t>Municipality of Saida
بلدية صيدا</t>
  </si>
  <si>
    <t>Ministry of Industry
وزارة الصناعة</t>
  </si>
  <si>
    <t>Ministry of Environment
وزارة البيئة</t>
  </si>
  <si>
    <t>Central Administration for Statistics
إدارة الإحصاء المركزي</t>
  </si>
  <si>
    <t>Ministry of Youth and Soprts
وزارة الشباب والرياضة</t>
  </si>
  <si>
    <t>Ministry of Defence
وزارة الدفاع</t>
  </si>
  <si>
    <t>Ministry of Administrative Rehabilitation
وزارة التنمية الإدارية</t>
  </si>
  <si>
    <t>Directorate General of Land and Sea Transport
المديرية العامة للنقل البري والبحري</t>
  </si>
  <si>
    <t>Ministry of Information
وزارة الإعلام</t>
  </si>
  <si>
    <t>Ministry of Culture
وزارة الثقافة</t>
  </si>
  <si>
    <t>Ministry of Agriculture
وزارة الزراعة</t>
  </si>
  <si>
    <t>Ministry of Foreign Affairs and Emigrants
وزارة الشؤون الخارجية والمغتربين</t>
  </si>
  <si>
    <t>Ministry of Displaced
وزارة المهجرين</t>
  </si>
  <si>
    <t>Lodging General Institution
المؤسسة العامة للإسكان</t>
  </si>
  <si>
    <t>Directorate General of Emigrants
المديرية العامة للمغتربين</t>
  </si>
  <si>
    <t>Research and Pedagogic Development Center
المركز التربوي للبحوث والإنماء</t>
  </si>
  <si>
    <t>Presidency of the Republic
رئاسة الجمهورية</t>
  </si>
  <si>
    <t>Directorate General  for Petroleum
المديرية العامة للنفط</t>
  </si>
  <si>
    <t>Agricultural Research
البحوث الزراعية</t>
  </si>
  <si>
    <t>Directorate General of Municpal and Villages Affairs
المديرية العامة للشؤون البلدية والقروية</t>
  </si>
  <si>
    <t>Cooperative of Government Employees
تعاونية موظفي الدولة</t>
  </si>
  <si>
    <t xml:space="preserve">Directorate General of Vocational and Techniacal Education
المديرية العامة للتعليم المهني والتقني
</t>
  </si>
  <si>
    <t>المجموع
Total</t>
  </si>
  <si>
    <t>-</t>
  </si>
  <si>
    <t>المصدر: تعاونية موظفي الدولة</t>
  </si>
  <si>
    <t>الفرع 
Branch</t>
  </si>
  <si>
    <t xml:space="preserve">                                    العام Year
الفرع Branch</t>
  </si>
  <si>
    <t>الادارة المركزية
Central Administration</t>
  </si>
  <si>
    <t xml:space="preserve">  بيروت وجبل لبنان 
  Beirut and Mount-Lebanon       </t>
  </si>
  <si>
    <t xml:space="preserve">النبطية
Nabatieh  </t>
  </si>
  <si>
    <t xml:space="preserve"> العام
 Year</t>
  </si>
  <si>
    <t>العدد
Number</t>
  </si>
  <si>
    <t>عدد ايام الاستشفاء 
Hospitalisation days</t>
  </si>
  <si>
    <t xml:space="preserve">  بيروت
  Beirut                            </t>
  </si>
  <si>
    <t xml:space="preserve">جبل لبنان
 Mount-Lebanon     </t>
  </si>
  <si>
    <t xml:space="preserve"> الشمال
  North Lebanon    </t>
  </si>
  <si>
    <t xml:space="preserve"> الجنوب 
 South Lebanon </t>
  </si>
  <si>
    <t xml:space="preserve">البقاع
Bekaa     </t>
  </si>
  <si>
    <t xml:space="preserve">  النبطية
Nabatieh   </t>
  </si>
  <si>
    <t xml:space="preserve">المجموع
Total </t>
  </si>
  <si>
    <t xml:space="preserve">                            العام Year
الفرع Branch</t>
  </si>
  <si>
    <t xml:space="preserve">                           العام Year
الفرع Branch</t>
  </si>
  <si>
    <t xml:space="preserve"> (ل.ل.) كلفة المريض الواحد
Cost by patient(LBP)</t>
  </si>
  <si>
    <t xml:space="preserve">مجموع القيمة المستحقة (ل.ل.)
(LBP)Due value  </t>
  </si>
  <si>
    <t xml:space="preserve">كلفة اليوم الواحد (ل.ل.)
(LBP)Daily cost  </t>
  </si>
  <si>
    <t>عدد المنتسبين
no. of members</t>
  </si>
  <si>
    <t xml:space="preserve"> 2015  جدول 1: عدد المنتسبين والمستفيدين موزع على الادارات والمؤسسات حتى عام 
table 1: no. of members and beneficiaries distributed by administrations and institutions up to year 2015</t>
  </si>
  <si>
    <t>المجموع
total</t>
  </si>
  <si>
    <t>جدول 2: تطور العدد الاجمالي للمنتسبين والمستفيدين الجدد من العام 2011 الى العام 2015
table 2: total no. of new members and beneficiaries during peroid 2011-2015</t>
  </si>
  <si>
    <t>العام
year</t>
  </si>
  <si>
    <t>العدد الإجمالي
total no.</t>
  </si>
  <si>
    <t>الزيادة
increase</t>
  </si>
  <si>
    <t xml:space="preserve">   جدول3:تطور عدد المنتسبين والمستفيدين من العام 2011 الى العام 2015
table 3: total no. of members and beneficiaries during peroid 2011- 2015 </t>
  </si>
  <si>
    <t>جدول 4: عدد المنتسبين والمستفيدين موزع على الادارة المركزية والفروع حتى عام 2015
table 4: no. of members and beneficiaries by the center and branches up to year 2015</t>
  </si>
  <si>
    <t>جدول 5: عدد المعاملات الواردة الى دائرة المساعدات المرضية خلال العامين 2014 و 2015
 table 5: no. of coming requests to the division of morbid aid during years 2014 and 2015</t>
  </si>
  <si>
    <t>مساعدات مرضية ( عادية)
morbid aid (normal)</t>
  </si>
  <si>
    <t xml:space="preserve">مساعدات أسنان 
dental aid </t>
  </si>
  <si>
    <t>طلب سلف 
advance payment request</t>
  </si>
  <si>
    <t>تسديد سلف
cleared advance payment</t>
  </si>
  <si>
    <t xml:space="preserve">موافقات لأمراض العيون
 acceptance for optic disease </t>
  </si>
  <si>
    <t>موافقات زرع أسنان وعلاجات أسنان عادية
acceptance for planting teeth and ordinary teeth medicine</t>
  </si>
  <si>
    <t xml:space="preserve">تقويم أسنان
rectification teeth
</t>
  </si>
  <si>
    <t>مشاريع قرارات
draft decisions</t>
  </si>
  <si>
    <t>جبل لبنان
mount lebanon</t>
  </si>
  <si>
    <t>الشمال
north</t>
  </si>
  <si>
    <t>النبطية
nabatiyeh</t>
  </si>
  <si>
    <t>الجنوب
 south</t>
  </si>
  <si>
    <t>عدد المساعدات
no. of aids</t>
  </si>
  <si>
    <t xml:space="preserve"> النسبة (%)
percentage</t>
  </si>
  <si>
    <t>العدد
number</t>
  </si>
  <si>
    <t>جدول 11: عدد المعاملات الواردة الى دائرة الاستشفاء خلال العامين 2014 و 2015
table 11: no. of requests received by the division of hospitalization during years 2014 and 2015</t>
  </si>
  <si>
    <t>طلبات الاستشفاء
hospitalization requests</t>
  </si>
  <si>
    <t>total المجموع</t>
  </si>
  <si>
    <t>جدول 12: توزيع عدد طلبات الاستشفاء بموجب الفروع من العام2013 الى العام 2015
table 12: distribution of hospitalization requests by branches during peroid 2013-2015</t>
  </si>
  <si>
    <t>جدول 8: تطور عدد مساعدات الأسنان المسجلة من العام 2010 إلى العام 2015
table 8: registered dental aids from 2010 to 2015</t>
  </si>
  <si>
    <t>جدول 13: تطور عدد طلبات الاستشفاء المسجلة من العام 2010 الى العام 2015
table 13: registered hospitalization requests during peroid 2010-2015</t>
  </si>
  <si>
    <t>جدول 15: الكلفة الاستشفائية للمريض الواحد بموجب الفروع عن العام 2015
table 15: cost of hospitalization for single patient by branches in the year 2015</t>
  </si>
  <si>
    <t>العدد
no.</t>
  </si>
  <si>
    <t xml:space="preserve">العدد
no. </t>
  </si>
  <si>
    <t>جدول 16: تطور عدد طلبات منح التعليم المسجلة من العام 2010 حتى العام 2015
table 16: no. of registered requests for education donnation during peroid 2010-2015</t>
  </si>
  <si>
    <t>جدول 23: توزيع عدد المساعدات في حالة الوفاة المسجلة بموجب الفروع  خلال العام  2015
table 23: distribution of registered aids in case of death by branches during year 2015</t>
  </si>
  <si>
    <t>جدول 28: تطور ايرادات التعاونية من العام 2007 الى العام 2015
table 28: evolution of cooperative revenues during peroid 2007-2015</t>
  </si>
  <si>
    <t>الوحدة: بالمليار   unit: billion L.L</t>
  </si>
  <si>
    <t>القيمة
value</t>
  </si>
  <si>
    <t>الوحدة: بالمليون    unit: million L.L</t>
  </si>
  <si>
    <t>نوع النفقة
kind of expenditure</t>
  </si>
  <si>
    <t>النسبة المئوية
percentage</t>
  </si>
  <si>
    <t>نفقات الاستشفاء 
hospitalization</t>
  </si>
  <si>
    <t>جدول 6: تطور عدد المساعدات المرضية (دون الأسنان) المسجلة من العام 2010 الى العام 2015
table 6: no. of registered morbid aids (without teeth) from 2010 to 2015</t>
  </si>
  <si>
    <t>المساعدات المرضية 
morbid aids</t>
  </si>
  <si>
    <t>منح التعليم
education donnation</t>
  </si>
  <si>
    <t>مساعدات في حالة الوفاة
aids in case of death</t>
  </si>
  <si>
    <t xml:space="preserve">ادوية امراض سرطانية ومستعصية
medicine for cancer and incurable diseases </t>
  </si>
  <si>
    <t>منح الولادة
birth donnation</t>
  </si>
  <si>
    <t>منح الزواج 
marriage donnation</t>
  </si>
  <si>
    <t>جدول 31: تطور مساعدة الدولة من العام 2002 الى العام 2015 
table 31: evolution of state donnation in the peroid 2002-2015</t>
  </si>
  <si>
    <t>الوحدة: بالمليار unit: billion L.L</t>
  </si>
  <si>
    <t>الوحدة: بالمليار unit billion L.L</t>
  </si>
  <si>
    <t>الوحدة: بالمليون unit: million L.L</t>
  </si>
  <si>
    <t>جدول 29: قيمة المبالغ المصروفة على المساعدات الاجتماعية والصحية خلال العام 2015
table 29: value of disbursed sums of health and social aids during year 2015</t>
  </si>
  <si>
    <t>جدول 38: قيمة المبالغ المصروفة على المساعدات الاجتماعية والصحية من العام 2012 الى العام 2015
table 38: value of disbursed sums of health and social aids during peroid 2012-2015</t>
  </si>
  <si>
    <t>الوحدة: بالمليون unit million L.L</t>
  </si>
  <si>
    <t>البقاع
beqaa</t>
  </si>
  <si>
    <t xml:space="preserve">                                                 العام year
نوع الطلب request type                    </t>
  </si>
  <si>
    <t>موافقات عادية ( صور وعلاج دائم) 
(scans and permenant medicine) ordinary acceptance</t>
  </si>
  <si>
    <t>جدول 7: توزيع عدد المساعدات المرضية  (دون الأسنان) والنسب المئوية المسجلة في الادارة المركزية والفروع خلال العام 2015
table 7: distribution of morbid aids ( without teeth) and registered percentage in the center Administration and branches during year 2015</t>
  </si>
  <si>
    <t xml:space="preserve"> الفرع
branch</t>
  </si>
  <si>
    <t>beirut
بيروت</t>
  </si>
  <si>
    <t>جدول 9: توزيع عدد مساعدات الأسنان والنسب المئوية المسجلة في الإدارة المركزية والفروع خلال العام 2015
table 9: distribution of registered dental aids and percentage in the center administration and branches in year 2015</t>
  </si>
  <si>
    <t>الوحدة: ليرة لبنانية</t>
  </si>
  <si>
    <t xml:space="preserve"> unit: L.L</t>
  </si>
  <si>
    <t>المبلغ
amount</t>
  </si>
  <si>
    <t xml:space="preserve"> جدول 10: توزيع حجم المبالغ المصروفة على  المساعدات المرضية و الأسنان والنسب المئوية  في الادارة المركزية والفروع خلال العام 2015
table 10: distribution of amount of disbursements  on morbid aids &amp; dental aids and percentage by center administration &amp; branches in year 2015</t>
  </si>
  <si>
    <t xml:space="preserve">                                      العام year
نوع الطلب  request kind                         </t>
  </si>
  <si>
    <t xml:space="preserve">  الشمال
  North Lebanon    </t>
  </si>
  <si>
    <t xml:space="preserve">  الجنوب 
 South Lebanon </t>
  </si>
  <si>
    <t xml:space="preserve"> البقاع
Bekaa </t>
  </si>
  <si>
    <t>جدول14:توزيع حجم المبالغ المصروفة على الاستشفاء بموجب الفروع خلال العامين 2014 و 2015
table 14: Distribution of amounts spent on hospitalization  by branches during years 2014 and 2015</t>
  </si>
  <si>
    <t xml:space="preserve"> بيروت وجبل لبنان 
  Beirut and Mount-Lebanon       </t>
  </si>
  <si>
    <t xml:space="preserve">الجنوب 
 South Lebanon </t>
  </si>
  <si>
    <t xml:space="preserve">البقاع
Bekaa </t>
  </si>
  <si>
    <t xml:space="preserve"> الشمال
  North     </t>
  </si>
  <si>
    <t xml:space="preserve"> الجنوب 
 South  </t>
  </si>
  <si>
    <t xml:space="preserve">جدول 17: توزيع عدد منح التعليم المسجلة بموجب الفروع  خلال العام  2015
table 17: distribution of registered education donnation by branches during year 2015
 </t>
  </si>
  <si>
    <t>جدول 18: تطور عدد طلبات منح الزواج المسجلة من العام 2010 حتى العام 2015
table 18: no. of registered requests for marriage  donnation during peroid 2010-2015</t>
  </si>
  <si>
    <t>جدول 19: توزيع عدد منح الزواج المسجلة بموجب الفروع  خلال العام  2015
table 19: distribution of registered marriage donnation by branches during year 2015</t>
  </si>
  <si>
    <t>جدول 20: تطور عدد طلبات منح الولادة المسجلة من العام 2010 حتى العام 2015
table 20: no. of registered requests for birth donnation during peroid 2010- 2015</t>
  </si>
  <si>
    <t>جدول 21: توزيع عدد منح الولادة المسجلة بموجب الفروع  خلال العام  2015</t>
  </si>
  <si>
    <t>table 21: distribution of registered requests for birth donnation by branches during year 2015</t>
  </si>
  <si>
    <t>جدول 22: تطور عدد المساعدات في حالة الوفاة المسجلة من العام 2010 حتى العام 2015
table 22: no. of registered donnations in case of death during peoid 2010-2015</t>
  </si>
  <si>
    <t>المبلغ
Amount</t>
  </si>
  <si>
    <t>جدول 24: توزيع المبالغ المصروفة على منح التعليم  بموجب الفروع  خلال العام  2015
table 24: distribution of disbursed amount on education donnation by branches during year 2015</t>
  </si>
  <si>
    <t>جدول 25: توزيع المبالغ المصروفة على منح الزواج  بموجب الفروع  خلال العام  2015
table 25: distribution of disbursed amount on marriage donnation by branches during year 2015</t>
  </si>
  <si>
    <t>جدول 26: توزيع المبالغ المصروفة على منح الولادة  بموجب الفروع  خلال العام  2015
table 26: distribution of disbursed amount on birth donnation by branches during year 2015</t>
  </si>
  <si>
    <t>جدول 27: توزيع المبالغ المصروفة على مساعدات في حالة الوفاة  بموجب الفروع  خلال العام  2015
table 27: distribution of disbursed amount on donnations in case of death by branches during year 2015</t>
  </si>
  <si>
    <t>جدول 30:  قيمة المبالغ المصروفة على المساعدات الاجتماعية والصحية بموجب الفروع خلال العام 2015
table 30: value of disbursed sums of health and social aids during year 2015</t>
  </si>
  <si>
    <t xml:space="preserve">                                                 الفرعbranch      
نوع النفقةkind of expenditure</t>
  </si>
  <si>
    <t>المجموع
  total</t>
  </si>
  <si>
    <t>العام 
year</t>
  </si>
  <si>
    <t>القيمة
 value</t>
  </si>
  <si>
    <t>جدول 32: تطور المبالغ المصروفة على منح التعليم من العام 2010 الى العام 2015                  
table 32: disbursed amount of education donnation during peroid 2010-2015</t>
  </si>
  <si>
    <t>جدول 33: تطور المبالغ المصروفة على  المساعدات المرضية   من العام 2010 الى العام 2015   
      table 33: disbursed amount of morbid donnation during peroid 2010-2015</t>
  </si>
  <si>
    <t xml:space="preserve">جدول 34: تطور المبالغ المصروفة على  الاستشفاء  من العام 2010 الى العام 2015
table 34: disbursed amount of hospitalization during peroid 2010-2015                  </t>
  </si>
  <si>
    <t>الوحدة: بالمليون unit :million L.L</t>
  </si>
  <si>
    <t xml:space="preserve">جدول 35: تطور المبالغ المصروفة على   منح الزواج  من العام 2010 الى العام 2015 
table 35: disbursed amount of marriage donnation during peroid 2010-2015                 </t>
  </si>
  <si>
    <t xml:space="preserve">جدول 36: تطور المبالغ المصروفة على مساعدات في حالة الوفاة   من العام 2010 الى العام 2015 
table 36: disbursed amount of death aids during peroid 2010-2015                 </t>
  </si>
  <si>
    <t>جدول 37: تطور المبالغ المصروفة على  منح الولاده  من العام 2010 الى العام 2015                  
table 37: disbursed amount of birth donnation during peroid 2010-2015</t>
  </si>
  <si>
    <t xml:space="preserve">                                   نوع النفقة
                            kind of expending
العام  year</t>
  </si>
  <si>
    <t>صفحة :1
sheet :1</t>
  </si>
  <si>
    <t>صفحة :2
sheet :2</t>
  </si>
  <si>
    <t>صفحة :3
sheet :3</t>
  </si>
  <si>
    <t>صفحة :4
sheet :4</t>
  </si>
  <si>
    <t>صفحة :5
sheet :5</t>
  </si>
  <si>
    <t>صفحة :6
sheet :6</t>
  </si>
  <si>
    <t>صفحة :7
sheet :7</t>
  </si>
  <si>
    <t>صفحة :8
sheet :8</t>
  </si>
  <si>
    <t>صفحة :9
sheet :9</t>
  </si>
  <si>
    <t>صفحة :10
sheet :10</t>
  </si>
  <si>
    <t>صفحة :11
sheet :11</t>
  </si>
  <si>
    <t>صفحة :12
sheet :12</t>
  </si>
  <si>
    <t xml:space="preserve">صفحة :12
</t>
  </si>
  <si>
    <t>sheet :12</t>
  </si>
  <si>
    <t>صفحة :13
sheet :13</t>
  </si>
  <si>
    <t>صفحة :14
sheet :14</t>
  </si>
  <si>
    <t>صفحة :15
sheet :15</t>
  </si>
  <si>
    <t>صفحة :16
sheet :16</t>
  </si>
  <si>
    <t>صفحة :17
sheet :17</t>
  </si>
  <si>
    <t xml:space="preserve">  بيروت/جبل لبنان
  Beirut / Mount-Lebanon                          </t>
  </si>
  <si>
    <t>اسم الادارة او المؤسسة او البلدية 
administration  or institution name</t>
  </si>
  <si>
    <t>عدد المستفيدين : افراد العائلة
: no. of beneficiaries family members</t>
  </si>
  <si>
    <t>عدد المستفيدين : ذوي عهدة أم/أب
no. of beneficiaries: entire care mother/father</t>
  </si>
  <si>
    <t>عدد المستفيدين: ذوي عهدة أخت/أخ
no. of beneficiaries: entire care sister/brother</t>
  </si>
  <si>
    <r>
      <rPr>
        <b/>
        <sz val="12"/>
        <color indexed="9"/>
        <rFont val="Times New Roman"/>
        <family val="1"/>
      </rPr>
      <t>ه</t>
    </r>
    <r>
      <rPr>
        <b/>
        <sz val="12"/>
        <rFont val="Times New Roman"/>
        <family val="1"/>
      </rPr>
      <t xml:space="preserve"> % لعدد المرض على عدد المستفيدين
 Patients compared to % beneficiaries</t>
    </r>
  </si>
  <si>
    <t>عدد المرضى المدفوعة مستحقاتهم 
no. of payed patients</t>
  </si>
  <si>
    <t>المحافظة                               نوع المستشفى
Hospital type                          Mohafaza</t>
  </si>
  <si>
    <t xml:space="preserve"> المستشفيات العامة 
Public Hospitals </t>
  </si>
  <si>
    <t xml:space="preserve"> المستشفيات الخاصة
Private Hospitals  </t>
  </si>
  <si>
    <t xml:space="preserve">بيروت
Beirut </t>
  </si>
  <si>
    <t xml:space="preserve">جبل لبنان
Lebanon mount
 </t>
  </si>
  <si>
    <t xml:space="preserve">لبنان الشمالي
North of Lebanon </t>
  </si>
  <si>
    <t xml:space="preserve">لبنان الجنوبي
South of Lebanon </t>
  </si>
  <si>
    <t>البقاع
Beqaa</t>
  </si>
  <si>
    <t xml:space="preserve">النبطية
Nabatiyi 
</t>
  </si>
  <si>
    <t>497*</t>
  </si>
  <si>
    <t>1698*</t>
  </si>
  <si>
    <t>---</t>
  </si>
  <si>
    <t>* الجنوب والنبطية</t>
  </si>
  <si>
    <t xml:space="preserve">المجموع
Total  </t>
  </si>
  <si>
    <t xml:space="preserve">المصدر: وزارة الصحة العامة
Source: Public Health Ministry </t>
  </si>
  <si>
    <t xml:space="preserve"> جدول 39: عدد المستشفيات الخاصة والعامة المتعاقدة مع وزارة الصحة  بحسب المحافظة للعام 2015
Table 39 : The number of private and public hospitals under contract with the Ministry of Health by Mohafaza for 2015 </t>
  </si>
  <si>
    <t xml:space="preserve"> جدول 40: عدد الاسرة في المستشفيات الخاصة والعامة العاملة المتعاقدة مع وزارة الصحة  بحسب المحافظة للعام 2015
Table 40 : Number of  beds in private  and public hospitals dealing with Health Ministry according to Mohafaza for 2015 </t>
  </si>
  <si>
    <t>جدول 41: عدد المرضى المعالجين على نفقة وزارة الصحة العامة في المستشفيات الخاصة والعامة المتعاقدة مع وزارة الصحة بحسب المحافظة  للعام 2015
Table 41 : Number of patients treated at the expense of the Ministry of Public Health in private and public hospitals under contract with the Ministry of Health, according to Mohafaza for 2015</t>
  </si>
  <si>
    <t xml:space="preserve"> جدول 39: عدد المستشفيات الخاصة والعامة المتعاقدة مع وزارة الصحة  بحسب المحافظة للعام 2015
Table 39: The number of private and public hospitals under contract with the Ministry of Health by Mohafaza for 2015 </t>
  </si>
  <si>
    <t>صفحة :18
sheet :18</t>
  </si>
  <si>
    <t xml:space="preserve"> جدول 40: عدد الاسرة في المستشفيات الخاصة والعامة العاملة المتعاقدة مع وزارة الصحة  بحسب المحافظة للعام 2015
Table 40 : Number of  beds in private  and public hospitals dealing with Health Ministry according to Mohafaza for 2015</t>
  </si>
  <si>
    <t>جدول 41: عدد المرضى المعالجين على نفقة وزارة الصحة العامة في المستشفيات الخاصة والعامة المتعاقدة مع وزارة الصحة بحسب المحافظة  للعام 2015
Table 41 : Number of patients treated at the expense of the Ministry of Public Health in private and public hospitals under contract
 with the Ministry of Health, according to Mohafaza for 2015</t>
  </si>
  <si>
    <t>الصحة 
Health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</si>
</sst>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ل.ل.&quot;\ #,##0_-;&quot;ل.ل.&quot;\ #,##0\-"/>
    <numFmt numFmtId="173" formatCode="&quot;ل.ل.&quot;\ #,##0_-;[Red]&quot;ل.ل.&quot;\ #,##0\-"/>
    <numFmt numFmtId="174" formatCode="&quot;ل.ل.&quot;\ #,##0.00_-;&quot;ل.ل.&quot;\ #,##0.00\-"/>
    <numFmt numFmtId="175" formatCode="&quot;ل.ل.&quot;\ #,##0.00_-;[Red]&quot;ل.ل.&quot;\ #,##0.00\-"/>
    <numFmt numFmtId="176" formatCode="_-&quot;ل.ل.&quot;\ * #,##0_-;_-&quot;ل.ل.&quot;\ * #,##0\-;_-&quot;ل.ل.&quot;\ * &quot;-&quot;_-;_-@_-"/>
    <numFmt numFmtId="177" formatCode="_-* #,##0_-;_-* #,##0\-;_-* &quot;-&quot;_-;_-@_-"/>
    <numFmt numFmtId="178" formatCode="_-&quot;ل.ل.&quot;\ * #,##0.00_-;_-&quot;ل.ل.&quot;\ * #,##0.00\-;_-&quot;ل.ل.&quot;\ * &quot;-&quot;??_-;_-@_-"/>
    <numFmt numFmtId="179" formatCode="_-* #,##0.00_-;_-* #,##0.00\-;_-* &quot;-&quot;??_-;_-@_-"/>
    <numFmt numFmtId="180" formatCode="0.0%"/>
    <numFmt numFmtId="181" formatCode="_(* #,##0_);_(* \(#,##0\);_(* &quot;-&quot;??_);_(@_)"/>
    <numFmt numFmtId="182" formatCode="0.0"/>
    <numFmt numFmtId="183" formatCode="_(* #,##0.0_);_(* \(#,##0.0\);_(* &quot;-&quot;??_);_(@_)"/>
    <numFmt numFmtId="184" formatCode="[$-3001]dd\ mmmm\,\ yyyy"/>
    <numFmt numFmtId="185" formatCode="[$-F800]dddd\,\ mmmm\ dd\,\ yyyy"/>
    <numFmt numFmtId="186" formatCode="[$-20A0000]d\ mmmm\ yyyy;@"/>
    <numFmt numFmtId="187" formatCode="[$-3001]hh:mm:ss\ AM/PM"/>
    <numFmt numFmtId="188" formatCode="_-* #,##0.0_-;_-* #,##0.0\-;_-* &quot;-&quot;??_-;_-@_-"/>
    <numFmt numFmtId="189" formatCode="_-* #,##0_-;_-* #,##0\-;_-* &quot;-&quot;??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.0"/>
    <numFmt numFmtId="195" formatCode="[$-409]dddd\,\ mmmm\ dd\,\ yyyy"/>
    <numFmt numFmtId="196" formatCode="[$-409]h:mm:ss\ AM/PM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9"/>
      <name val="Times New Roman"/>
      <family val="1"/>
    </font>
    <font>
      <b/>
      <sz val="2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sz val="12"/>
      <color indexed="63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  <font>
      <sz val="12"/>
      <color rgb="FF222222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thin"/>
      <top style="thin"/>
      <bottom>
        <color indexed="63"/>
      </bottom>
      <diagonal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 diagonalUp="1">
      <left style="medium"/>
      <right style="thin"/>
      <top style="medium"/>
      <bottom style="medium"/>
      <diagonal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medium"/>
      <top style="hair"/>
      <bottom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hair"/>
    </border>
    <border>
      <left style="medium"/>
      <right style="medium"/>
      <top style="medium"/>
      <bottom style="hair"/>
    </border>
    <border>
      <left style="medium"/>
      <right/>
      <top style="hair"/>
      <bottom style="hair"/>
    </border>
    <border>
      <left style="medium"/>
      <right style="medium"/>
      <top style="hair"/>
      <bottom style="hair"/>
    </border>
    <border>
      <left style="medium"/>
      <right/>
      <top style="hair"/>
      <bottom style="medium"/>
    </border>
    <border>
      <left style="medium"/>
      <right style="medium"/>
      <top style="hair"/>
      <bottom style="medium"/>
    </border>
    <border>
      <left style="medium"/>
      <right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2" fillId="0" borderId="0" applyNumberFormat="0">
      <alignment horizontal="right"/>
      <protection/>
    </xf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3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 vertical="center" readingOrder="1"/>
    </xf>
    <xf numFmtId="0" fontId="5" fillId="0" borderId="0" xfId="0" applyFont="1" applyFill="1" applyAlignment="1">
      <alignment horizontal="left" vertical="center" readingOrder="1"/>
    </xf>
    <xf numFmtId="0" fontId="5" fillId="0" borderId="0" xfId="0" applyFont="1" applyFill="1" applyAlignment="1">
      <alignment vertical="center" readingOrder="1"/>
    </xf>
    <xf numFmtId="15" fontId="5" fillId="0" borderId="0" xfId="0" applyNumberFormat="1" applyFont="1" applyFill="1" applyAlignment="1">
      <alignment vertical="center" readingOrder="1"/>
    </xf>
    <xf numFmtId="185" fontId="5" fillId="0" borderId="0" xfId="0" applyNumberFormat="1" applyFont="1" applyFill="1" applyAlignment="1">
      <alignment vertical="center" readingOrder="1"/>
    </xf>
    <xf numFmtId="3" fontId="5" fillId="0" borderId="0" xfId="0" applyNumberFormat="1" applyFont="1" applyFill="1" applyAlignment="1">
      <alignment vertical="center" readingOrder="1"/>
    </xf>
    <xf numFmtId="0" fontId="5" fillId="0" borderId="0" xfId="0" applyFont="1" applyAlignment="1">
      <alignment vertical="center" readingOrder="1"/>
    </xf>
    <xf numFmtId="0" fontId="5" fillId="0" borderId="0" xfId="0" applyFont="1" applyAlignment="1">
      <alignment horizontal="left" vertical="center" readingOrder="1"/>
    </xf>
    <xf numFmtId="0" fontId="5" fillId="0" borderId="0" xfId="0" applyFont="1" applyBorder="1" applyAlignment="1">
      <alignment vertical="center" readingOrder="1"/>
    </xf>
    <xf numFmtId="37" fontId="5" fillId="0" borderId="0" xfId="42" applyNumberFormat="1" applyFont="1" applyBorder="1" applyAlignment="1">
      <alignment horizontal="center" vertical="center" readingOrder="1"/>
    </xf>
    <xf numFmtId="0" fontId="4" fillId="0" borderId="10" xfId="0" applyFont="1" applyFill="1" applyBorder="1" applyAlignment="1">
      <alignment horizontal="center" vertical="center" readingOrder="1"/>
    </xf>
    <xf numFmtId="0" fontId="5" fillId="0" borderId="10" xfId="0" applyFont="1" applyFill="1" applyBorder="1" applyAlignment="1">
      <alignment horizontal="center" vertical="center" readingOrder="1"/>
    </xf>
    <xf numFmtId="0" fontId="4" fillId="0" borderId="10" xfId="0" applyFont="1" applyFill="1" applyBorder="1" applyAlignment="1">
      <alignment horizontal="center" vertical="center" wrapText="1" readingOrder="1"/>
    </xf>
    <xf numFmtId="37" fontId="5" fillId="0" borderId="10" xfId="42" applyNumberFormat="1" applyFont="1" applyFill="1" applyBorder="1" applyAlignment="1">
      <alignment horizontal="center" vertical="center" readingOrder="1"/>
    </xf>
    <xf numFmtId="37" fontId="4" fillId="0" borderId="10" xfId="42" applyNumberFormat="1" applyFont="1" applyFill="1" applyBorder="1" applyAlignment="1">
      <alignment horizontal="center" vertical="center" readingOrder="1"/>
    </xf>
    <xf numFmtId="0" fontId="4" fillId="0" borderId="10" xfId="0" applyFont="1" applyFill="1" applyBorder="1" applyAlignment="1">
      <alignment horizontal="right" vertical="center" wrapText="1" readingOrder="1"/>
    </xf>
    <xf numFmtId="0" fontId="4" fillId="0" borderId="0" xfId="0" applyFont="1" applyFill="1" applyBorder="1" applyAlignment="1">
      <alignment horizontal="center" vertical="center" wrapText="1" readingOrder="1"/>
    </xf>
    <xf numFmtId="37" fontId="4" fillId="0" borderId="0" xfId="42" applyNumberFormat="1" applyFont="1" applyFill="1" applyBorder="1" applyAlignment="1">
      <alignment horizontal="center" vertical="center" readingOrder="1"/>
    </xf>
    <xf numFmtId="0" fontId="4" fillId="0" borderId="0" xfId="0" applyFont="1" applyFill="1" applyBorder="1" applyAlignment="1">
      <alignment horizontal="right" vertical="center" readingOrder="2"/>
    </xf>
    <xf numFmtId="0" fontId="4" fillId="0" borderId="0" xfId="0" applyFont="1" applyFill="1" applyBorder="1" applyAlignment="1">
      <alignment horizontal="center" vertical="center" readingOrder="1"/>
    </xf>
    <xf numFmtId="0" fontId="5" fillId="0" borderId="0" xfId="0" applyFont="1" applyFill="1" applyBorder="1" applyAlignment="1">
      <alignment horizontal="center" vertical="center" readingOrder="1"/>
    </xf>
    <xf numFmtId="0" fontId="5" fillId="0" borderId="0" xfId="0" applyFont="1" applyFill="1" applyAlignment="1">
      <alignment horizontal="right" vertical="center" readingOrder="1"/>
    </xf>
    <xf numFmtId="0" fontId="4" fillId="0" borderId="10" xfId="0" applyFont="1" applyFill="1" applyBorder="1" applyAlignment="1">
      <alignment horizontal="center" vertical="center" wrapText="1" readingOrder="2"/>
    </xf>
    <xf numFmtId="0" fontId="6" fillId="0" borderId="0" xfId="0" applyFont="1" applyAlignment="1">
      <alignment/>
    </xf>
    <xf numFmtId="3" fontId="5" fillId="0" borderId="10" xfId="42" applyNumberFormat="1" applyFont="1" applyFill="1" applyBorder="1" applyAlignment="1">
      <alignment horizontal="center" vertical="center" readingOrder="1"/>
    </xf>
    <xf numFmtId="3" fontId="5" fillId="0" borderId="10" xfId="0" applyNumberFormat="1" applyFont="1" applyFill="1" applyBorder="1" applyAlignment="1">
      <alignment horizontal="center" vertical="center" readingOrder="1"/>
    </xf>
    <xf numFmtId="3" fontId="4" fillId="0" borderId="10" xfId="42" applyNumberFormat="1" applyFont="1" applyFill="1" applyBorder="1" applyAlignment="1">
      <alignment horizontal="center" vertical="center" readingOrder="1"/>
    </xf>
    <xf numFmtId="0" fontId="4" fillId="0" borderId="0" xfId="0" applyFont="1" applyFill="1" applyAlignment="1">
      <alignment horizontal="right" vertical="center" readingOrder="2"/>
    </xf>
    <xf numFmtId="0" fontId="5" fillId="0" borderId="0" xfId="0" applyFont="1" applyFill="1" applyBorder="1" applyAlignment="1">
      <alignment vertical="center" readingOrder="1"/>
    </xf>
    <xf numFmtId="0" fontId="4" fillId="0" borderId="0" xfId="0" applyFont="1" applyFill="1" applyBorder="1" applyAlignment="1">
      <alignment vertical="center" readingOrder="1"/>
    </xf>
    <xf numFmtId="1" fontId="5" fillId="0" borderId="10" xfId="58" applyNumberFormat="1" applyFont="1" applyFill="1" applyBorder="1" applyAlignment="1">
      <alignment horizontal="center" vertical="center" readingOrder="1"/>
    </xf>
    <xf numFmtId="0" fontId="4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89" fontId="5" fillId="0" borderId="0" xfId="0" applyNumberFormat="1" applyFont="1" applyFill="1" applyAlignment="1">
      <alignment vertical="center" readingOrder="1"/>
    </xf>
    <xf numFmtId="189" fontId="4" fillId="0" borderId="10" xfId="42" applyNumberFormat="1" applyFont="1" applyFill="1" applyBorder="1" applyAlignment="1">
      <alignment horizontal="center" vertical="center" readingOrder="1"/>
    </xf>
    <xf numFmtId="189" fontId="5" fillId="0" borderId="10" xfId="42" applyNumberFormat="1" applyFont="1" applyFill="1" applyBorder="1" applyAlignment="1">
      <alignment horizontal="center" vertical="center" readingOrder="1"/>
    </xf>
    <xf numFmtId="0" fontId="7" fillId="0" borderId="0" xfId="0" applyFont="1" applyAlignment="1">
      <alignment horizontal="right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4" fillId="0" borderId="11" xfId="0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right" vertical="center" wrapText="1"/>
    </xf>
    <xf numFmtId="181" fontId="5" fillId="0" borderId="10" xfId="42" applyNumberFormat="1" applyFont="1" applyFill="1" applyBorder="1" applyAlignment="1">
      <alignment horizontal="right" vertical="center"/>
    </xf>
    <xf numFmtId="181" fontId="5" fillId="0" borderId="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wrapText="1"/>
    </xf>
    <xf numFmtId="0" fontId="4" fillId="0" borderId="0" xfId="42" applyNumberFormat="1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181" fontId="5" fillId="0" borderId="0" xfId="42" applyNumberFormat="1" applyFont="1" applyFill="1" applyBorder="1" applyAlignment="1">
      <alignment horizontal="right" vertical="center"/>
    </xf>
    <xf numFmtId="3" fontId="5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181" fontId="5" fillId="0" borderId="10" xfId="42" applyNumberFormat="1" applyFont="1" applyFill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0" fontId="5" fillId="0" borderId="0" xfId="0" applyFont="1" applyFill="1" applyAlignment="1">
      <alignment vertical="center" wrapText="1"/>
    </xf>
    <xf numFmtId="0" fontId="4" fillId="0" borderId="12" xfId="0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center" vertical="center" wrapText="1"/>
    </xf>
    <xf numFmtId="180" fontId="5" fillId="0" borderId="10" xfId="58" applyNumberFormat="1" applyFont="1" applyFill="1" applyBorder="1" applyAlignment="1">
      <alignment horizontal="center"/>
    </xf>
    <xf numFmtId="180" fontId="5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180" fontId="5" fillId="0" borderId="0" xfId="58" applyNumberFormat="1" applyFont="1" applyFill="1" applyBorder="1" applyAlignment="1">
      <alignment horizontal="right" vertical="center"/>
    </xf>
    <xf numFmtId="181" fontId="5" fillId="0" borderId="0" xfId="42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180" fontId="5" fillId="0" borderId="0" xfId="58" applyNumberFormat="1" applyFont="1" applyFill="1" applyBorder="1" applyAlignment="1">
      <alignment vertical="center"/>
    </xf>
    <xf numFmtId="181" fontId="5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0" xfId="42" applyNumberFormat="1" applyFont="1" applyFill="1" applyBorder="1" applyAlignment="1">
      <alignment horizontal="center" vertical="center"/>
    </xf>
    <xf numFmtId="181" fontId="4" fillId="0" borderId="10" xfId="42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3" fontId="4" fillId="0" borderId="10" xfId="0" applyNumberFormat="1" applyFont="1" applyBorder="1" applyAlignment="1">
      <alignment horizontal="center" vertical="center"/>
    </xf>
    <xf numFmtId="3" fontId="5" fillId="0" borderId="13" xfId="42" applyNumberFormat="1" applyFont="1" applyFill="1" applyBorder="1" applyAlignment="1">
      <alignment horizontal="center" vertical="center" readingOrder="1"/>
    </xf>
    <xf numFmtId="3" fontId="5" fillId="0" borderId="10" xfId="42" applyNumberFormat="1" applyFont="1" applyFill="1" applyBorder="1" applyAlignment="1">
      <alignment horizontal="center" vertical="center"/>
    </xf>
    <xf numFmtId="3" fontId="4" fillId="0" borderId="10" xfId="42" applyNumberFormat="1" applyFont="1" applyFill="1" applyBorder="1" applyAlignment="1">
      <alignment horizontal="center" vertical="center"/>
    </xf>
    <xf numFmtId="37" fontId="5" fillId="0" borderId="10" xfId="42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49" fillId="0" borderId="0" xfId="0" applyFont="1" applyFill="1" applyAlignment="1">
      <alignment vertical="center"/>
    </xf>
    <xf numFmtId="3" fontId="5" fillId="0" borderId="10" xfId="42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181" fontId="4" fillId="0" borderId="0" xfId="42" applyNumberFormat="1" applyFont="1" applyFill="1" applyBorder="1" applyAlignment="1">
      <alignment horizontal="right" vertical="center"/>
    </xf>
    <xf numFmtId="2" fontId="4" fillId="0" borderId="10" xfId="0" applyNumberFormat="1" applyFont="1" applyFill="1" applyBorder="1" applyAlignment="1">
      <alignment horizontal="center" vertical="center" wrapText="1"/>
    </xf>
    <xf numFmtId="1" fontId="5" fillId="0" borderId="10" xfId="42" applyNumberFormat="1" applyFont="1" applyFill="1" applyBorder="1" applyAlignment="1">
      <alignment horizontal="center" vertical="center"/>
    </xf>
    <xf numFmtId="1" fontId="4" fillId="0" borderId="10" xfId="42" applyNumberFormat="1" applyFont="1" applyFill="1" applyBorder="1" applyAlignment="1">
      <alignment horizontal="center" vertical="center"/>
    </xf>
    <xf numFmtId="37" fontId="4" fillId="0" borderId="10" xfId="42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3" fontId="6" fillId="0" borderId="10" xfId="0" applyNumberFormat="1" applyFont="1" applyBorder="1" applyAlignment="1">
      <alignment horizontal="center"/>
    </xf>
    <xf numFmtId="9" fontId="6" fillId="0" borderId="0" xfId="58" applyFont="1" applyAlignment="1">
      <alignment/>
    </xf>
    <xf numFmtId="10" fontId="6" fillId="0" borderId="10" xfId="0" applyNumberFormat="1" applyFont="1" applyBorder="1" applyAlignment="1">
      <alignment horizontal="center"/>
    </xf>
    <xf numFmtId="9" fontId="7" fillId="0" borderId="10" xfId="0" applyNumberFormat="1" applyFont="1" applyBorder="1" applyAlignment="1">
      <alignment horizontal="center"/>
    </xf>
    <xf numFmtId="3" fontId="6" fillId="0" borderId="10" xfId="42" applyNumberFormat="1" applyFont="1" applyBorder="1" applyAlignment="1">
      <alignment horizontal="center"/>
    </xf>
    <xf numFmtId="3" fontId="7" fillId="0" borderId="10" xfId="0" applyNumberFormat="1" applyFont="1" applyBorder="1" applyAlignment="1">
      <alignment horizontal="center"/>
    </xf>
    <xf numFmtId="0" fontId="6" fillId="0" borderId="0" xfId="0" applyFont="1" applyFill="1" applyAlignment="1">
      <alignment/>
    </xf>
    <xf numFmtId="0" fontId="7" fillId="0" borderId="11" xfId="0" applyFont="1" applyBorder="1" applyAlignment="1">
      <alignment horizontal="right" vertical="center" wrapText="1"/>
    </xf>
    <xf numFmtId="0" fontId="4" fillId="0" borderId="10" xfId="0" applyFont="1" applyFill="1" applyBorder="1" applyAlignment="1">
      <alignment horizontal="center"/>
    </xf>
    <xf numFmtId="181" fontId="4" fillId="0" borderId="10" xfId="42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 wrapText="1" readingOrder="1"/>
    </xf>
    <xf numFmtId="0" fontId="7" fillId="0" borderId="10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center" readingOrder="1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 wrapText="1"/>
    </xf>
    <xf numFmtId="0" fontId="6" fillId="0" borderId="0" xfId="0" applyFont="1" applyBorder="1" applyAlignment="1">
      <alignment/>
    </xf>
    <xf numFmtId="0" fontId="5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2" fontId="4" fillId="0" borderId="10" xfId="0" applyNumberFormat="1" applyFont="1" applyFill="1" applyBorder="1" applyAlignment="1">
      <alignment horizontal="center" vertical="center" wrapText="1" readingOrder="1"/>
    </xf>
    <xf numFmtId="1" fontId="4" fillId="0" borderId="10" xfId="0" applyNumberFormat="1" applyFont="1" applyFill="1" applyBorder="1" applyAlignment="1">
      <alignment horizontal="center" vertical="center" wrapText="1" readingOrder="1"/>
    </xf>
    <xf numFmtId="0" fontId="5" fillId="0" borderId="10" xfId="0" applyFont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 wrapText="1" readingOrder="1"/>
    </xf>
    <xf numFmtId="4" fontId="6" fillId="0" borderId="10" xfId="0" applyNumberFormat="1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43" fontId="6" fillId="0" borderId="0" xfId="0" applyNumberFormat="1" applyFont="1" applyAlignment="1">
      <alignment/>
    </xf>
    <xf numFmtId="43" fontId="5" fillId="0" borderId="10" xfId="42" applyNumberFormat="1" applyFont="1" applyFill="1" applyBorder="1" applyAlignment="1">
      <alignment vertical="center"/>
    </xf>
    <xf numFmtId="43" fontId="4" fillId="0" borderId="10" xfId="42" applyNumberFormat="1" applyFont="1" applyFill="1" applyBorder="1" applyAlignment="1">
      <alignment vertical="center"/>
    </xf>
    <xf numFmtId="181" fontId="5" fillId="0" borderId="0" xfId="42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43" fontId="6" fillId="0" borderId="0" xfId="0" applyNumberFormat="1" applyFont="1" applyBorder="1" applyAlignment="1">
      <alignment/>
    </xf>
    <xf numFmtId="0" fontId="6" fillId="0" borderId="0" xfId="0" applyFont="1" applyAlignment="1">
      <alignment horizontal="right"/>
    </xf>
    <xf numFmtId="43" fontId="6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right" vertical="top" wrapText="1"/>
    </xf>
    <xf numFmtId="0" fontId="5" fillId="0" borderId="0" xfId="0" applyFont="1" applyAlignment="1">
      <alignment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 wrapText="1"/>
    </xf>
    <xf numFmtId="3" fontId="5" fillId="0" borderId="10" xfId="0" applyNumberFormat="1" applyFont="1" applyBorder="1" applyAlignment="1">
      <alignment horizontal="center"/>
    </xf>
    <xf numFmtId="3" fontId="5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4" fillId="0" borderId="11" xfId="0" applyFont="1" applyFill="1" applyBorder="1" applyAlignment="1">
      <alignment horizontal="right" wrapText="1"/>
    </xf>
    <xf numFmtId="0" fontId="4" fillId="0" borderId="0" xfId="0" applyFont="1" applyFill="1" applyAlignment="1">
      <alignment vertical="center" wrapText="1" readingOrder="1"/>
    </xf>
    <xf numFmtId="0" fontId="4" fillId="0" borderId="0" xfId="0" applyFont="1" applyFill="1" applyAlignment="1">
      <alignment vertical="center" wrapText="1" readingOrder="2"/>
    </xf>
    <xf numFmtId="0" fontId="0" fillId="0" borderId="0" xfId="0" applyAlignment="1">
      <alignment horizontal="right"/>
    </xf>
    <xf numFmtId="0" fontId="4" fillId="0" borderId="0" xfId="0" applyFont="1" applyAlignment="1">
      <alignment wrapText="1"/>
    </xf>
    <xf numFmtId="43" fontId="5" fillId="0" borderId="0" xfId="0" applyNumberFormat="1" applyFont="1" applyFill="1" applyAlignment="1">
      <alignment vertical="center" readingOrder="1"/>
    </xf>
    <xf numFmtId="0" fontId="4" fillId="0" borderId="0" xfId="0" applyFont="1" applyFill="1" applyAlignment="1">
      <alignment horizontal="right" vertical="center" wrapText="1" readingOrder="1"/>
    </xf>
    <xf numFmtId="0" fontId="4" fillId="0" borderId="0" xfId="0" applyFont="1" applyFill="1" applyAlignment="1">
      <alignment horizontal="right" vertical="center" wrapText="1" readingOrder="2"/>
    </xf>
    <xf numFmtId="0" fontId="4" fillId="0" borderId="0" xfId="0" applyFont="1" applyFill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Fill="1" applyAlignment="1">
      <alignment horizontal="right" vertical="center"/>
    </xf>
    <xf numFmtId="0" fontId="7" fillId="0" borderId="0" xfId="0" applyFont="1" applyAlignment="1">
      <alignment horizontal="right" vertical="center" wrapText="1"/>
    </xf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wrapText="1" readingOrder="1"/>
    </xf>
    <xf numFmtId="3" fontId="5" fillId="0" borderId="10" xfId="0" applyNumberFormat="1" applyFont="1" applyFill="1" applyBorder="1" applyAlignment="1">
      <alignment horizontal="center" readingOrder="1"/>
    </xf>
    <xf numFmtId="3" fontId="5" fillId="0" borderId="10" xfId="42" applyNumberFormat="1" applyFont="1" applyFill="1" applyBorder="1" applyAlignment="1">
      <alignment horizontal="center" readingOrder="1"/>
    </xf>
    <xf numFmtId="3" fontId="5" fillId="0" borderId="10" xfId="42" applyNumberFormat="1" applyFont="1" applyBorder="1" applyAlignment="1">
      <alignment horizontal="center" readingOrder="1"/>
    </xf>
    <xf numFmtId="3" fontId="5" fillId="0" borderId="0" xfId="0" applyNumberFormat="1" applyFont="1" applyFill="1" applyAlignment="1">
      <alignment vertical="center" wrapText="1" readingOrder="1"/>
    </xf>
    <xf numFmtId="3" fontId="5" fillId="0" borderId="13" xfId="0" applyNumberFormat="1" applyFont="1" applyFill="1" applyBorder="1" applyAlignment="1">
      <alignment horizontal="center" vertical="center" readingOrder="1"/>
    </xf>
    <xf numFmtId="3" fontId="4" fillId="0" borderId="10" xfId="0" applyNumberFormat="1" applyFont="1" applyFill="1" applyBorder="1" applyAlignment="1">
      <alignment horizontal="center" vertical="center" readingOrder="1"/>
    </xf>
    <xf numFmtId="3" fontId="7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 horizontal="right" vertic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vertical="top" wrapText="1"/>
    </xf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 wrapText="1" readingOrder="1"/>
    </xf>
    <xf numFmtId="0" fontId="4" fillId="0" borderId="0" xfId="0" applyFont="1" applyFill="1" applyAlignment="1">
      <alignment horizontal="right" vertical="center" wrapText="1" readingOrder="2"/>
    </xf>
    <xf numFmtId="0" fontId="4" fillId="0" borderId="0" xfId="0" applyFont="1" applyFill="1" applyBorder="1" applyAlignment="1">
      <alignment horizontal="right" vertical="center" wrapText="1" readingOrder="2"/>
    </xf>
    <xf numFmtId="0" fontId="4" fillId="0" borderId="0" xfId="0" applyFont="1" applyFill="1" applyBorder="1" applyAlignment="1">
      <alignment horizontal="right" vertical="center" readingOrder="2"/>
    </xf>
    <xf numFmtId="0" fontId="7" fillId="0" borderId="0" xfId="0" applyFont="1" applyAlignment="1">
      <alignment wrapText="1"/>
    </xf>
    <xf numFmtId="0" fontId="4" fillId="0" borderId="0" xfId="0" applyFont="1" applyFill="1" applyAlignment="1">
      <alignment vertical="center" wrapText="1" readingOrder="2"/>
    </xf>
    <xf numFmtId="0" fontId="4" fillId="0" borderId="0" xfId="0" applyFont="1" applyFill="1" applyAlignment="1">
      <alignment horizontal="right" vertical="center" readingOrder="2"/>
    </xf>
    <xf numFmtId="0" fontId="5" fillId="0" borderId="0" xfId="0" applyFont="1" applyFill="1" applyBorder="1" applyAlignment="1">
      <alignment horizontal="right" vertical="center" readingOrder="1"/>
    </xf>
    <xf numFmtId="0" fontId="7" fillId="0" borderId="0" xfId="0" applyFont="1" applyAlignment="1">
      <alignment horizontal="right" wrapText="1"/>
    </xf>
    <xf numFmtId="0" fontId="4" fillId="0" borderId="0" xfId="0" applyFont="1" applyFill="1" applyAlignment="1">
      <alignment horizontal="right" vertical="center" readingOrder="1"/>
    </xf>
    <xf numFmtId="0" fontId="4" fillId="0" borderId="14" xfId="0" applyFont="1" applyFill="1" applyBorder="1" applyAlignment="1">
      <alignment horizontal="right" vertical="center" wrapText="1" readingOrder="2"/>
    </xf>
    <xf numFmtId="0" fontId="4" fillId="0" borderId="15" xfId="0" applyFont="1" applyFill="1" applyBorder="1" applyAlignment="1">
      <alignment horizontal="right" vertical="center" readingOrder="2"/>
    </xf>
    <xf numFmtId="0" fontId="4" fillId="0" borderId="16" xfId="0" applyFont="1" applyFill="1" applyBorder="1" applyAlignment="1">
      <alignment horizontal="right" vertical="center" wrapText="1" readingOrder="2"/>
    </xf>
    <xf numFmtId="0" fontId="6" fillId="0" borderId="17" xfId="0" applyFont="1" applyBorder="1" applyAlignment="1">
      <alignment horizontal="right"/>
    </xf>
    <xf numFmtId="0" fontId="6" fillId="0" borderId="18" xfId="0" applyFont="1" applyBorder="1" applyAlignment="1">
      <alignment horizontal="right"/>
    </xf>
    <xf numFmtId="0" fontId="6" fillId="0" borderId="19" xfId="0" applyFont="1" applyBorder="1" applyAlignment="1">
      <alignment horizontal="right"/>
    </xf>
    <xf numFmtId="0" fontId="4" fillId="0" borderId="20" xfId="0" applyFont="1" applyFill="1" applyBorder="1" applyAlignment="1">
      <alignment horizontal="right" vertical="center" wrapText="1" readingOrder="2"/>
    </xf>
    <xf numFmtId="0" fontId="4" fillId="0" borderId="21" xfId="0" applyFont="1" applyFill="1" applyBorder="1" applyAlignment="1">
      <alignment horizontal="right" vertical="center" readingOrder="2"/>
    </xf>
    <xf numFmtId="0" fontId="4" fillId="0" borderId="22" xfId="0" applyFont="1" applyFill="1" applyBorder="1" applyAlignment="1">
      <alignment horizontal="center" vertical="center" readingOrder="1"/>
    </xf>
    <xf numFmtId="0" fontId="4" fillId="0" borderId="13" xfId="0" applyFont="1" applyFill="1" applyBorder="1" applyAlignment="1">
      <alignment horizontal="center" vertical="center" readingOrder="1"/>
    </xf>
    <xf numFmtId="0" fontId="4" fillId="0" borderId="10" xfId="0" applyFont="1" applyFill="1" applyBorder="1" applyAlignment="1">
      <alignment horizontal="center" vertical="center" wrapText="1" readingOrder="1"/>
    </xf>
    <xf numFmtId="0" fontId="4" fillId="0" borderId="10" xfId="0" applyFont="1" applyFill="1" applyBorder="1" applyAlignment="1">
      <alignment horizontal="center" vertical="center" readingOrder="1"/>
    </xf>
    <xf numFmtId="0" fontId="4" fillId="0" borderId="0" xfId="0" applyFont="1" applyAlignment="1">
      <alignment horizontal="right" vertical="center"/>
    </xf>
    <xf numFmtId="0" fontId="5" fillId="0" borderId="0" xfId="0" applyFont="1" applyFill="1" applyAlignment="1">
      <alignment horizontal="left" vertical="center" wrapText="1" readingOrder="1"/>
    </xf>
    <xf numFmtId="0" fontId="5" fillId="0" borderId="0" xfId="0" applyFont="1" applyFill="1" applyAlignment="1">
      <alignment horizontal="right" vertical="center" readingOrder="1"/>
    </xf>
    <xf numFmtId="0" fontId="4" fillId="0" borderId="0" xfId="0" applyFont="1" applyAlignment="1">
      <alignment horizontal="right" wrapText="1"/>
    </xf>
    <xf numFmtId="0" fontId="7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top" wrapText="1"/>
    </xf>
    <xf numFmtId="0" fontId="51" fillId="0" borderId="0" xfId="0" applyFont="1" applyAlignment="1">
      <alignment horizontal="right" vertical="center" wrapText="1"/>
    </xf>
    <xf numFmtId="0" fontId="52" fillId="0" borderId="0" xfId="0" applyFont="1" applyAlignment="1">
      <alignment/>
    </xf>
    <xf numFmtId="12" fontId="51" fillId="33" borderId="23" xfId="0" applyNumberFormat="1" applyFont="1" applyFill="1" applyBorder="1" applyAlignment="1">
      <alignment horizontal="center" vertical="center" wrapText="1"/>
    </xf>
    <xf numFmtId="0" fontId="51" fillId="33" borderId="24" xfId="0" applyFont="1" applyFill="1" applyBorder="1" applyAlignment="1">
      <alignment horizontal="center" vertical="center" wrapText="1"/>
    </xf>
    <xf numFmtId="0" fontId="51" fillId="33" borderId="25" xfId="0" applyFont="1" applyFill="1" applyBorder="1" applyAlignment="1">
      <alignment horizontal="center" vertical="center" wrapText="1"/>
    </xf>
    <xf numFmtId="0" fontId="51" fillId="0" borderId="26" xfId="0" applyFont="1" applyBorder="1" applyAlignment="1">
      <alignment horizontal="center" vertical="center" wrapText="1"/>
    </xf>
    <xf numFmtId="0" fontId="52" fillId="0" borderId="27" xfId="0" applyFont="1" applyBorder="1" applyAlignment="1">
      <alignment horizontal="center" vertical="center"/>
    </xf>
    <xf numFmtId="0" fontId="52" fillId="0" borderId="28" xfId="0" applyFont="1" applyBorder="1" applyAlignment="1">
      <alignment horizontal="center" vertical="center"/>
    </xf>
    <xf numFmtId="0" fontId="51" fillId="0" borderId="29" xfId="0" applyFont="1" applyBorder="1" applyAlignment="1">
      <alignment horizontal="center" vertical="center" wrapText="1"/>
    </xf>
    <xf numFmtId="0" fontId="52" fillId="0" borderId="30" xfId="0" applyFont="1" applyBorder="1" applyAlignment="1">
      <alignment horizontal="center" vertical="center"/>
    </xf>
    <xf numFmtId="0" fontId="52" fillId="0" borderId="31" xfId="0" applyFont="1" applyBorder="1" applyAlignment="1">
      <alignment horizontal="center" vertical="center"/>
    </xf>
    <xf numFmtId="0" fontId="51" fillId="0" borderId="32" xfId="0" applyFont="1" applyBorder="1" applyAlignment="1">
      <alignment horizontal="center" vertical="center" wrapText="1"/>
    </xf>
    <xf numFmtId="0" fontId="52" fillId="0" borderId="33" xfId="0" applyFont="1" applyBorder="1" applyAlignment="1">
      <alignment horizontal="center" vertical="center"/>
    </xf>
    <xf numFmtId="0" fontId="52" fillId="0" borderId="34" xfId="0" applyFont="1" applyBorder="1" applyAlignment="1">
      <alignment horizontal="center" vertical="center"/>
    </xf>
    <xf numFmtId="0" fontId="51" fillId="0" borderId="35" xfId="0" applyFont="1" applyBorder="1" applyAlignment="1">
      <alignment horizontal="center" vertical="center" wrapText="1"/>
    </xf>
    <xf numFmtId="0" fontId="51" fillId="0" borderId="24" xfId="0" applyFont="1" applyBorder="1" applyAlignment="1">
      <alignment horizontal="center" vertical="center"/>
    </xf>
    <xf numFmtId="0" fontId="51" fillId="0" borderId="36" xfId="0" applyFont="1" applyBorder="1" applyAlignment="1">
      <alignment horizontal="center" vertical="center"/>
    </xf>
    <xf numFmtId="0" fontId="51" fillId="0" borderId="0" xfId="0" applyFont="1" applyAlignment="1">
      <alignment/>
    </xf>
    <xf numFmtId="0" fontId="51" fillId="34" borderId="0" xfId="0" applyFont="1" applyFill="1" applyAlignment="1">
      <alignment horizontal="right" vertical="center" wrapText="1"/>
    </xf>
    <xf numFmtId="0" fontId="51" fillId="33" borderId="37" xfId="0" applyFont="1" applyFill="1" applyBorder="1" applyAlignment="1">
      <alignment horizontal="center" vertical="center" wrapText="1"/>
    </xf>
    <xf numFmtId="0" fontId="52" fillId="0" borderId="38" xfId="0" applyFont="1" applyBorder="1" applyAlignment="1">
      <alignment horizontal="center" vertical="center"/>
    </xf>
    <xf numFmtId="0" fontId="52" fillId="0" borderId="39" xfId="0" applyFont="1" applyBorder="1" applyAlignment="1">
      <alignment horizontal="center" vertical="center"/>
    </xf>
    <xf numFmtId="0" fontId="51" fillId="0" borderId="39" xfId="0" applyFont="1" applyBorder="1" applyAlignment="1">
      <alignment horizontal="center" vertical="center"/>
    </xf>
    <xf numFmtId="0" fontId="52" fillId="0" borderId="40" xfId="0" applyFont="1" applyBorder="1" applyAlignment="1">
      <alignment horizontal="center" vertical="center"/>
    </xf>
    <xf numFmtId="0" fontId="52" fillId="0" borderId="41" xfId="0" applyFont="1" applyBorder="1" applyAlignment="1">
      <alignment horizontal="center" vertical="center"/>
    </xf>
    <xf numFmtId="0" fontId="52" fillId="0" borderId="42" xfId="0" applyFont="1" applyBorder="1" applyAlignment="1">
      <alignment horizontal="center" vertical="center"/>
    </xf>
    <xf numFmtId="0" fontId="52" fillId="0" borderId="43" xfId="0" applyFont="1" applyBorder="1" applyAlignment="1">
      <alignment horizontal="center" vertical="center"/>
    </xf>
    <xf numFmtId="0" fontId="51" fillId="0" borderId="44" xfId="0" applyFont="1" applyBorder="1" applyAlignment="1">
      <alignment horizontal="center" vertical="center"/>
    </xf>
    <xf numFmtId="0" fontId="51" fillId="0" borderId="0" xfId="0" applyFont="1" applyAlignment="1">
      <alignment horizontal="right" wrapText="1"/>
    </xf>
    <xf numFmtId="0" fontId="51" fillId="0" borderId="0" xfId="0" applyFont="1" applyAlignment="1">
      <alignment horizontal="right"/>
    </xf>
    <xf numFmtId="0" fontId="52" fillId="0" borderId="0" xfId="0" applyFont="1" applyAlignment="1">
      <alignment horizontal="right" readingOrder="2"/>
    </xf>
    <xf numFmtId="0" fontId="51" fillId="0" borderId="0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 wrapText="1"/>
    </xf>
    <xf numFmtId="0" fontId="30" fillId="0" borderId="0" xfId="0" applyFont="1" applyAlignment="1">
      <alignment/>
    </xf>
    <xf numFmtId="0" fontId="53" fillId="0" borderId="0" xfId="0" applyFont="1" applyAlignment="1">
      <alignment horizontal="right" vertical="center" wrapText="1"/>
    </xf>
    <xf numFmtId="0" fontId="53" fillId="0" borderId="0" xfId="0" applyFont="1" applyAlignment="1">
      <alignment/>
    </xf>
    <xf numFmtId="0" fontId="53" fillId="0" borderId="0" xfId="0" applyFont="1" applyAlignment="1">
      <alignment horizontal="right" vertical="center" wrapText="1"/>
    </xf>
    <xf numFmtId="0" fontId="53" fillId="34" borderId="0" xfId="0" applyFont="1" applyFill="1" applyAlignment="1">
      <alignment horizontal="right" vertical="center" wrapText="1"/>
    </xf>
    <xf numFmtId="0" fontId="53" fillId="34" borderId="0" xfId="0" applyFont="1" applyFill="1" applyAlignment="1">
      <alignment/>
    </xf>
    <xf numFmtId="0" fontId="53" fillId="34" borderId="0" xfId="0" applyFont="1" applyFill="1" applyAlignment="1">
      <alignment vertical="center" wrapText="1"/>
    </xf>
    <xf numFmtId="0" fontId="9" fillId="0" borderId="0" xfId="0" applyFont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MS_Arabic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87"/>
  <sheetViews>
    <sheetView rightToLeft="1" tabSelected="1" zoomScalePageLayoutView="0" workbookViewId="0" topLeftCell="A1">
      <selection activeCell="J9" sqref="J9"/>
    </sheetView>
  </sheetViews>
  <sheetFormatPr defaultColWidth="9.140625" defaultRowHeight="12.75"/>
  <cols>
    <col min="10" max="10" width="34.140625" style="0" customWidth="1"/>
    <col min="11" max="11" width="25.28125" style="0" customWidth="1"/>
    <col min="12" max="12" width="12.57421875" style="0" customWidth="1"/>
  </cols>
  <sheetData>
    <row r="2" spans="2:12" ht="12.75">
      <c r="B2" s="230" t="s">
        <v>212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</row>
    <row r="3" spans="2:12" ht="12.75"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</row>
    <row r="6" spans="1:12" s="2" customFormat="1" ht="31.5">
      <c r="A6" s="159" t="s">
        <v>62</v>
      </c>
      <c r="B6" s="159"/>
      <c r="C6" s="159"/>
      <c r="D6" s="159"/>
      <c r="E6" s="159"/>
      <c r="F6" s="159"/>
      <c r="G6" s="159"/>
      <c r="H6" s="159"/>
      <c r="I6" s="159"/>
      <c r="J6" s="159"/>
      <c r="K6" s="138"/>
      <c r="L6" s="133" t="s">
        <v>164</v>
      </c>
    </row>
    <row r="8" spans="1:12" s="4" customFormat="1" ht="39.75" customHeight="1">
      <c r="A8" s="161" t="s">
        <v>64</v>
      </c>
      <c r="B8" s="162"/>
      <c r="C8" s="162"/>
      <c r="D8" s="162"/>
      <c r="E8" s="162"/>
      <c r="F8" s="162"/>
      <c r="G8" s="162"/>
      <c r="H8" s="162"/>
      <c r="I8" s="162"/>
      <c r="L8" s="133" t="s">
        <v>165</v>
      </c>
    </row>
    <row r="10" spans="1:12" s="8" customFormat="1" ht="31.5">
      <c r="A10" s="164" t="s">
        <v>68</v>
      </c>
      <c r="B10" s="164"/>
      <c r="C10" s="164"/>
      <c r="D10" s="164"/>
      <c r="E10" s="164"/>
      <c r="F10" s="164"/>
      <c r="G10" s="164"/>
      <c r="H10" s="164"/>
      <c r="I10" s="164"/>
      <c r="L10" s="133" t="s">
        <v>165</v>
      </c>
    </row>
    <row r="11" spans="1:9" ht="12.75">
      <c r="A11" s="144"/>
      <c r="B11" s="144"/>
      <c r="C11" s="144"/>
      <c r="D11" s="144"/>
      <c r="E11" s="144"/>
      <c r="F11" s="144"/>
      <c r="G11" s="144"/>
      <c r="H11" s="144"/>
      <c r="I11" s="144"/>
    </row>
    <row r="12" spans="1:12" s="25" customFormat="1" ht="30.75" customHeight="1">
      <c r="A12" s="163" t="s">
        <v>69</v>
      </c>
      <c r="B12" s="163"/>
      <c r="C12" s="163"/>
      <c r="D12" s="163"/>
      <c r="E12" s="163"/>
      <c r="F12" s="163"/>
      <c r="G12" s="163"/>
      <c r="H12" s="163"/>
      <c r="I12" s="163"/>
      <c r="L12" s="133" t="s">
        <v>166</v>
      </c>
    </row>
    <row r="14" spans="1:12" s="2" customFormat="1" ht="34.5" customHeight="1">
      <c r="A14" s="159" t="s">
        <v>70</v>
      </c>
      <c r="B14" s="159"/>
      <c r="C14" s="159"/>
      <c r="D14" s="159"/>
      <c r="E14" s="159"/>
      <c r="F14" s="159"/>
      <c r="G14" s="159"/>
      <c r="H14" s="159"/>
      <c r="I14" s="159"/>
      <c r="L14" s="133" t="s">
        <v>167</v>
      </c>
    </row>
    <row r="16" spans="1:12" s="4" customFormat="1" ht="31.5">
      <c r="A16" s="160" t="s">
        <v>104</v>
      </c>
      <c r="B16" s="160"/>
      <c r="C16" s="160"/>
      <c r="D16" s="160"/>
      <c r="E16" s="160"/>
      <c r="F16" s="160"/>
      <c r="G16" s="160"/>
      <c r="H16" s="160"/>
      <c r="I16" s="160"/>
      <c r="J16" s="160"/>
      <c r="K16" s="139"/>
      <c r="L16" s="133" t="s">
        <v>168</v>
      </c>
    </row>
    <row r="18" spans="1:16" s="4" customFormat="1" ht="31.5">
      <c r="A18" s="160" t="s">
        <v>121</v>
      </c>
      <c r="B18" s="160"/>
      <c r="C18" s="160"/>
      <c r="D18" s="160"/>
      <c r="E18" s="160"/>
      <c r="F18" s="160"/>
      <c r="G18" s="160"/>
      <c r="H18" s="160"/>
      <c r="I18" s="160"/>
      <c r="J18" s="160"/>
      <c r="K18" s="160"/>
      <c r="L18" s="133" t="s">
        <v>168</v>
      </c>
      <c r="M18" s="134"/>
      <c r="N18" s="134"/>
      <c r="O18" s="134"/>
      <c r="P18" s="134"/>
    </row>
    <row r="20" spans="1:12" s="4" customFormat="1" ht="35.25" customHeight="1">
      <c r="A20" s="160" t="s">
        <v>90</v>
      </c>
      <c r="B20" s="160"/>
      <c r="C20" s="160"/>
      <c r="D20" s="160"/>
      <c r="E20" s="160"/>
      <c r="F20" s="160"/>
      <c r="G20" s="160"/>
      <c r="H20" s="160"/>
      <c r="I20" s="160"/>
      <c r="L20" s="133" t="s">
        <v>169</v>
      </c>
    </row>
    <row r="22" spans="1:12" s="4" customFormat="1" ht="35.25" customHeight="1">
      <c r="A22" s="160" t="s">
        <v>124</v>
      </c>
      <c r="B22" s="160"/>
      <c r="C22" s="160"/>
      <c r="D22" s="160"/>
      <c r="E22" s="160"/>
      <c r="F22" s="160"/>
      <c r="G22" s="160"/>
      <c r="H22" s="160"/>
      <c r="I22" s="160"/>
      <c r="J22" s="160"/>
      <c r="K22" s="139"/>
      <c r="L22" s="133" t="s">
        <v>169</v>
      </c>
    </row>
    <row r="24" spans="1:15" s="4" customFormat="1" ht="31.5">
      <c r="A24" s="160" t="s">
        <v>128</v>
      </c>
      <c r="B24" s="160"/>
      <c r="C24" s="160"/>
      <c r="D24" s="160"/>
      <c r="E24" s="160"/>
      <c r="F24" s="160"/>
      <c r="G24" s="160"/>
      <c r="H24" s="160"/>
      <c r="I24" s="160"/>
      <c r="J24" s="160"/>
      <c r="K24" s="160"/>
      <c r="L24" s="133" t="s">
        <v>170</v>
      </c>
      <c r="M24" s="134"/>
      <c r="N24" s="134"/>
      <c r="O24" s="134"/>
    </row>
    <row r="26" spans="1:12" s="2" customFormat="1" ht="39" customHeight="1">
      <c r="A26" s="160" t="s">
        <v>86</v>
      </c>
      <c r="B26" s="165"/>
      <c r="C26" s="165"/>
      <c r="D26" s="165"/>
      <c r="E26" s="165"/>
      <c r="F26" s="165"/>
      <c r="G26" s="165"/>
      <c r="H26" s="165"/>
      <c r="I26" s="165"/>
      <c r="J26" s="165"/>
      <c r="K26" s="29"/>
      <c r="L26" s="133" t="s">
        <v>171</v>
      </c>
    </row>
    <row r="28" spans="1:12" s="67" customFormat="1" ht="37.5" customHeight="1">
      <c r="A28" s="157" t="s">
        <v>89</v>
      </c>
      <c r="B28" s="157"/>
      <c r="C28" s="157"/>
      <c r="D28" s="157"/>
      <c r="E28" s="157"/>
      <c r="F28" s="157"/>
      <c r="G28" s="157"/>
      <c r="H28" s="157"/>
      <c r="I28" s="157"/>
      <c r="J28" s="157"/>
      <c r="K28" s="140"/>
      <c r="L28" s="133" t="s">
        <v>171</v>
      </c>
    </row>
    <row r="29" spans="1:11" ht="12.75">
      <c r="A29" s="135"/>
      <c r="B29" s="135"/>
      <c r="C29" s="135"/>
      <c r="D29" s="135"/>
      <c r="E29" s="135"/>
      <c r="F29" s="135"/>
      <c r="G29" s="135"/>
      <c r="H29" s="135"/>
      <c r="I29" s="135"/>
      <c r="J29" s="135"/>
      <c r="K29" s="135"/>
    </row>
    <row r="30" spans="1:12" s="70" customFormat="1" ht="34.5" customHeight="1">
      <c r="A30" s="155" t="s">
        <v>91</v>
      </c>
      <c r="B30" s="155"/>
      <c r="C30" s="155"/>
      <c r="D30" s="155"/>
      <c r="E30" s="155"/>
      <c r="F30" s="155"/>
      <c r="G30" s="155"/>
      <c r="H30" s="155"/>
      <c r="I30" s="155"/>
      <c r="J30" s="155"/>
      <c r="K30" s="141"/>
      <c r="L30" s="133" t="s">
        <v>171</v>
      </c>
    </row>
    <row r="32" spans="1:12" s="70" customFormat="1" ht="46.5" customHeight="1">
      <c r="A32" s="155" t="s">
        <v>133</v>
      </c>
      <c r="B32" s="155"/>
      <c r="C32" s="155"/>
      <c r="D32" s="155"/>
      <c r="E32" s="155"/>
      <c r="F32" s="155"/>
      <c r="G32" s="155"/>
      <c r="H32" s="155"/>
      <c r="I32" s="155"/>
      <c r="J32" s="155"/>
      <c r="K32" s="141"/>
      <c r="L32" s="133" t="s">
        <v>171</v>
      </c>
    </row>
    <row r="34" spans="1:12" ht="47.25" customHeight="1">
      <c r="A34" s="155" t="s">
        <v>92</v>
      </c>
      <c r="B34" s="155"/>
      <c r="C34" s="155"/>
      <c r="D34" s="155"/>
      <c r="E34" s="155"/>
      <c r="F34" s="155"/>
      <c r="G34" s="155"/>
      <c r="H34" s="155"/>
      <c r="I34" s="155"/>
      <c r="J34" s="155"/>
      <c r="K34" s="141"/>
      <c r="L34" s="133" t="s">
        <v>172</v>
      </c>
    </row>
    <row r="36" spans="1:12" s="106" customFormat="1" ht="39.75" customHeight="1">
      <c r="A36" s="155" t="s">
        <v>95</v>
      </c>
      <c r="B36" s="155"/>
      <c r="C36" s="155"/>
      <c r="D36" s="155"/>
      <c r="E36" s="155"/>
      <c r="F36" s="155"/>
      <c r="G36" s="155"/>
      <c r="H36" s="155"/>
      <c r="I36" s="155"/>
      <c r="J36" s="155"/>
      <c r="K36" s="141"/>
      <c r="L36" s="133" t="s">
        <v>173</v>
      </c>
    </row>
    <row r="38" spans="1:12" ht="39" customHeight="1">
      <c r="A38" s="157" t="s">
        <v>139</v>
      </c>
      <c r="B38" s="158"/>
      <c r="C38" s="158"/>
      <c r="D38" s="158"/>
      <c r="E38" s="158"/>
      <c r="F38" s="158"/>
      <c r="G38" s="158"/>
      <c r="H38" s="158"/>
      <c r="I38" s="158"/>
      <c r="J38" s="158"/>
      <c r="K38" s="142"/>
      <c r="L38" s="133" t="s">
        <v>173</v>
      </c>
    </row>
    <row r="40" spans="1:12" ht="31.5" customHeight="1">
      <c r="A40" s="155" t="s">
        <v>140</v>
      </c>
      <c r="B40" s="155"/>
      <c r="C40" s="155"/>
      <c r="D40" s="155"/>
      <c r="E40" s="155"/>
      <c r="F40" s="155"/>
      <c r="G40" s="155"/>
      <c r="H40" s="155"/>
      <c r="I40" s="155"/>
      <c r="J40" s="155"/>
      <c r="K40" s="141"/>
      <c r="L40" s="133" t="s">
        <v>174</v>
      </c>
    </row>
    <row r="42" spans="1:12" ht="37.5" customHeight="1">
      <c r="A42" s="157" t="s">
        <v>141</v>
      </c>
      <c r="B42" s="158"/>
      <c r="C42" s="158"/>
      <c r="D42" s="158"/>
      <c r="E42" s="158"/>
      <c r="F42" s="158"/>
      <c r="G42" s="158"/>
      <c r="H42" s="158"/>
      <c r="I42" s="158"/>
      <c r="J42" s="158"/>
      <c r="K42" s="142"/>
      <c r="L42" s="133" t="s">
        <v>174</v>
      </c>
    </row>
    <row r="44" spans="1:13" ht="30.75" customHeight="1">
      <c r="A44" s="155" t="s">
        <v>142</v>
      </c>
      <c r="B44" s="155"/>
      <c r="C44" s="155"/>
      <c r="D44" s="155"/>
      <c r="E44" s="155"/>
      <c r="F44" s="155"/>
      <c r="G44" s="155"/>
      <c r="H44" s="155"/>
      <c r="I44" s="155"/>
      <c r="J44" s="155"/>
      <c r="K44" s="141"/>
      <c r="L44" s="133" t="s">
        <v>175</v>
      </c>
      <c r="M44" s="136"/>
    </row>
    <row r="46" spans="1:12" ht="31.5">
      <c r="A46" s="158" t="s">
        <v>143</v>
      </c>
      <c r="B46" s="158"/>
      <c r="C46" s="158"/>
      <c r="D46" s="158"/>
      <c r="E46" s="158"/>
      <c r="F46" s="158"/>
      <c r="G46" s="158"/>
      <c r="H46" s="158"/>
      <c r="I46" s="158"/>
      <c r="J46" s="158"/>
      <c r="K46" s="142"/>
      <c r="L46" s="133" t="s">
        <v>176</v>
      </c>
    </row>
    <row r="47" spans="1:12" ht="15.75">
      <c r="A47" s="158" t="s">
        <v>144</v>
      </c>
      <c r="B47" s="158"/>
      <c r="C47" s="158"/>
      <c r="D47" s="158"/>
      <c r="E47" s="158"/>
      <c r="F47" s="158"/>
      <c r="G47" s="158"/>
      <c r="H47" s="158"/>
      <c r="I47" s="158"/>
      <c r="J47" s="158"/>
      <c r="K47" s="142"/>
      <c r="L47" s="38" t="s">
        <v>177</v>
      </c>
    </row>
    <row r="49" spans="1:12" ht="33" customHeight="1">
      <c r="A49" s="155" t="s">
        <v>145</v>
      </c>
      <c r="B49" s="155"/>
      <c r="C49" s="155"/>
      <c r="D49" s="155"/>
      <c r="E49" s="155"/>
      <c r="F49" s="155"/>
      <c r="G49" s="155"/>
      <c r="H49" s="155"/>
      <c r="I49" s="155"/>
      <c r="J49" s="155"/>
      <c r="K49" s="141"/>
      <c r="L49" s="133" t="s">
        <v>178</v>
      </c>
    </row>
    <row r="51" spans="1:12" ht="36.75" customHeight="1">
      <c r="A51" s="157" t="s">
        <v>96</v>
      </c>
      <c r="B51" s="158"/>
      <c r="C51" s="158"/>
      <c r="D51" s="158"/>
      <c r="E51" s="158"/>
      <c r="F51" s="158"/>
      <c r="G51" s="158"/>
      <c r="H51" s="158"/>
      <c r="I51" s="158"/>
      <c r="J51" s="158"/>
      <c r="K51" s="142"/>
      <c r="L51" s="133" t="s">
        <v>178</v>
      </c>
    </row>
    <row r="53" spans="1:12" ht="41.25" customHeight="1">
      <c r="A53" s="157" t="s">
        <v>147</v>
      </c>
      <c r="B53" s="158"/>
      <c r="C53" s="158"/>
      <c r="D53" s="158"/>
      <c r="E53" s="158"/>
      <c r="F53" s="158"/>
      <c r="G53" s="158"/>
      <c r="H53" s="158"/>
      <c r="I53" s="158"/>
      <c r="J53" s="158"/>
      <c r="K53" s="142"/>
      <c r="L53" s="133" t="s">
        <v>179</v>
      </c>
    </row>
    <row r="55" spans="1:12" ht="33" customHeight="1">
      <c r="A55" s="157" t="s">
        <v>148</v>
      </c>
      <c r="B55" s="158"/>
      <c r="C55" s="158"/>
      <c r="D55" s="158"/>
      <c r="E55" s="158"/>
      <c r="F55" s="158"/>
      <c r="G55" s="158"/>
      <c r="H55" s="158"/>
      <c r="I55" s="158"/>
      <c r="J55" s="158"/>
      <c r="K55" s="142"/>
      <c r="L55" s="133" t="s">
        <v>179</v>
      </c>
    </row>
    <row r="57" spans="1:12" ht="42.75" customHeight="1">
      <c r="A57" s="157" t="s">
        <v>149</v>
      </c>
      <c r="B57" s="158"/>
      <c r="C57" s="158"/>
      <c r="D57" s="158"/>
      <c r="E57" s="158"/>
      <c r="F57" s="158"/>
      <c r="G57" s="158"/>
      <c r="H57" s="158"/>
      <c r="I57" s="158"/>
      <c r="J57" s="158"/>
      <c r="K57" s="142"/>
      <c r="L57" s="133" t="s">
        <v>179</v>
      </c>
    </row>
    <row r="59" spans="1:12" ht="33" customHeight="1">
      <c r="A59" s="157" t="s">
        <v>150</v>
      </c>
      <c r="B59" s="158"/>
      <c r="C59" s="158"/>
      <c r="D59" s="158"/>
      <c r="E59" s="158"/>
      <c r="F59" s="158"/>
      <c r="G59" s="158"/>
      <c r="H59" s="158"/>
      <c r="I59" s="158"/>
      <c r="J59" s="158"/>
      <c r="K59" s="142"/>
      <c r="L59" s="133" t="s">
        <v>179</v>
      </c>
    </row>
    <row r="61" spans="1:12" ht="38.25" customHeight="1">
      <c r="A61" s="153" t="s">
        <v>97</v>
      </c>
      <c r="B61" s="153"/>
      <c r="C61" s="153"/>
      <c r="D61" s="153"/>
      <c r="E61" s="153"/>
      <c r="F61" s="153"/>
      <c r="G61" s="153"/>
      <c r="H61" s="153"/>
      <c r="I61" s="153"/>
      <c r="J61" s="153"/>
      <c r="K61" s="143"/>
      <c r="L61" s="133" t="s">
        <v>180</v>
      </c>
    </row>
    <row r="63" spans="1:12" ht="32.25" customHeight="1">
      <c r="A63" s="153" t="s">
        <v>115</v>
      </c>
      <c r="B63" s="153"/>
      <c r="C63" s="153"/>
      <c r="D63" s="153"/>
      <c r="E63" s="153"/>
      <c r="F63" s="153"/>
      <c r="G63" s="153"/>
      <c r="H63" s="153"/>
      <c r="I63" s="153"/>
      <c r="J63" s="153"/>
      <c r="K63" s="143"/>
      <c r="L63" s="133" t="s">
        <v>180</v>
      </c>
    </row>
    <row r="65" spans="1:12" ht="35.25" customHeight="1">
      <c r="A65" s="153" t="s">
        <v>151</v>
      </c>
      <c r="B65" s="153"/>
      <c r="C65" s="153"/>
      <c r="D65" s="153"/>
      <c r="E65" s="153"/>
      <c r="F65" s="153"/>
      <c r="G65" s="153"/>
      <c r="H65" s="153"/>
      <c r="I65" s="153"/>
      <c r="J65" s="153"/>
      <c r="K65" s="143"/>
      <c r="L65" s="133" t="s">
        <v>180</v>
      </c>
    </row>
    <row r="67" spans="1:12" ht="31.5" customHeight="1">
      <c r="A67" s="153" t="s">
        <v>111</v>
      </c>
      <c r="B67" s="153"/>
      <c r="C67" s="153"/>
      <c r="D67" s="153"/>
      <c r="E67" s="153"/>
      <c r="F67" s="153"/>
      <c r="G67" s="153"/>
      <c r="H67" s="153"/>
      <c r="I67" s="153"/>
      <c r="J67" s="153"/>
      <c r="K67" s="143"/>
      <c r="L67" s="133" t="s">
        <v>180</v>
      </c>
    </row>
    <row r="69" spans="1:12" ht="34.5" customHeight="1">
      <c r="A69" s="155" t="s">
        <v>156</v>
      </c>
      <c r="B69" s="155"/>
      <c r="C69" s="155"/>
      <c r="D69" s="155"/>
      <c r="E69" s="155"/>
      <c r="F69" s="155"/>
      <c r="G69" s="155"/>
      <c r="H69" s="155"/>
      <c r="I69" s="155"/>
      <c r="J69" s="155"/>
      <c r="K69" s="141"/>
      <c r="L69" s="133" t="s">
        <v>181</v>
      </c>
    </row>
    <row r="71" spans="1:12" ht="32.25" customHeight="1">
      <c r="A71" s="156" t="s">
        <v>157</v>
      </c>
      <c r="B71" s="156"/>
      <c r="C71" s="156"/>
      <c r="D71" s="156"/>
      <c r="E71" s="156"/>
      <c r="F71" s="156"/>
      <c r="G71" s="156"/>
      <c r="H71" s="156"/>
      <c r="I71" s="156"/>
      <c r="J71" s="156"/>
      <c r="K71" s="124"/>
      <c r="L71" s="133" t="s">
        <v>181</v>
      </c>
    </row>
    <row r="73" spans="1:12" ht="37.5" customHeight="1">
      <c r="A73" s="155" t="s">
        <v>158</v>
      </c>
      <c r="B73" s="155"/>
      <c r="C73" s="155"/>
      <c r="D73" s="155"/>
      <c r="E73" s="155"/>
      <c r="F73" s="155"/>
      <c r="G73" s="155"/>
      <c r="H73" s="155"/>
      <c r="I73" s="155"/>
      <c r="J73" s="155"/>
      <c r="K73" s="141"/>
      <c r="L73" s="133" t="s">
        <v>181</v>
      </c>
    </row>
    <row r="74" ht="21.75" customHeight="1"/>
    <row r="75" spans="1:12" ht="30.75" customHeight="1">
      <c r="A75" s="155" t="s">
        <v>160</v>
      </c>
      <c r="B75" s="155"/>
      <c r="C75" s="155"/>
      <c r="D75" s="155"/>
      <c r="E75" s="155"/>
      <c r="F75" s="155"/>
      <c r="G75" s="155"/>
      <c r="H75" s="155"/>
      <c r="I75" s="155"/>
      <c r="J75" s="155"/>
      <c r="K75" s="141"/>
      <c r="L75" s="133" t="s">
        <v>181</v>
      </c>
    </row>
    <row r="77" spans="1:12" ht="33.75" customHeight="1">
      <c r="A77" s="155" t="s">
        <v>161</v>
      </c>
      <c r="B77" s="155"/>
      <c r="C77" s="155"/>
      <c r="D77" s="155"/>
      <c r="E77" s="155"/>
      <c r="F77" s="155"/>
      <c r="G77" s="155"/>
      <c r="H77" s="155"/>
      <c r="I77" s="155"/>
      <c r="J77" s="155"/>
      <c r="K77" s="141"/>
      <c r="L77" s="133" t="s">
        <v>181</v>
      </c>
    </row>
    <row r="79" spans="1:12" ht="33" customHeight="1">
      <c r="A79" s="155" t="s">
        <v>162</v>
      </c>
      <c r="B79" s="155"/>
      <c r="C79" s="155"/>
      <c r="D79" s="155"/>
      <c r="E79" s="155"/>
      <c r="F79" s="155"/>
      <c r="G79" s="155"/>
      <c r="H79" s="155"/>
      <c r="I79" s="155"/>
      <c r="J79" s="155"/>
      <c r="K79" s="141"/>
      <c r="L79" s="133" t="s">
        <v>181</v>
      </c>
    </row>
    <row r="81" spans="1:12" ht="30.75" customHeight="1">
      <c r="A81" s="153" t="s">
        <v>116</v>
      </c>
      <c r="B81" s="153"/>
      <c r="C81" s="153"/>
      <c r="D81" s="153"/>
      <c r="E81" s="153"/>
      <c r="F81" s="153"/>
      <c r="G81" s="153"/>
      <c r="H81" s="153"/>
      <c r="I81" s="153"/>
      <c r="J81" s="153"/>
      <c r="K81" s="143"/>
      <c r="L81" s="133" t="s">
        <v>182</v>
      </c>
    </row>
    <row r="83" spans="1:17" s="223" customFormat="1" ht="42.75" customHeight="1">
      <c r="A83" s="224" t="s">
        <v>208</v>
      </c>
      <c r="B83" s="224"/>
      <c r="C83" s="224"/>
      <c r="D83" s="224"/>
      <c r="E83" s="224"/>
      <c r="F83" s="224"/>
      <c r="G83" s="224"/>
      <c r="H83" s="224"/>
      <c r="I83" s="224"/>
      <c r="J83" s="224"/>
      <c r="K83" s="224"/>
      <c r="L83" s="133" t="s">
        <v>209</v>
      </c>
      <c r="M83" s="225"/>
      <c r="N83" s="225"/>
      <c r="O83" s="225"/>
      <c r="P83" s="225"/>
      <c r="Q83" s="222"/>
    </row>
    <row r="84" spans="1:17" s="223" customFormat="1" ht="42.75" customHeight="1">
      <c r="A84" s="226"/>
      <c r="B84" s="226"/>
      <c r="C84" s="226"/>
      <c r="D84" s="226"/>
      <c r="E84" s="226"/>
      <c r="F84" s="226"/>
      <c r="G84" s="226"/>
      <c r="H84" s="226"/>
      <c r="I84" s="226"/>
      <c r="J84" s="226"/>
      <c r="K84" s="226"/>
      <c r="L84" s="225"/>
      <c r="M84" s="225"/>
      <c r="N84" s="225"/>
      <c r="O84" s="225"/>
      <c r="P84" s="225"/>
      <c r="Q84" s="222"/>
    </row>
    <row r="85" spans="1:17" s="223" customFormat="1" ht="42.75" customHeight="1">
      <c r="A85" s="224" t="s">
        <v>210</v>
      </c>
      <c r="B85" s="224"/>
      <c r="C85" s="224"/>
      <c r="D85" s="224"/>
      <c r="E85" s="224"/>
      <c r="F85" s="224"/>
      <c r="G85" s="224"/>
      <c r="H85" s="224"/>
      <c r="I85" s="224"/>
      <c r="J85" s="224"/>
      <c r="K85" s="224"/>
      <c r="L85" s="133" t="s">
        <v>209</v>
      </c>
      <c r="M85" s="225"/>
      <c r="N85" s="225"/>
      <c r="O85" s="225"/>
      <c r="P85" s="225"/>
      <c r="Q85" s="222"/>
    </row>
    <row r="86" spans="1:17" s="223" customFormat="1" ht="42.75" customHeight="1">
      <c r="A86" s="226"/>
      <c r="B86" s="226"/>
      <c r="C86" s="226"/>
      <c r="D86" s="226"/>
      <c r="E86" s="226"/>
      <c r="F86" s="226"/>
      <c r="G86" s="226"/>
      <c r="H86" s="226"/>
      <c r="I86" s="226"/>
      <c r="J86" s="226"/>
      <c r="K86" s="226"/>
      <c r="L86" s="226"/>
      <c r="M86" s="225"/>
      <c r="N86" s="225"/>
      <c r="O86" s="225"/>
      <c r="P86" s="225"/>
      <c r="Q86" s="222"/>
    </row>
    <row r="87" spans="1:17" s="223" customFormat="1" ht="56.25" customHeight="1">
      <c r="A87" s="227" t="s">
        <v>211</v>
      </c>
      <c r="B87" s="227"/>
      <c r="C87" s="227"/>
      <c r="D87" s="227"/>
      <c r="E87" s="227"/>
      <c r="F87" s="227"/>
      <c r="G87" s="227"/>
      <c r="H87" s="227"/>
      <c r="I87" s="227"/>
      <c r="J87" s="227"/>
      <c r="K87" s="227"/>
      <c r="L87" s="133" t="s">
        <v>209</v>
      </c>
      <c r="M87" s="229"/>
      <c r="N87" s="229"/>
      <c r="O87" s="229"/>
      <c r="P87" s="228"/>
      <c r="Q87" s="222"/>
    </row>
  </sheetData>
  <sheetProtection/>
  <mergeCells count="43">
    <mergeCell ref="A83:K83"/>
    <mergeCell ref="A85:K85"/>
    <mergeCell ref="A87:K87"/>
    <mergeCell ref="A8:I8"/>
    <mergeCell ref="A12:I12"/>
    <mergeCell ref="A10:I10"/>
    <mergeCell ref="A22:J22"/>
    <mergeCell ref="A26:J26"/>
    <mergeCell ref="A6:J6"/>
    <mergeCell ref="A18:K18"/>
    <mergeCell ref="A24:K24"/>
    <mergeCell ref="A28:J28"/>
    <mergeCell ref="A30:J30"/>
    <mergeCell ref="A14:I14"/>
    <mergeCell ref="A16:J16"/>
    <mergeCell ref="A20:I20"/>
    <mergeCell ref="A38:J38"/>
    <mergeCell ref="A40:J40"/>
    <mergeCell ref="A42:J42"/>
    <mergeCell ref="A44:J44"/>
    <mergeCell ref="A32:J32"/>
    <mergeCell ref="A34:J34"/>
    <mergeCell ref="A36:J36"/>
    <mergeCell ref="A55:J55"/>
    <mergeCell ref="A57:J57"/>
    <mergeCell ref="A59:J59"/>
    <mergeCell ref="A61:J61"/>
    <mergeCell ref="A63:J63"/>
    <mergeCell ref="A46:J46"/>
    <mergeCell ref="A47:J47"/>
    <mergeCell ref="A49:J49"/>
    <mergeCell ref="A51:J51"/>
    <mergeCell ref="A53:J53"/>
    <mergeCell ref="A81:J81"/>
    <mergeCell ref="B2:L3"/>
    <mergeCell ref="A67:J67"/>
    <mergeCell ref="A69:J69"/>
    <mergeCell ref="A73:J73"/>
    <mergeCell ref="A75:J75"/>
    <mergeCell ref="A77:J77"/>
    <mergeCell ref="A79:J79"/>
    <mergeCell ref="A65:J65"/>
    <mergeCell ref="A71:J7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6"/>
  <sheetViews>
    <sheetView rightToLeft="1" zoomScalePageLayoutView="0" workbookViewId="0" topLeftCell="A1">
      <selection activeCell="F7" sqref="F7"/>
    </sheetView>
  </sheetViews>
  <sheetFormatPr defaultColWidth="9.140625" defaultRowHeight="12.75"/>
  <cols>
    <col min="1" max="1" width="37.421875" style="0" customWidth="1"/>
    <col min="2" max="2" width="29.28125" style="0" customWidth="1"/>
    <col min="3" max="3" width="23.140625" style="0" customWidth="1"/>
    <col min="4" max="4" width="25.8515625" style="0" customWidth="1"/>
    <col min="5" max="5" width="21.28125" style="0" customWidth="1"/>
    <col min="6" max="6" width="24.28125" style="0" customWidth="1"/>
    <col min="7" max="7" width="29.8515625" style="0" customWidth="1"/>
    <col min="8" max="8" width="8.57421875" style="0" bestFit="1" customWidth="1"/>
  </cols>
  <sheetData>
    <row r="1" spans="1:3" s="70" customFormat="1" ht="45.75" customHeight="1">
      <c r="A1" s="155" t="s">
        <v>92</v>
      </c>
      <c r="B1" s="181"/>
      <c r="C1" s="181"/>
    </row>
    <row r="2" spans="1:10" s="39" customFormat="1" ht="19.5" customHeight="1">
      <c r="A2" s="4"/>
      <c r="J2" s="56"/>
    </row>
    <row r="3" s="39" customFormat="1" ht="6.75" customHeight="1">
      <c r="J3" s="56"/>
    </row>
    <row r="4" spans="1:9" s="39" customFormat="1" ht="63">
      <c r="A4" s="57" t="s">
        <v>42</v>
      </c>
      <c r="B4" s="58" t="s">
        <v>189</v>
      </c>
      <c r="C4" s="58" t="s">
        <v>48</v>
      </c>
      <c r="D4" s="58" t="s">
        <v>59</v>
      </c>
      <c r="E4" s="58" t="s">
        <v>60</v>
      </c>
      <c r="F4" s="14" t="s">
        <v>58</v>
      </c>
      <c r="G4" s="24" t="s">
        <v>188</v>
      </c>
      <c r="I4" s="56"/>
    </row>
    <row r="5" spans="1:9" s="39" customFormat="1" ht="31.5">
      <c r="A5" s="42" t="s">
        <v>43</v>
      </c>
      <c r="B5" s="73">
        <v>17180</v>
      </c>
      <c r="C5" s="73">
        <v>27651</v>
      </c>
      <c r="D5" s="79">
        <v>46989842000</v>
      </c>
      <c r="E5" s="79">
        <v>1699372</v>
      </c>
      <c r="F5" s="73">
        <f>D5/B5</f>
        <v>2735147.9627473806</v>
      </c>
      <c r="G5" s="59">
        <v>0.18</v>
      </c>
      <c r="I5" s="56"/>
    </row>
    <row r="6" spans="1:9" s="39" customFormat="1" ht="31.5">
      <c r="A6" s="42" t="s">
        <v>183</v>
      </c>
      <c r="B6" s="73">
        <v>1925</v>
      </c>
      <c r="C6" s="73">
        <v>6995</v>
      </c>
      <c r="D6" s="79">
        <v>2492600000</v>
      </c>
      <c r="E6" s="79">
        <v>356340</v>
      </c>
      <c r="F6" s="73">
        <v>1294857</v>
      </c>
      <c r="G6" s="59">
        <v>0.05</v>
      </c>
      <c r="I6" s="56"/>
    </row>
    <row r="7" spans="1:9" s="39" customFormat="1" ht="28.5" customHeight="1">
      <c r="A7" s="42" t="s">
        <v>49</v>
      </c>
      <c r="B7" s="73">
        <v>2055</v>
      </c>
      <c r="C7" s="73">
        <v>7719</v>
      </c>
      <c r="D7" s="79">
        <v>6080913000</v>
      </c>
      <c r="E7" s="79">
        <f aca="true" t="shared" si="0" ref="E7:E12">D7/C7</f>
        <v>787785.0757870191</v>
      </c>
      <c r="F7" s="73">
        <f aca="true" t="shared" si="1" ref="F7:F12">D7/B7</f>
        <v>2959081.7518248176</v>
      </c>
      <c r="G7" s="59">
        <v>0.08</v>
      </c>
      <c r="I7" s="56"/>
    </row>
    <row r="8" spans="1:9" s="39" customFormat="1" ht="31.5">
      <c r="A8" s="42" t="s">
        <v>50</v>
      </c>
      <c r="B8" s="73">
        <v>3622</v>
      </c>
      <c r="C8" s="73">
        <v>13138</v>
      </c>
      <c r="D8" s="79">
        <v>8351362000</v>
      </c>
      <c r="E8" s="79">
        <f t="shared" si="0"/>
        <v>635664.6369310397</v>
      </c>
      <c r="F8" s="73">
        <f t="shared" si="1"/>
        <v>2305732.1921590283</v>
      </c>
      <c r="G8" s="59">
        <v>0.01</v>
      </c>
      <c r="I8" s="56"/>
    </row>
    <row r="9" spans="1:9" s="39" customFormat="1" ht="31.5">
      <c r="A9" s="42" t="s">
        <v>51</v>
      </c>
      <c r="B9" s="73">
        <v>8390</v>
      </c>
      <c r="C9" s="73">
        <v>19733</v>
      </c>
      <c r="D9" s="79">
        <v>14509416000</v>
      </c>
      <c r="E9" s="79">
        <v>735298</v>
      </c>
      <c r="F9" s="73">
        <f t="shared" si="1"/>
        <v>1729370.2026221692</v>
      </c>
      <c r="G9" s="59">
        <v>0.03</v>
      </c>
      <c r="I9" s="56"/>
    </row>
    <row r="10" spans="1:9" s="39" customFormat="1" ht="31.5">
      <c r="A10" s="44" t="s">
        <v>52</v>
      </c>
      <c r="B10" s="73">
        <v>3721</v>
      </c>
      <c r="C10" s="73">
        <v>9409</v>
      </c>
      <c r="D10" s="79">
        <v>6347493000</v>
      </c>
      <c r="E10" s="79">
        <v>674652</v>
      </c>
      <c r="F10" s="73">
        <f t="shared" si="1"/>
        <v>1705856.75893577</v>
      </c>
      <c r="G10" s="59">
        <v>0.01</v>
      </c>
      <c r="I10" s="56"/>
    </row>
    <row r="11" spans="1:9" s="39" customFormat="1" ht="31.5">
      <c r="A11" s="42" t="s">
        <v>53</v>
      </c>
      <c r="B11" s="73">
        <v>4555</v>
      </c>
      <c r="C11" s="73">
        <v>7499</v>
      </c>
      <c r="D11" s="79">
        <v>7156481000</v>
      </c>
      <c r="E11" s="79">
        <f t="shared" si="0"/>
        <v>954324.7099613282</v>
      </c>
      <c r="F11" s="73">
        <f t="shared" si="1"/>
        <v>1571126.454445664</v>
      </c>
      <c r="G11" s="59">
        <v>0.01</v>
      </c>
      <c r="I11" s="56"/>
    </row>
    <row r="12" spans="1:9" s="39" customFormat="1" ht="30.75" customHeight="1">
      <c r="A12" s="42" t="s">
        <v>54</v>
      </c>
      <c r="B12" s="73">
        <v>2894</v>
      </c>
      <c r="C12" s="73">
        <v>7209</v>
      </c>
      <c r="D12" s="79">
        <v>3492533000</v>
      </c>
      <c r="E12" s="79">
        <f t="shared" si="0"/>
        <v>484468.4422249965</v>
      </c>
      <c r="F12" s="73">
        <f t="shared" si="1"/>
        <v>1206818.590186593</v>
      </c>
      <c r="G12" s="59">
        <v>0.12</v>
      </c>
      <c r="I12" s="56"/>
    </row>
    <row r="13" spans="1:9" s="39" customFormat="1" ht="15.75">
      <c r="A13" s="61"/>
      <c r="B13" s="50"/>
      <c r="C13" s="50"/>
      <c r="D13" s="50"/>
      <c r="E13" s="50"/>
      <c r="F13" s="50"/>
      <c r="G13" s="62"/>
      <c r="I13" s="56"/>
    </row>
    <row r="14" spans="1:9" s="39" customFormat="1" ht="15.75">
      <c r="A14" s="39" t="s">
        <v>40</v>
      </c>
      <c r="B14" s="50"/>
      <c r="C14" s="50"/>
      <c r="D14" s="50"/>
      <c r="E14" s="63"/>
      <c r="F14" s="50"/>
      <c r="G14" s="62"/>
      <c r="I14" s="56"/>
    </row>
    <row r="15" spans="1:5" s="4" customFormat="1" ht="13.5" customHeight="1">
      <c r="A15" s="183" t="s">
        <v>0</v>
      </c>
      <c r="B15" s="183"/>
      <c r="C15" s="7"/>
      <c r="E15" s="7"/>
    </row>
    <row r="16" spans="1:9" s="39" customFormat="1" ht="15.75">
      <c r="A16" s="64"/>
      <c r="B16" s="65"/>
      <c r="C16" s="65"/>
      <c r="D16" s="65"/>
      <c r="E16" s="65"/>
      <c r="F16" s="65"/>
      <c r="G16" s="65"/>
      <c r="H16" s="65"/>
      <c r="I16" s="56"/>
    </row>
    <row r="17" s="39" customFormat="1" ht="15.75">
      <c r="C17" s="66"/>
    </row>
    <row r="18" s="39" customFormat="1" ht="15.75">
      <c r="C18" s="66"/>
    </row>
    <row r="19" s="39" customFormat="1" ht="15.75">
      <c r="C19" s="66"/>
    </row>
    <row r="20" s="39" customFormat="1" ht="15.75">
      <c r="C20" s="60"/>
    </row>
    <row r="21" s="39" customFormat="1" ht="15.75">
      <c r="C21" s="60"/>
    </row>
    <row r="22" s="39" customFormat="1" ht="15.75">
      <c r="C22" s="60"/>
    </row>
    <row r="23" s="39" customFormat="1" ht="15.75">
      <c r="C23" s="60"/>
    </row>
    <row r="24" s="39" customFormat="1" ht="15.75">
      <c r="C24" s="60"/>
    </row>
    <row r="25" s="39" customFormat="1" ht="15.75">
      <c r="C25" s="60"/>
    </row>
    <row r="26" s="39" customFormat="1" ht="15.75">
      <c r="C26" s="60"/>
    </row>
    <row r="27" s="39" customFormat="1" ht="15.75"/>
  </sheetData>
  <sheetProtection/>
  <mergeCells count="2">
    <mergeCell ref="A1:C1"/>
    <mergeCell ref="A15:B15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4"/>
  <sheetViews>
    <sheetView rightToLeft="1" zoomScalePageLayoutView="0" workbookViewId="0" topLeftCell="A1">
      <selection activeCell="A11" sqref="A11:J11"/>
    </sheetView>
  </sheetViews>
  <sheetFormatPr defaultColWidth="9.140625" defaultRowHeight="12.75"/>
  <cols>
    <col min="1" max="1" width="23.57421875" style="1" customWidth="1"/>
    <col min="2" max="2" width="11.8515625" style="1" customWidth="1"/>
    <col min="3" max="16384" width="9.140625" style="1" customWidth="1"/>
  </cols>
  <sheetData>
    <row r="1" spans="1:11" s="106" customFormat="1" ht="39.75" customHeight="1">
      <c r="A1" s="184" t="s">
        <v>95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</row>
    <row r="3" spans="1:2" ht="31.5">
      <c r="A3" s="107" t="s">
        <v>65</v>
      </c>
      <c r="B3" s="99" t="s">
        <v>93</v>
      </c>
    </row>
    <row r="4" spans="1:2" ht="15.75">
      <c r="A4" s="53">
        <v>2010</v>
      </c>
      <c r="B4" s="109">
        <v>22509</v>
      </c>
    </row>
    <row r="5" spans="1:2" ht="15.75">
      <c r="A5" s="53">
        <v>2011</v>
      </c>
      <c r="B5" s="109">
        <v>22931</v>
      </c>
    </row>
    <row r="6" spans="1:2" ht="15.75">
      <c r="A6" s="53">
        <v>2012</v>
      </c>
      <c r="B6" s="109">
        <v>22345</v>
      </c>
    </row>
    <row r="7" spans="1:2" ht="15.75">
      <c r="A7" s="53">
        <v>2013</v>
      </c>
      <c r="B7" s="109">
        <v>22137</v>
      </c>
    </row>
    <row r="8" spans="1:2" ht="15.75">
      <c r="A8" s="53">
        <v>2014</v>
      </c>
      <c r="B8" s="109">
        <v>21931</v>
      </c>
    </row>
    <row r="9" spans="1:2" ht="15.75">
      <c r="A9" s="53">
        <v>2015</v>
      </c>
      <c r="B9" s="109">
        <v>21319</v>
      </c>
    </row>
    <row r="11" spans="1:10" s="39" customFormat="1" ht="41.25" customHeight="1">
      <c r="A11" s="157" t="s">
        <v>139</v>
      </c>
      <c r="B11" s="158"/>
      <c r="C11" s="158"/>
      <c r="D11" s="158"/>
      <c r="E11" s="158"/>
      <c r="F11" s="158"/>
      <c r="G11" s="158"/>
      <c r="H11" s="158"/>
      <c r="I11" s="158"/>
      <c r="J11" s="158"/>
    </row>
    <row r="12" spans="2:6" s="39" customFormat="1" ht="15.75">
      <c r="B12" s="76"/>
      <c r="C12" s="76"/>
      <c r="D12" s="76"/>
      <c r="E12" s="76"/>
      <c r="F12" s="76"/>
    </row>
    <row r="13" spans="1:8" s="39" customFormat="1" ht="31.5">
      <c r="A13" s="58" t="s">
        <v>41</v>
      </c>
      <c r="B13" s="110" t="s">
        <v>93</v>
      </c>
      <c r="C13" s="80"/>
      <c r="D13" s="80"/>
      <c r="E13" s="80"/>
      <c r="F13" s="43"/>
      <c r="H13" s="78"/>
    </row>
    <row r="14" spans="1:8" s="39" customFormat="1" ht="31.5">
      <c r="A14" s="44" t="s">
        <v>43</v>
      </c>
      <c r="B14" s="73">
        <v>5547</v>
      </c>
      <c r="C14" s="50"/>
      <c r="D14" s="50"/>
      <c r="E14" s="50"/>
      <c r="F14" s="50"/>
      <c r="H14" s="78"/>
    </row>
    <row r="15" spans="1:8" s="39" customFormat="1" ht="31.5">
      <c r="A15" s="42" t="s">
        <v>50</v>
      </c>
      <c r="B15" s="73">
        <v>2183</v>
      </c>
      <c r="C15" s="50"/>
      <c r="D15" s="50"/>
      <c r="E15" s="50"/>
      <c r="F15" s="50"/>
      <c r="H15" s="78"/>
    </row>
    <row r="16" spans="1:6" s="39" customFormat="1" ht="31.5">
      <c r="A16" s="42" t="s">
        <v>49</v>
      </c>
      <c r="B16" s="73">
        <v>1217</v>
      </c>
      <c r="C16" s="50"/>
      <c r="D16" s="50"/>
      <c r="E16" s="50"/>
      <c r="F16" s="50"/>
    </row>
    <row r="17" spans="1:6" s="39" customFormat="1" ht="31.5">
      <c r="A17" s="42" t="s">
        <v>137</v>
      </c>
      <c r="B17" s="73">
        <v>4522</v>
      </c>
      <c r="C17" s="50"/>
      <c r="D17" s="50"/>
      <c r="E17" s="50"/>
      <c r="F17" s="50"/>
    </row>
    <row r="18" spans="1:6" s="39" customFormat="1" ht="31.5">
      <c r="A18" s="42" t="s">
        <v>53</v>
      </c>
      <c r="B18" s="73">
        <v>3248</v>
      </c>
      <c r="C18" s="50"/>
      <c r="D18" s="50"/>
      <c r="E18" s="50"/>
      <c r="F18" s="50"/>
    </row>
    <row r="19" spans="1:6" s="39" customFormat="1" ht="31.5">
      <c r="A19" s="44" t="s">
        <v>138</v>
      </c>
      <c r="B19" s="73">
        <v>2495</v>
      </c>
      <c r="C19" s="50"/>
      <c r="D19" s="50"/>
      <c r="E19" s="50"/>
      <c r="F19" s="50"/>
    </row>
    <row r="20" spans="1:6" s="39" customFormat="1" ht="31.5">
      <c r="A20" s="42" t="s">
        <v>54</v>
      </c>
      <c r="B20" s="73">
        <v>2107</v>
      </c>
      <c r="C20" s="50"/>
      <c r="D20" s="50"/>
      <c r="E20" s="50"/>
      <c r="F20" s="50"/>
    </row>
    <row r="21" spans="1:6" s="39" customFormat="1" ht="33" customHeight="1">
      <c r="A21" s="58" t="s">
        <v>55</v>
      </c>
      <c r="B21" s="74">
        <f>SUM(B14:B20)</f>
        <v>21319</v>
      </c>
      <c r="C21" s="83"/>
      <c r="D21" s="83"/>
      <c r="E21" s="83"/>
      <c r="F21" s="50"/>
    </row>
    <row r="23" spans="1:9" s="39" customFormat="1" ht="15.75">
      <c r="A23" s="39" t="s">
        <v>40</v>
      </c>
      <c r="B23" s="50"/>
      <c r="C23" s="50"/>
      <c r="D23" s="50"/>
      <c r="E23" s="63"/>
      <c r="F23" s="50"/>
      <c r="G23" s="62"/>
      <c r="I23" s="56"/>
    </row>
    <row r="24" spans="1:5" s="4" customFormat="1" ht="13.5" customHeight="1">
      <c r="A24" s="183" t="s">
        <v>0</v>
      </c>
      <c r="B24" s="183"/>
      <c r="C24" s="183"/>
      <c r="E24" s="7"/>
    </row>
  </sheetData>
  <sheetProtection/>
  <mergeCells count="3">
    <mergeCell ref="A11:J11"/>
    <mergeCell ref="A1:K1"/>
    <mergeCell ref="A24:C24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24"/>
  <sheetViews>
    <sheetView rightToLeft="1" zoomScalePageLayoutView="0" workbookViewId="0" topLeftCell="A1">
      <selection activeCell="G20" sqref="G20"/>
    </sheetView>
  </sheetViews>
  <sheetFormatPr defaultColWidth="9.140625" defaultRowHeight="12.75"/>
  <cols>
    <col min="1" max="1" width="23.7109375" style="1" customWidth="1"/>
    <col min="2" max="16384" width="9.140625" style="1" customWidth="1"/>
  </cols>
  <sheetData>
    <row r="1" spans="1:12" s="106" customFormat="1" ht="38.25" customHeight="1">
      <c r="A1" s="184" t="s">
        <v>140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</row>
    <row r="3" spans="1:2" ht="31.5">
      <c r="A3" s="107" t="s">
        <v>65</v>
      </c>
      <c r="B3" s="99" t="s">
        <v>93</v>
      </c>
    </row>
    <row r="4" spans="1:2" ht="15.75">
      <c r="A4" s="53">
        <v>2010</v>
      </c>
      <c r="B4" s="112">
        <v>423</v>
      </c>
    </row>
    <row r="5" spans="1:2" ht="15.75">
      <c r="A5" s="53">
        <v>2011</v>
      </c>
      <c r="B5" s="112">
        <v>526</v>
      </c>
    </row>
    <row r="6" spans="1:2" ht="15.75">
      <c r="A6" s="53">
        <v>2012</v>
      </c>
      <c r="B6" s="112">
        <v>412</v>
      </c>
    </row>
    <row r="7" spans="1:2" ht="15.75">
      <c r="A7" s="53">
        <v>2013</v>
      </c>
      <c r="B7" s="112">
        <v>508</v>
      </c>
    </row>
    <row r="8" spans="1:2" ht="15.75">
      <c r="A8" s="53">
        <v>2014</v>
      </c>
      <c r="B8" s="112">
        <v>446</v>
      </c>
    </row>
    <row r="9" spans="1:2" ht="15.75">
      <c r="A9" s="53">
        <v>2015</v>
      </c>
      <c r="B9" s="112">
        <v>408</v>
      </c>
    </row>
    <row r="11" spans="1:10" s="39" customFormat="1" ht="42.75" customHeight="1">
      <c r="A11" s="157" t="s">
        <v>141</v>
      </c>
      <c r="B11" s="158"/>
      <c r="C11" s="158"/>
      <c r="D11" s="158"/>
      <c r="E11" s="158"/>
      <c r="F11" s="158"/>
      <c r="G11" s="158"/>
      <c r="H11" s="158"/>
      <c r="I11" s="158"/>
      <c r="J11" s="158"/>
    </row>
    <row r="12" spans="2:6" s="39" customFormat="1" ht="15.75">
      <c r="B12" s="76"/>
      <c r="C12" s="76"/>
      <c r="D12" s="76"/>
      <c r="E12" s="76"/>
      <c r="F12" s="76"/>
    </row>
    <row r="13" spans="1:8" s="39" customFormat="1" ht="31.5">
      <c r="A13" s="58" t="s">
        <v>41</v>
      </c>
      <c r="B13" s="111" t="s">
        <v>93</v>
      </c>
      <c r="D13" s="80"/>
      <c r="E13" s="80"/>
      <c r="F13" s="43"/>
      <c r="H13" s="78"/>
    </row>
    <row r="14" spans="1:8" s="39" customFormat="1" ht="31.5">
      <c r="A14" s="44" t="s">
        <v>43</v>
      </c>
      <c r="B14" s="85">
        <v>198</v>
      </c>
      <c r="D14" s="50"/>
      <c r="E14" s="50"/>
      <c r="F14" s="50"/>
      <c r="H14" s="78"/>
    </row>
    <row r="15" spans="1:8" s="39" customFormat="1" ht="31.5">
      <c r="A15" s="42" t="s">
        <v>50</v>
      </c>
      <c r="B15" s="85">
        <v>22</v>
      </c>
      <c r="D15" s="50"/>
      <c r="E15" s="50"/>
      <c r="F15" s="50"/>
      <c r="H15" s="78"/>
    </row>
    <row r="16" spans="1:6" s="39" customFormat="1" ht="31.5">
      <c r="A16" s="42" t="s">
        <v>49</v>
      </c>
      <c r="B16" s="85">
        <v>12</v>
      </c>
      <c r="D16" s="50"/>
      <c r="E16" s="50"/>
      <c r="F16" s="50"/>
    </row>
    <row r="17" spans="1:6" s="39" customFormat="1" ht="31.5">
      <c r="A17" s="42" t="s">
        <v>137</v>
      </c>
      <c r="B17" s="85">
        <v>60</v>
      </c>
      <c r="D17" s="50"/>
      <c r="E17" s="50"/>
      <c r="F17" s="50"/>
    </row>
    <row r="18" spans="1:6" s="39" customFormat="1" ht="31.5">
      <c r="A18" s="42" t="s">
        <v>53</v>
      </c>
      <c r="B18" s="85">
        <v>43</v>
      </c>
      <c r="D18" s="50"/>
      <c r="E18" s="50"/>
      <c r="F18" s="50"/>
    </row>
    <row r="19" spans="1:6" s="39" customFormat="1" ht="31.5">
      <c r="A19" s="44" t="s">
        <v>138</v>
      </c>
      <c r="B19" s="85">
        <v>46</v>
      </c>
      <c r="D19" s="50"/>
      <c r="E19" s="50"/>
      <c r="F19" s="50"/>
    </row>
    <row r="20" spans="1:6" s="39" customFormat="1" ht="31.5">
      <c r="A20" s="42" t="s">
        <v>54</v>
      </c>
      <c r="B20" s="85">
        <v>27</v>
      </c>
      <c r="D20" s="50"/>
      <c r="E20" s="50"/>
      <c r="F20" s="50"/>
    </row>
    <row r="21" spans="1:6" s="39" customFormat="1" ht="33" customHeight="1">
      <c r="A21" s="58" t="s">
        <v>55</v>
      </c>
      <c r="B21" s="86">
        <f>SUM(B14:B20)</f>
        <v>408</v>
      </c>
      <c r="D21" s="83"/>
      <c r="E21" s="83"/>
      <c r="F21" s="50"/>
    </row>
    <row r="23" spans="1:9" s="39" customFormat="1" ht="15.75">
      <c r="A23" s="39" t="s">
        <v>40</v>
      </c>
      <c r="B23" s="50"/>
      <c r="C23" s="50"/>
      <c r="D23" s="50"/>
      <c r="E23" s="63"/>
      <c r="F23" s="50"/>
      <c r="G23" s="62"/>
      <c r="I23" s="56"/>
    </row>
    <row r="24" spans="1:5" s="4" customFormat="1" ht="13.5" customHeight="1">
      <c r="A24" s="183" t="s">
        <v>0</v>
      </c>
      <c r="B24" s="183"/>
      <c r="C24" s="183"/>
      <c r="E24" s="7"/>
    </row>
  </sheetData>
  <sheetProtection/>
  <mergeCells count="3">
    <mergeCell ref="A1:L1"/>
    <mergeCell ref="A11:J11"/>
    <mergeCell ref="A24:C24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25"/>
  <sheetViews>
    <sheetView rightToLeft="1" zoomScalePageLayoutView="0" workbookViewId="0" topLeftCell="A1">
      <selection activeCell="A11" sqref="A11:J12"/>
    </sheetView>
  </sheetViews>
  <sheetFormatPr defaultColWidth="9.140625" defaultRowHeight="12.75"/>
  <cols>
    <col min="1" max="1" width="25.8515625" style="1" customWidth="1"/>
    <col min="2" max="16384" width="9.140625" style="1" customWidth="1"/>
  </cols>
  <sheetData>
    <row r="1" spans="1:13" s="106" customFormat="1" ht="33" customHeight="1">
      <c r="A1" s="184" t="s">
        <v>142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</row>
    <row r="3" spans="1:2" ht="31.5">
      <c r="A3" s="107" t="s">
        <v>65</v>
      </c>
      <c r="B3" s="99" t="s">
        <v>94</v>
      </c>
    </row>
    <row r="4" spans="1:2" ht="15.75">
      <c r="A4" s="53">
        <v>2010</v>
      </c>
      <c r="B4" s="112">
        <v>1551</v>
      </c>
    </row>
    <row r="5" spans="1:2" ht="15.75">
      <c r="A5" s="53">
        <v>2011</v>
      </c>
      <c r="B5" s="112">
        <v>1690</v>
      </c>
    </row>
    <row r="6" spans="1:2" ht="15.75">
      <c r="A6" s="53">
        <v>2012</v>
      </c>
      <c r="B6" s="112">
        <v>1568</v>
      </c>
    </row>
    <row r="7" spans="1:2" ht="15.75">
      <c r="A7" s="53">
        <v>2013</v>
      </c>
      <c r="B7" s="112">
        <v>1659</v>
      </c>
    </row>
    <row r="8" spans="1:2" ht="15.75">
      <c r="A8" s="53">
        <v>2014</v>
      </c>
      <c r="B8" s="112">
        <v>1597</v>
      </c>
    </row>
    <row r="9" spans="1:2" ht="15.75">
      <c r="A9" s="53">
        <v>2015</v>
      </c>
      <c r="B9" s="112">
        <v>1499</v>
      </c>
    </row>
    <row r="11" spans="1:10" s="39" customFormat="1" ht="15.75">
      <c r="A11" s="158" t="s">
        <v>143</v>
      </c>
      <c r="B11" s="158"/>
      <c r="C11" s="158"/>
      <c r="D11" s="158"/>
      <c r="E11" s="158"/>
      <c r="F11" s="158"/>
      <c r="G11" s="158"/>
      <c r="H11" s="158"/>
      <c r="I11" s="158"/>
      <c r="J11" s="158"/>
    </row>
    <row r="12" spans="1:10" s="39" customFormat="1" ht="15.75">
      <c r="A12" s="158" t="s">
        <v>144</v>
      </c>
      <c r="B12" s="158"/>
      <c r="C12" s="158"/>
      <c r="D12" s="158"/>
      <c r="E12" s="158"/>
      <c r="F12" s="158"/>
      <c r="G12" s="158"/>
      <c r="H12" s="158"/>
      <c r="I12" s="158"/>
      <c r="J12" s="158"/>
    </row>
    <row r="13" spans="2:6" s="39" customFormat="1" ht="15.75">
      <c r="B13" s="76"/>
      <c r="C13" s="76"/>
      <c r="D13" s="76"/>
      <c r="E13" s="76"/>
      <c r="F13" s="76"/>
    </row>
    <row r="14" spans="1:8" s="39" customFormat="1" ht="42" customHeight="1">
      <c r="A14" s="58" t="s">
        <v>41</v>
      </c>
      <c r="B14" s="99" t="s">
        <v>94</v>
      </c>
      <c r="D14" s="80"/>
      <c r="E14" s="80"/>
      <c r="F14" s="43"/>
      <c r="H14" s="78"/>
    </row>
    <row r="15" spans="1:8" s="39" customFormat="1" ht="31.5">
      <c r="A15" s="44" t="s">
        <v>43</v>
      </c>
      <c r="B15" s="75">
        <v>457</v>
      </c>
      <c r="D15" s="77"/>
      <c r="E15" s="50"/>
      <c r="F15" s="50"/>
      <c r="H15" s="78"/>
    </row>
    <row r="16" spans="1:8" s="39" customFormat="1" ht="31.5">
      <c r="A16" s="42" t="s">
        <v>50</v>
      </c>
      <c r="B16" s="75">
        <v>89</v>
      </c>
      <c r="D16" s="77"/>
      <c r="E16" s="50"/>
      <c r="F16" s="50"/>
      <c r="H16" s="78"/>
    </row>
    <row r="17" spans="1:6" s="39" customFormat="1" ht="31.5">
      <c r="A17" s="42" t="s">
        <v>49</v>
      </c>
      <c r="B17" s="75">
        <v>88</v>
      </c>
      <c r="D17" s="77"/>
      <c r="E17" s="50"/>
      <c r="F17" s="50"/>
    </row>
    <row r="18" spans="1:6" s="39" customFormat="1" ht="31.5">
      <c r="A18" s="42" t="s">
        <v>137</v>
      </c>
      <c r="B18" s="75">
        <v>291</v>
      </c>
      <c r="D18" s="77"/>
      <c r="E18" s="50"/>
      <c r="F18" s="50"/>
    </row>
    <row r="19" spans="1:6" s="39" customFormat="1" ht="31.5">
      <c r="A19" s="42" t="s">
        <v>53</v>
      </c>
      <c r="B19" s="75">
        <v>245</v>
      </c>
      <c r="D19" s="77"/>
      <c r="E19" s="50"/>
      <c r="F19" s="50"/>
    </row>
    <row r="20" spans="1:6" s="39" customFormat="1" ht="31.5">
      <c r="A20" s="44" t="s">
        <v>138</v>
      </c>
      <c r="B20" s="75">
        <v>167</v>
      </c>
      <c r="D20" s="77"/>
      <c r="E20" s="50"/>
      <c r="F20" s="50"/>
    </row>
    <row r="21" spans="1:6" s="39" customFormat="1" ht="31.5">
      <c r="A21" s="42" t="s">
        <v>54</v>
      </c>
      <c r="B21" s="75">
        <v>162</v>
      </c>
      <c r="D21" s="77"/>
      <c r="E21" s="50"/>
      <c r="F21" s="50"/>
    </row>
    <row r="22" spans="1:6" s="39" customFormat="1" ht="33" customHeight="1">
      <c r="A22" s="58" t="s">
        <v>55</v>
      </c>
      <c r="B22" s="87">
        <f>SUM(B15:B21)</f>
        <v>1499</v>
      </c>
      <c r="D22" s="83"/>
      <c r="E22" s="83"/>
      <c r="F22" s="50"/>
    </row>
    <row r="24" spans="1:9" s="39" customFormat="1" ht="15.75">
      <c r="A24" s="39" t="s">
        <v>40</v>
      </c>
      <c r="B24" s="50"/>
      <c r="C24" s="50"/>
      <c r="D24" s="50"/>
      <c r="E24" s="63"/>
      <c r="F24" s="50"/>
      <c r="G24" s="62"/>
      <c r="I24" s="56"/>
    </row>
    <row r="25" spans="1:5" s="4" customFormat="1" ht="13.5" customHeight="1">
      <c r="A25" s="183" t="s">
        <v>0</v>
      </c>
      <c r="B25" s="183"/>
      <c r="C25" s="183"/>
      <c r="E25" s="7"/>
    </row>
  </sheetData>
  <sheetProtection/>
  <mergeCells count="4">
    <mergeCell ref="A11:J11"/>
    <mergeCell ref="A1:M1"/>
    <mergeCell ref="A12:J12"/>
    <mergeCell ref="A25:C25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24"/>
  <sheetViews>
    <sheetView rightToLeft="1" zoomScalePageLayoutView="0" workbookViewId="0" topLeftCell="A1">
      <selection activeCell="A11" sqref="A11:J11"/>
    </sheetView>
  </sheetViews>
  <sheetFormatPr defaultColWidth="9.140625" defaultRowHeight="12.75"/>
  <cols>
    <col min="1" max="1" width="24.140625" style="1" customWidth="1"/>
    <col min="2" max="16384" width="9.140625" style="1" customWidth="1"/>
  </cols>
  <sheetData>
    <row r="1" spans="1:12" s="106" customFormat="1" ht="38.25" customHeight="1">
      <c r="A1" s="184" t="s">
        <v>145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</row>
    <row r="3" spans="1:2" ht="31.5">
      <c r="A3" s="107" t="s">
        <v>65</v>
      </c>
      <c r="B3" s="99" t="s">
        <v>93</v>
      </c>
    </row>
    <row r="4" spans="1:2" ht="15.75">
      <c r="A4" s="53">
        <v>2010</v>
      </c>
      <c r="B4" s="112">
        <v>1564</v>
      </c>
    </row>
    <row r="5" spans="1:2" ht="15.75">
      <c r="A5" s="53">
        <v>2011</v>
      </c>
      <c r="B5" s="112">
        <v>1877</v>
      </c>
    </row>
    <row r="6" spans="1:2" ht="15.75">
      <c r="A6" s="53">
        <v>2012</v>
      </c>
      <c r="B6" s="112">
        <v>1909</v>
      </c>
    </row>
    <row r="7" spans="1:2" ht="15.75">
      <c r="A7" s="53">
        <v>2013</v>
      </c>
      <c r="B7" s="112">
        <v>1931</v>
      </c>
    </row>
    <row r="8" spans="1:2" ht="15.75">
      <c r="A8" s="53">
        <v>2014</v>
      </c>
      <c r="B8" s="112">
        <v>1950</v>
      </c>
    </row>
    <row r="9" spans="1:2" ht="15.75">
      <c r="A9" s="53">
        <v>2015</v>
      </c>
      <c r="B9" s="112">
        <v>2040</v>
      </c>
    </row>
    <row r="11" spans="1:10" s="39" customFormat="1" ht="34.5" customHeight="1">
      <c r="A11" s="157" t="s">
        <v>96</v>
      </c>
      <c r="B11" s="158"/>
      <c r="C11" s="158"/>
      <c r="D11" s="158"/>
      <c r="E11" s="158"/>
      <c r="F11" s="158"/>
      <c r="G11" s="158"/>
      <c r="H11" s="158"/>
      <c r="I11" s="158"/>
      <c r="J11" s="158"/>
    </row>
    <row r="12" spans="2:6" s="39" customFormat="1" ht="15.75">
      <c r="B12" s="76"/>
      <c r="C12" s="76"/>
      <c r="D12" s="76"/>
      <c r="E12" s="76"/>
      <c r="F12" s="76"/>
    </row>
    <row r="13" spans="1:8" s="39" customFormat="1" ht="31.5">
      <c r="A13" s="58" t="s">
        <v>41</v>
      </c>
      <c r="B13" s="113" t="s">
        <v>93</v>
      </c>
      <c r="D13" s="80"/>
      <c r="E13" s="80"/>
      <c r="F13" s="43"/>
      <c r="H13" s="78"/>
    </row>
    <row r="14" spans="1:8" s="39" customFormat="1" ht="31.5">
      <c r="A14" s="44" t="s">
        <v>43</v>
      </c>
      <c r="B14" s="73">
        <v>594</v>
      </c>
      <c r="D14" s="77"/>
      <c r="E14" s="50"/>
      <c r="F14" s="50"/>
      <c r="H14" s="78"/>
    </row>
    <row r="15" spans="1:8" s="39" customFormat="1" ht="31.5">
      <c r="A15" s="42" t="s">
        <v>50</v>
      </c>
      <c r="B15" s="73">
        <v>213</v>
      </c>
      <c r="D15" s="77"/>
      <c r="E15" s="50"/>
      <c r="F15" s="50"/>
      <c r="H15" s="78"/>
    </row>
    <row r="16" spans="1:6" s="39" customFormat="1" ht="31.5">
      <c r="A16" s="42" t="s">
        <v>49</v>
      </c>
      <c r="B16" s="73">
        <v>175</v>
      </c>
      <c r="D16" s="77"/>
      <c r="E16" s="50"/>
      <c r="F16" s="50"/>
    </row>
    <row r="17" spans="1:6" s="39" customFormat="1" ht="31.5">
      <c r="A17" s="42" t="s">
        <v>137</v>
      </c>
      <c r="B17" s="73">
        <v>477</v>
      </c>
      <c r="D17" s="77"/>
      <c r="E17" s="50"/>
      <c r="F17" s="50"/>
    </row>
    <row r="18" spans="1:6" s="39" customFormat="1" ht="31.5">
      <c r="A18" s="42" t="s">
        <v>53</v>
      </c>
      <c r="B18" s="73">
        <v>231</v>
      </c>
      <c r="D18" s="77"/>
      <c r="E18" s="50"/>
      <c r="F18" s="50"/>
    </row>
    <row r="19" spans="1:6" s="39" customFormat="1" ht="31.5">
      <c r="A19" s="44" t="s">
        <v>138</v>
      </c>
      <c r="B19" s="73">
        <v>186</v>
      </c>
      <c r="D19" s="77"/>
      <c r="E19" s="50"/>
      <c r="F19" s="50"/>
    </row>
    <row r="20" spans="1:6" s="39" customFormat="1" ht="31.5">
      <c r="A20" s="42" t="s">
        <v>54</v>
      </c>
      <c r="B20" s="73">
        <v>164</v>
      </c>
      <c r="D20" s="77"/>
      <c r="E20" s="50"/>
      <c r="F20" s="50"/>
    </row>
    <row r="21" spans="1:6" s="39" customFormat="1" ht="33" customHeight="1">
      <c r="A21" s="58" t="s">
        <v>55</v>
      </c>
      <c r="B21" s="74">
        <f>SUM(B14:B20)</f>
        <v>2040</v>
      </c>
      <c r="D21" s="83"/>
      <c r="E21" s="83"/>
      <c r="F21" s="50"/>
    </row>
    <row r="23" spans="1:9" s="39" customFormat="1" ht="15.75">
      <c r="A23" s="39" t="s">
        <v>40</v>
      </c>
      <c r="B23" s="50"/>
      <c r="C23" s="50"/>
      <c r="D23" s="50"/>
      <c r="E23" s="63"/>
      <c r="F23" s="50"/>
      <c r="G23" s="62"/>
      <c r="I23" s="56"/>
    </row>
    <row r="24" spans="1:6" s="4" customFormat="1" ht="13.5" customHeight="1">
      <c r="A24" s="183" t="s">
        <v>0</v>
      </c>
      <c r="B24" s="183"/>
      <c r="C24" s="183"/>
      <c r="D24" s="183"/>
      <c r="E24" s="183"/>
      <c r="F24" s="183"/>
    </row>
  </sheetData>
  <sheetProtection/>
  <mergeCells count="3">
    <mergeCell ref="A11:J11"/>
    <mergeCell ref="A24:F24"/>
    <mergeCell ref="A1:L1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58"/>
  <sheetViews>
    <sheetView rightToLeft="1" zoomScalePageLayoutView="0" workbookViewId="0" topLeftCell="A1">
      <selection activeCell="B55" sqref="B55"/>
    </sheetView>
  </sheetViews>
  <sheetFormatPr defaultColWidth="9.140625" defaultRowHeight="12.75"/>
  <cols>
    <col min="1" max="1" width="25.421875" style="0" customWidth="1"/>
    <col min="2" max="2" width="20.421875" style="0" customWidth="1"/>
    <col min="3" max="3" width="12.28125" style="0" bestFit="1" customWidth="1"/>
    <col min="5" max="5" width="11.7109375" style="0" bestFit="1" customWidth="1"/>
    <col min="9" max="9" width="13.28125" style="0" bestFit="1" customWidth="1"/>
  </cols>
  <sheetData>
    <row r="1" spans="1:10" s="39" customFormat="1" ht="45.75" customHeight="1">
      <c r="A1" s="157" t="s">
        <v>147</v>
      </c>
      <c r="B1" s="158"/>
      <c r="C1" s="158"/>
      <c r="D1" s="158"/>
      <c r="E1" s="158"/>
      <c r="F1" s="158"/>
      <c r="G1" s="158"/>
      <c r="H1" s="158"/>
      <c r="I1" s="158"/>
      <c r="J1" s="158"/>
    </row>
    <row r="2" spans="1:10" s="39" customFormat="1" ht="15.75">
      <c r="A2" s="140"/>
      <c r="B2" s="142"/>
      <c r="C2" s="142"/>
      <c r="D2" s="142"/>
      <c r="E2" s="142"/>
      <c r="F2" s="142"/>
      <c r="G2" s="142"/>
      <c r="H2" s="142"/>
      <c r="I2" s="142"/>
      <c r="J2" s="142"/>
    </row>
    <row r="3" spans="1:8" s="4" customFormat="1" ht="15.75">
      <c r="A3" s="29" t="s">
        <v>125</v>
      </c>
      <c r="B3" s="29"/>
      <c r="C3" s="29"/>
      <c r="D3" s="101" t="s">
        <v>126</v>
      </c>
      <c r="E3" s="23"/>
      <c r="G3" s="23"/>
      <c r="H3" s="23"/>
    </row>
    <row r="4" spans="1:8" s="4" customFormat="1" ht="15.75">
      <c r="A4" s="29"/>
      <c r="B4" s="29"/>
      <c r="C4" s="29"/>
      <c r="D4" s="101"/>
      <c r="E4" s="23"/>
      <c r="G4" s="23"/>
      <c r="H4" s="23"/>
    </row>
    <row r="5" spans="1:8" s="39" customFormat="1" ht="31.5">
      <c r="A5" s="58" t="s">
        <v>41</v>
      </c>
      <c r="B5" s="84" t="s">
        <v>146</v>
      </c>
      <c r="C5" s="80"/>
      <c r="D5" s="80"/>
      <c r="E5" s="80"/>
      <c r="F5" s="43"/>
      <c r="H5" s="78"/>
    </row>
    <row r="6" spans="1:8" s="39" customFormat="1" ht="31.5">
      <c r="A6" s="44" t="s">
        <v>43</v>
      </c>
      <c r="B6" s="54">
        <f>0.25*89.82*1000000000</f>
        <v>22455000000</v>
      </c>
      <c r="C6" s="50"/>
      <c r="D6" s="50"/>
      <c r="F6" s="50"/>
      <c r="H6" s="78"/>
    </row>
    <row r="7" spans="1:8" s="39" customFormat="1" ht="31.5">
      <c r="A7" s="42" t="s">
        <v>49</v>
      </c>
      <c r="B7" s="54">
        <f>0.06*89.82*1000000000</f>
        <v>5389200000</v>
      </c>
      <c r="C7" s="50"/>
      <c r="D7" s="50"/>
      <c r="F7" s="50"/>
      <c r="H7" s="78"/>
    </row>
    <row r="8" spans="1:8" s="39" customFormat="1" ht="31.5">
      <c r="A8" s="42" t="s">
        <v>50</v>
      </c>
      <c r="B8" s="54">
        <f>0.1*89.82*1000000000</f>
        <v>8982000000</v>
      </c>
      <c r="C8" s="50"/>
      <c r="D8" s="50"/>
      <c r="F8" s="50"/>
      <c r="H8" s="78"/>
    </row>
    <row r="9" spans="1:6" s="39" customFormat="1" ht="31.5">
      <c r="A9" s="42" t="s">
        <v>137</v>
      </c>
      <c r="B9" s="54">
        <f>0.22*89.82*1000000000</f>
        <v>19760399999.999996</v>
      </c>
      <c r="C9" s="50"/>
      <c r="D9" s="50"/>
      <c r="F9" s="50"/>
    </row>
    <row r="10" spans="1:6" s="39" customFormat="1" ht="31.5">
      <c r="A10" s="42" t="s">
        <v>53</v>
      </c>
      <c r="B10" s="54">
        <f>0.15*89.82*1000000000</f>
        <v>13472999999.999998</v>
      </c>
      <c r="C10" s="50"/>
      <c r="D10" s="50"/>
      <c r="F10" s="50"/>
    </row>
    <row r="11" spans="1:6" s="39" customFormat="1" ht="31.5">
      <c r="A11" s="42" t="s">
        <v>54</v>
      </c>
      <c r="B11" s="54">
        <f>0.1*89.82*1000000000</f>
        <v>8982000000</v>
      </c>
      <c r="C11" s="50"/>
      <c r="D11" s="50"/>
      <c r="F11" s="50"/>
    </row>
    <row r="12" spans="1:6" s="39" customFormat="1" ht="31.5">
      <c r="A12" s="44" t="s">
        <v>138</v>
      </c>
      <c r="B12" s="54">
        <f>0.12*89.82*1000000000</f>
        <v>10778400000</v>
      </c>
      <c r="C12" s="50"/>
      <c r="D12" s="50"/>
      <c r="F12" s="50"/>
    </row>
    <row r="13" spans="1:6" s="39" customFormat="1" ht="33" customHeight="1">
      <c r="A13" s="58" t="s">
        <v>55</v>
      </c>
      <c r="B13" s="74">
        <f>SUM(B6:B12)</f>
        <v>89820000000</v>
      </c>
      <c r="C13" s="83"/>
      <c r="D13" s="83"/>
      <c r="E13" s="83"/>
      <c r="F13" s="50"/>
    </row>
    <row r="15" spans="1:10" s="39" customFormat="1" ht="49.5" customHeight="1">
      <c r="A15" s="157" t="s">
        <v>148</v>
      </c>
      <c r="B15" s="158"/>
      <c r="C15" s="158"/>
      <c r="D15" s="158"/>
      <c r="E15" s="158"/>
      <c r="F15" s="158"/>
      <c r="G15" s="158"/>
      <c r="H15" s="158"/>
      <c r="I15" s="158"/>
      <c r="J15" s="158"/>
    </row>
    <row r="16" spans="1:10" s="39" customFormat="1" ht="15.75">
      <c r="A16" s="140"/>
      <c r="B16" s="142"/>
      <c r="C16" s="142"/>
      <c r="D16" s="142"/>
      <c r="E16" s="142"/>
      <c r="F16" s="142"/>
      <c r="G16" s="142"/>
      <c r="H16" s="142"/>
      <c r="I16" s="142"/>
      <c r="J16" s="142"/>
    </row>
    <row r="17" spans="1:8" s="4" customFormat="1" ht="15.75">
      <c r="A17" s="29" t="s">
        <v>125</v>
      </c>
      <c r="B17" s="29"/>
      <c r="C17" s="29"/>
      <c r="D17" s="101" t="s">
        <v>126</v>
      </c>
      <c r="E17" s="23"/>
      <c r="G17" s="23"/>
      <c r="H17" s="23"/>
    </row>
    <row r="18" spans="1:8" s="4" customFormat="1" ht="15.75">
      <c r="A18" s="29"/>
      <c r="B18" s="29"/>
      <c r="C18" s="29"/>
      <c r="D18" s="101"/>
      <c r="E18" s="23"/>
      <c r="G18" s="23"/>
      <c r="H18" s="23"/>
    </row>
    <row r="19" spans="1:8" s="39" customFormat="1" ht="31.5">
      <c r="A19" s="58" t="s">
        <v>41</v>
      </c>
      <c r="B19" s="84" t="s">
        <v>146</v>
      </c>
      <c r="C19" s="80"/>
      <c r="D19" s="80"/>
      <c r="E19" s="80"/>
      <c r="F19" s="43"/>
      <c r="H19" s="78"/>
    </row>
    <row r="20" spans="1:8" s="39" customFormat="1" ht="31.5">
      <c r="A20" s="44" t="s">
        <v>43</v>
      </c>
      <c r="B20" s="54">
        <f>0.44*952.97*(10^9)</f>
        <v>419306800000</v>
      </c>
      <c r="C20" s="50"/>
      <c r="D20" s="50"/>
      <c r="E20" s="50"/>
      <c r="F20" s="50"/>
      <c r="H20" s="78"/>
    </row>
    <row r="21" spans="1:8" s="39" customFormat="1" ht="31.5">
      <c r="A21" s="42" t="s">
        <v>49</v>
      </c>
      <c r="B21" s="54">
        <f>0.03*952.97*(10^9)</f>
        <v>28589100000</v>
      </c>
      <c r="C21" s="50"/>
      <c r="D21" s="50"/>
      <c r="E21" s="50"/>
      <c r="F21" s="50"/>
      <c r="H21" s="78"/>
    </row>
    <row r="22" spans="1:8" s="39" customFormat="1" ht="31.5">
      <c r="A22" s="42" t="s">
        <v>50</v>
      </c>
      <c r="B22" s="54">
        <f>0.06*952.97*(10^9)</f>
        <v>57178200000</v>
      </c>
      <c r="C22" s="50"/>
      <c r="D22" s="50"/>
      <c r="E22" s="50"/>
      <c r="F22" s="50"/>
      <c r="H22" s="78"/>
    </row>
    <row r="23" spans="1:6" s="39" customFormat="1" ht="31.5">
      <c r="A23" s="42" t="s">
        <v>137</v>
      </c>
      <c r="B23" s="54">
        <f>0.17*952.97*(10^9)</f>
        <v>162004900000.00003</v>
      </c>
      <c r="C23" s="50"/>
      <c r="D23" s="50"/>
      <c r="E23" s="50"/>
      <c r="F23" s="50"/>
    </row>
    <row r="24" spans="1:6" s="39" customFormat="1" ht="31.5">
      <c r="A24" s="42" t="s">
        <v>53</v>
      </c>
      <c r="B24" s="54">
        <f>0.11*952.97*(10^9)</f>
        <v>104826700000</v>
      </c>
      <c r="C24" s="50"/>
      <c r="D24" s="50"/>
      <c r="E24" s="50"/>
      <c r="F24" s="50"/>
    </row>
    <row r="25" spans="1:6" s="39" customFormat="1" ht="31.5">
      <c r="A25" s="42" t="s">
        <v>54</v>
      </c>
      <c r="B25" s="54">
        <f>0.08*952.97*(10^9)</f>
        <v>76237600000</v>
      </c>
      <c r="C25" s="50"/>
      <c r="D25" s="50"/>
      <c r="E25" s="50"/>
      <c r="F25" s="50"/>
    </row>
    <row r="26" spans="1:6" s="39" customFormat="1" ht="31.5">
      <c r="A26" s="44" t="s">
        <v>138</v>
      </c>
      <c r="B26" s="54">
        <f>0.11*952.97*(10^9)</f>
        <v>104826700000</v>
      </c>
      <c r="C26" s="50"/>
      <c r="D26" s="50"/>
      <c r="E26" s="50"/>
      <c r="F26" s="50"/>
    </row>
    <row r="27" spans="1:6" s="39" customFormat="1" ht="33" customHeight="1">
      <c r="A27" s="58" t="s">
        <v>55</v>
      </c>
      <c r="B27" s="74">
        <f>SUM(B20:B26)</f>
        <v>952970000000</v>
      </c>
      <c r="C27" s="83"/>
      <c r="D27" s="83"/>
      <c r="E27" s="83"/>
      <c r="F27" s="50"/>
    </row>
    <row r="29" spans="1:10" s="39" customFormat="1" ht="50.25" customHeight="1">
      <c r="A29" s="157" t="s">
        <v>149</v>
      </c>
      <c r="B29" s="158"/>
      <c r="C29" s="158"/>
      <c r="D29" s="158"/>
      <c r="E29" s="158"/>
      <c r="F29" s="158"/>
      <c r="G29" s="158"/>
      <c r="H29" s="158"/>
      <c r="I29" s="158"/>
      <c r="J29" s="158"/>
    </row>
    <row r="30" spans="1:10" s="39" customFormat="1" ht="15.75">
      <c r="A30" s="140"/>
      <c r="B30" s="142"/>
      <c r="C30" s="142"/>
      <c r="D30" s="142"/>
      <c r="E30" s="142"/>
      <c r="F30" s="142"/>
      <c r="G30" s="142"/>
      <c r="H30" s="142"/>
      <c r="I30" s="142"/>
      <c r="J30" s="142"/>
    </row>
    <row r="31" spans="1:8" s="4" customFormat="1" ht="15.75">
      <c r="A31" s="29" t="s">
        <v>125</v>
      </c>
      <c r="B31" s="29"/>
      <c r="C31" s="29"/>
      <c r="D31" s="101" t="s">
        <v>126</v>
      </c>
      <c r="E31" s="23"/>
      <c r="G31" s="23"/>
      <c r="H31" s="23"/>
    </row>
    <row r="32" spans="1:8" s="4" customFormat="1" ht="15.75">
      <c r="A32" s="29"/>
      <c r="B32" s="29"/>
      <c r="C32" s="29"/>
      <c r="D32" s="101"/>
      <c r="E32" s="23"/>
      <c r="G32" s="23"/>
      <c r="H32" s="23"/>
    </row>
    <row r="33" spans="1:8" s="39" customFormat="1" ht="31.5">
      <c r="A33" s="58" t="s">
        <v>41</v>
      </c>
      <c r="B33" s="84" t="s">
        <v>146</v>
      </c>
      <c r="C33" s="80"/>
      <c r="D33" s="80"/>
      <c r="E33" s="80"/>
      <c r="F33" s="43"/>
      <c r="H33" s="78"/>
    </row>
    <row r="34" spans="1:8" s="39" customFormat="1" ht="31.5">
      <c r="A34" s="44" t="s">
        <v>43</v>
      </c>
      <c r="B34" s="54">
        <f>0.27*991.67*(10^6)</f>
        <v>267750900</v>
      </c>
      <c r="C34" s="50"/>
      <c r="D34" s="50"/>
      <c r="F34" s="50"/>
      <c r="H34" s="78"/>
    </row>
    <row r="35" spans="1:8" s="39" customFormat="1" ht="31.5">
      <c r="A35" s="42" t="s">
        <v>49</v>
      </c>
      <c r="B35" s="54">
        <f>0.06*991.67*(10^6)</f>
        <v>59500199.99999999</v>
      </c>
      <c r="C35" s="50"/>
      <c r="D35" s="50"/>
      <c r="F35" s="50"/>
      <c r="H35" s="78"/>
    </row>
    <row r="36" spans="1:8" s="39" customFormat="1" ht="31.5">
      <c r="A36" s="42" t="s">
        <v>50</v>
      </c>
      <c r="B36" s="54">
        <f>0.06*991.67*(10^6)</f>
        <v>59500199.99999999</v>
      </c>
      <c r="C36" s="50"/>
      <c r="D36" s="50"/>
      <c r="F36" s="50"/>
      <c r="H36" s="78"/>
    </row>
    <row r="37" spans="1:6" s="39" customFormat="1" ht="31.5">
      <c r="A37" s="42" t="s">
        <v>137</v>
      </c>
      <c r="B37" s="54">
        <f>0.2*991.67*(10^6)</f>
        <v>198334000</v>
      </c>
      <c r="C37" s="50"/>
      <c r="D37" s="50"/>
      <c r="F37" s="50"/>
    </row>
    <row r="38" spans="1:6" s="39" customFormat="1" ht="31.5">
      <c r="A38" s="42" t="s">
        <v>53</v>
      </c>
      <c r="B38" s="54">
        <f>0.17*991.67*(10^6)</f>
        <v>168583900</v>
      </c>
      <c r="C38" s="50"/>
      <c r="D38" s="50"/>
      <c r="F38" s="50"/>
    </row>
    <row r="39" spans="1:6" s="39" customFormat="1" ht="31.5">
      <c r="A39" s="42" t="s">
        <v>54</v>
      </c>
      <c r="B39" s="54">
        <f>0.12*991.67*(10^6)</f>
        <v>119000399.99999999</v>
      </c>
      <c r="C39" s="50"/>
      <c r="D39" s="50"/>
      <c r="F39" s="50"/>
    </row>
    <row r="40" spans="1:6" s="39" customFormat="1" ht="31.5">
      <c r="A40" s="44" t="s">
        <v>138</v>
      </c>
      <c r="B40" s="54">
        <f>0.12*991.67*(10^6)</f>
        <v>119000399.99999999</v>
      </c>
      <c r="C40" s="50"/>
      <c r="D40" s="50"/>
      <c r="F40" s="50"/>
    </row>
    <row r="41" spans="1:6" s="39" customFormat="1" ht="33" customHeight="1">
      <c r="A41" s="58" t="s">
        <v>55</v>
      </c>
      <c r="B41" s="74">
        <f>SUM(B34:B40)</f>
        <v>991670000</v>
      </c>
      <c r="C41" s="83"/>
      <c r="D41" s="83"/>
      <c r="F41" s="50"/>
    </row>
    <row r="43" spans="1:10" s="39" customFormat="1" ht="39" customHeight="1">
      <c r="A43" s="157" t="s">
        <v>150</v>
      </c>
      <c r="B43" s="158"/>
      <c r="C43" s="158"/>
      <c r="D43" s="158"/>
      <c r="E43" s="158"/>
      <c r="F43" s="158"/>
      <c r="G43" s="158"/>
      <c r="H43" s="158"/>
      <c r="I43" s="158"/>
      <c r="J43" s="158"/>
    </row>
    <row r="44" spans="1:10" s="39" customFormat="1" ht="15.75">
      <c r="A44" s="140"/>
      <c r="B44" s="142"/>
      <c r="C44" s="142"/>
      <c r="D44" s="142"/>
      <c r="E44" s="142"/>
      <c r="F44" s="142"/>
      <c r="G44" s="142"/>
      <c r="H44" s="142"/>
      <c r="I44" s="142"/>
      <c r="J44" s="142"/>
    </row>
    <row r="45" spans="1:8" s="4" customFormat="1" ht="15.75">
      <c r="A45" s="29" t="s">
        <v>125</v>
      </c>
      <c r="B45" s="29"/>
      <c r="C45" s="29"/>
      <c r="D45" s="101" t="s">
        <v>126</v>
      </c>
      <c r="E45" s="23"/>
      <c r="G45" s="23"/>
      <c r="H45" s="23"/>
    </row>
    <row r="46" spans="1:8" s="4" customFormat="1" ht="15.75">
      <c r="A46" s="29"/>
      <c r="B46" s="29"/>
      <c r="C46" s="29"/>
      <c r="D46" s="101"/>
      <c r="E46" s="23"/>
      <c r="G46" s="23"/>
      <c r="H46" s="23"/>
    </row>
    <row r="47" spans="1:8" s="39" customFormat="1" ht="31.5">
      <c r="A47" s="58" t="s">
        <v>41</v>
      </c>
      <c r="B47" s="84" t="s">
        <v>146</v>
      </c>
      <c r="C47" s="80"/>
      <c r="D47" s="80"/>
      <c r="F47" s="43"/>
      <c r="H47" s="78"/>
    </row>
    <row r="48" spans="1:8" s="39" customFormat="1" ht="31.5">
      <c r="A48" s="44" t="s">
        <v>43</v>
      </c>
      <c r="B48" s="54">
        <f>0.31*14.29*(10^9)</f>
        <v>4429900000</v>
      </c>
      <c r="C48" s="50"/>
      <c r="D48" s="50"/>
      <c r="F48" s="50"/>
      <c r="H48" s="78"/>
    </row>
    <row r="49" spans="1:8" s="39" customFormat="1" ht="31.5">
      <c r="A49" s="42" t="s">
        <v>49</v>
      </c>
      <c r="B49" s="54">
        <f>0.1*14.29*(10^9)</f>
        <v>1429000000</v>
      </c>
      <c r="C49" s="50"/>
      <c r="D49" s="50"/>
      <c r="F49" s="50"/>
      <c r="H49" s="78"/>
    </row>
    <row r="50" spans="1:8" s="39" customFormat="1" ht="31.5">
      <c r="A50" s="42" t="s">
        <v>50</v>
      </c>
      <c r="B50" s="54">
        <f>0.1*14.29*(10^9)</f>
        <v>1429000000</v>
      </c>
      <c r="C50" s="50"/>
      <c r="D50" s="50"/>
      <c r="F50" s="50"/>
      <c r="H50" s="78"/>
    </row>
    <row r="51" spans="1:6" s="39" customFormat="1" ht="31.5">
      <c r="A51" s="42" t="s">
        <v>137</v>
      </c>
      <c r="B51" s="54">
        <f>0.23*14.29*(10^9)</f>
        <v>3286699999.9999995</v>
      </c>
      <c r="C51" s="50"/>
      <c r="D51" s="50"/>
      <c r="F51" s="50"/>
    </row>
    <row r="52" spans="1:6" s="39" customFormat="1" ht="31.5">
      <c r="A52" s="42" t="s">
        <v>53</v>
      </c>
      <c r="B52" s="54">
        <f>0.12*14.29*(10^9)</f>
        <v>1714799999.9999998</v>
      </c>
      <c r="C52" s="50"/>
      <c r="D52" s="50"/>
      <c r="F52" s="50"/>
    </row>
    <row r="53" spans="1:6" s="39" customFormat="1" ht="31.5">
      <c r="A53" s="42" t="s">
        <v>54</v>
      </c>
      <c r="B53" s="54">
        <f>0.06*14.29*(10^9)</f>
        <v>857399999.9999999</v>
      </c>
      <c r="C53" s="50"/>
      <c r="D53" s="50"/>
      <c r="F53" s="50"/>
    </row>
    <row r="54" spans="1:6" s="39" customFormat="1" ht="31.5">
      <c r="A54" s="44" t="s">
        <v>138</v>
      </c>
      <c r="B54" s="54">
        <f>0.08*14.29*(10^9)</f>
        <v>1143200000</v>
      </c>
      <c r="C54" s="50"/>
      <c r="D54" s="50"/>
      <c r="F54" s="50"/>
    </row>
    <row r="55" spans="1:6" s="39" customFormat="1" ht="33" customHeight="1">
      <c r="A55" s="58" t="s">
        <v>55</v>
      </c>
      <c r="B55" s="74">
        <f>SUM(B48:B54)</f>
        <v>14290000000</v>
      </c>
      <c r="C55" s="83"/>
      <c r="D55" s="83"/>
      <c r="E55" s="83"/>
      <c r="F55" s="50"/>
    </row>
    <row r="57" spans="1:9" s="39" customFormat="1" ht="15.75">
      <c r="A57" s="39" t="s">
        <v>40</v>
      </c>
      <c r="B57" s="50"/>
      <c r="C57" s="50"/>
      <c r="D57" s="50"/>
      <c r="E57" s="63"/>
      <c r="F57" s="50"/>
      <c r="G57" s="62"/>
      <c r="I57" s="56"/>
    </row>
    <row r="58" spans="1:6" s="4" customFormat="1" ht="13.5" customHeight="1">
      <c r="A58" s="183" t="s">
        <v>0</v>
      </c>
      <c r="B58" s="183"/>
      <c r="C58" s="183"/>
      <c r="D58" s="183"/>
      <c r="E58" s="183"/>
      <c r="F58" s="183"/>
    </row>
  </sheetData>
  <sheetProtection/>
  <mergeCells count="5">
    <mergeCell ref="A1:J1"/>
    <mergeCell ref="A15:J15"/>
    <mergeCell ref="A29:J29"/>
    <mergeCell ref="A43:J43"/>
    <mergeCell ref="A58:F5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63"/>
  <sheetViews>
    <sheetView rightToLeft="1" zoomScalePageLayoutView="0" workbookViewId="0" topLeftCell="A1">
      <selection activeCell="B59" sqref="B59"/>
    </sheetView>
  </sheetViews>
  <sheetFormatPr defaultColWidth="9.140625" defaultRowHeight="12.75"/>
  <cols>
    <col min="1" max="1" width="43.28125" style="25" customWidth="1"/>
    <col min="2" max="2" width="23.8515625" style="25" customWidth="1"/>
    <col min="3" max="3" width="15.7109375" style="25" bestFit="1" customWidth="1"/>
    <col min="4" max="4" width="17.8515625" style="25" customWidth="1"/>
    <col min="5" max="5" width="20.00390625" style="25" customWidth="1"/>
    <col min="6" max="8" width="15.7109375" style="25" bestFit="1" customWidth="1"/>
    <col min="9" max="9" width="16.8515625" style="25" bestFit="1" customWidth="1"/>
    <col min="10" max="10" width="9.140625" style="25" customWidth="1"/>
    <col min="11" max="12" width="15.7109375" style="25" bestFit="1" customWidth="1"/>
    <col min="13" max="13" width="14.00390625" style="25" bestFit="1" customWidth="1"/>
    <col min="14" max="15" width="15.7109375" style="25" bestFit="1" customWidth="1"/>
    <col min="16" max="16" width="14.00390625" style="25" bestFit="1" customWidth="1"/>
    <col min="17" max="17" width="15.7109375" style="25" bestFit="1" customWidth="1"/>
    <col min="18" max="16384" width="9.140625" style="25" customWidth="1"/>
  </cols>
  <sheetData>
    <row r="1" spans="1:6" ht="31.5" customHeight="1">
      <c r="A1" s="167" t="s">
        <v>97</v>
      </c>
      <c r="B1" s="185"/>
      <c r="C1" s="185"/>
      <c r="D1" s="185"/>
      <c r="E1" s="185"/>
      <c r="F1" s="185"/>
    </row>
    <row r="2" spans="1:6" ht="15.75">
      <c r="A2" s="38"/>
      <c r="B2" s="38"/>
      <c r="C2" s="38"/>
      <c r="D2" s="38"/>
      <c r="E2" s="38"/>
      <c r="F2" s="38"/>
    </row>
    <row r="3" spans="1:6" ht="15.75">
      <c r="A3" s="38" t="s">
        <v>98</v>
      </c>
      <c r="B3" s="38"/>
      <c r="C3" s="38"/>
      <c r="D3" s="38"/>
      <c r="E3" s="38"/>
      <c r="F3" s="38"/>
    </row>
    <row r="4" spans="1:6" ht="15.75">
      <c r="A4" s="38"/>
      <c r="B4" s="38"/>
      <c r="C4" s="38"/>
      <c r="D4" s="38"/>
      <c r="E4" s="38"/>
      <c r="F4" s="38"/>
    </row>
    <row r="5" spans="1:2" ht="31.5">
      <c r="A5" s="100" t="s">
        <v>65</v>
      </c>
      <c r="B5" s="100" t="s">
        <v>99</v>
      </c>
    </row>
    <row r="6" spans="1:4" ht="15.75">
      <c r="A6" s="34">
        <v>2007</v>
      </c>
      <c r="B6" s="114">
        <v>199.92</v>
      </c>
      <c r="C6" s="115"/>
      <c r="D6" s="104"/>
    </row>
    <row r="7" spans="1:4" ht="15.75">
      <c r="A7" s="34">
        <v>2008</v>
      </c>
      <c r="B7" s="114">
        <v>200.42</v>
      </c>
      <c r="C7" s="115"/>
      <c r="D7" s="104"/>
    </row>
    <row r="8" spans="1:4" ht="15.75">
      <c r="A8" s="34">
        <v>2009</v>
      </c>
      <c r="B8" s="114">
        <v>207.85</v>
      </c>
      <c r="C8" s="115"/>
      <c r="D8" s="104"/>
    </row>
    <row r="9" spans="1:4" ht="15.75">
      <c r="A9" s="34">
        <v>2010</v>
      </c>
      <c r="B9" s="114">
        <v>250.85</v>
      </c>
      <c r="C9" s="115"/>
      <c r="D9" s="104"/>
    </row>
    <row r="10" spans="1:4" ht="15.75">
      <c r="A10" s="34">
        <v>2011</v>
      </c>
      <c r="B10" s="114">
        <v>180.45</v>
      </c>
      <c r="C10" s="115"/>
      <c r="D10" s="104"/>
    </row>
    <row r="11" spans="1:4" ht="15.75">
      <c r="A11" s="34">
        <v>2012</v>
      </c>
      <c r="B11" s="114">
        <v>283.11</v>
      </c>
      <c r="C11" s="115"/>
      <c r="D11" s="104"/>
    </row>
    <row r="12" spans="1:4" ht="15.75">
      <c r="A12" s="34">
        <v>2013</v>
      </c>
      <c r="B12" s="114">
        <v>258.53</v>
      </c>
      <c r="C12" s="115"/>
      <c r="D12" s="104"/>
    </row>
    <row r="13" spans="1:4" ht="15.75">
      <c r="A13" s="34">
        <v>2014</v>
      </c>
      <c r="B13" s="114">
        <v>365.4</v>
      </c>
      <c r="C13" s="115"/>
      <c r="D13" s="104"/>
    </row>
    <row r="14" spans="1:4" ht="15.75">
      <c r="A14" s="34">
        <v>2015</v>
      </c>
      <c r="B14" s="114">
        <v>299</v>
      </c>
      <c r="C14" s="115"/>
      <c r="D14" s="104"/>
    </row>
    <row r="16" spans="1:5" s="81" customFormat="1" ht="41.25" customHeight="1">
      <c r="A16" s="167" t="s">
        <v>115</v>
      </c>
      <c r="B16" s="185"/>
      <c r="C16" s="185"/>
      <c r="D16" s="185"/>
      <c r="E16" s="185"/>
    </row>
    <row r="18" spans="1:6" s="122" customFormat="1" ht="15.75">
      <c r="A18" s="185" t="s">
        <v>100</v>
      </c>
      <c r="B18" s="185"/>
      <c r="C18" s="38"/>
      <c r="D18" s="38"/>
      <c r="E18" s="38"/>
      <c r="F18" s="38"/>
    </row>
    <row r="19" ht="15.75">
      <c r="C19" s="81"/>
    </row>
    <row r="20" spans="1:3" ht="31.5">
      <c r="A20" s="100" t="s">
        <v>101</v>
      </c>
      <c r="B20" s="100" t="s">
        <v>99</v>
      </c>
      <c r="C20" s="100" t="s">
        <v>102</v>
      </c>
    </row>
    <row r="21" spans="1:3" ht="31.5">
      <c r="A21" s="102" t="s">
        <v>103</v>
      </c>
      <c r="B21" s="93">
        <v>95421</v>
      </c>
      <c r="C21" s="91">
        <v>0.3141</v>
      </c>
    </row>
    <row r="22" spans="1:3" ht="31.5">
      <c r="A22" s="102" t="s">
        <v>105</v>
      </c>
      <c r="B22" s="93">
        <v>93073</v>
      </c>
      <c r="C22" s="91">
        <v>0.3063</v>
      </c>
    </row>
    <row r="23" spans="1:3" ht="31.5">
      <c r="A23" s="102" t="s">
        <v>106</v>
      </c>
      <c r="B23" s="93">
        <v>89817</v>
      </c>
      <c r="C23" s="91">
        <v>0.2956</v>
      </c>
    </row>
    <row r="24" spans="1:3" ht="31.5">
      <c r="A24" s="102" t="s">
        <v>107</v>
      </c>
      <c r="B24" s="93">
        <v>14285</v>
      </c>
      <c r="C24" s="91">
        <v>0.047</v>
      </c>
    </row>
    <row r="25" spans="1:3" ht="51" customHeight="1">
      <c r="A25" s="102" t="s">
        <v>108</v>
      </c>
      <c r="B25" s="93">
        <v>9291</v>
      </c>
      <c r="C25" s="91">
        <v>0.0306</v>
      </c>
    </row>
    <row r="26" spans="1:3" ht="31.5">
      <c r="A26" s="102" t="s">
        <v>109</v>
      </c>
      <c r="B26" s="93">
        <v>992</v>
      </c>
      <c r="C26" s="91">
        <v>0.0033</v>
      </c>
    </row>
    <row r="27" spans="1:3" ht="31.5">
      <c r="A27" s="102" t="s">
        <v>110</v>
      </c>
      <c r="B27" s="93">
        <v>953</v>
      </c>
      <c r="C27" s="91">
        <v>0.0031</v>
      </c>
    </row>
    <row r="28" spans="1:3" ht="31.5">
      <c r="A28" s="103" t="s">
        <v>153</v>
      </c>
      <c r="B28" s="94">
        <f>SUM(B21:B27)</f>
        <v>303832</v>
      </c>
      <c r="C28" s="92">
        <f>SUM(C21:C27)</f>
        <v>1</v>
      </c>
    </row>
    <row r="29" ht="15">
      <c r="B29" s="90"/>
    </row>
    <row r="30" spans="1:5" s="81" customFormat="1" ht="30.75" customHeight="1">
      <c r="A30" s="167" t="s">
        <v>151</v>
      </c>
      <c r="B30" s="185"/>
      <c r="C30" s="185"/>
      <c r="D30" s="185"/>
      <c r="E30" s="185"/>
    </row>
    <row r="31" spans="1:5" s="81" customFormat="1" ht="15.75">
      <c r="A31" s="38"/>
      <c r="B31" s="38"/>
      <c r="C31" s="38"/>
      <c r="D31" s="38"/>
      <c r="E31" s="38"/>
    </row>
    <row r="32" spans="1:5" s="81" customFormat="1" ht="15.75">
      <c r="A32" s="185" t="s">
        <v>100</v>
      </c>
      <c r="B32" s="185"/>
      <c r="C32" s="38"/>
      <c r="D32" s="38"/>
      <c r="E32" s="38"/>
    </row>
    <row r="33" spans="1:5" s="81" customFormat="1" ht="15.75">
      <c r="A33" s="38"/>
      <c r="B33" s="38"/>
      <c r="C33" s="38"/>
      <c r="D33" s="38"/>
      <c r="E33" s="38"/>
    </row>
    <row r="34" spans="1:9" s="95" customFormat="1" ht="47.25">
      <c r="A34" s="96" t="s">
        <v>152</v>
      </c>
      <c r="B34" s="58" t="s">
        <v>43</v>
      </c>
      <c r="C34" s="58" t="s">
        <v>49</v>
      </c>
      <c r="D34" s="58" t="s">
        <v>50</v>
      </c>
      <c r="E34" s="58" t="s">
        <v>137</v>
      </c>
      <c r="F34" s="58" t="s">
        <v>53</v>
      </c>
      <c r="G34" s="58" t="s">
        <v>54</v>
      </c>
      <c r="H34" s="58" t="s">
        <v>138</v>
      </c>
      <c r="I34" s="58" t="s">
        <v>55</v>
      </c>
    </row>
    <row r="35" spans="1:17" s="95" customFormat="1" ht="31.5">
      <c r="A35" s="102" t="s">
        <v>105</v>
      </c>
      <c r="B35" s="117">
        <v>30396.5</v>
      </c>
      <c r="C35" s="117">
        <v>10453.58</v>
      </c>
      <c r="D35" s="117">
        <v>7307.75</v>
      </c>
      <c r="E35" s="117">
        <v>20175.49</v>
      </c>
      <c r="F35" s="117">
        <v>8770.95</v>
      </c>
      <c r="G35" s="117">
        <v>6869.27</v>
      </c>
      <c r="H35" s="117">
        <v>9099.27</v>
      </c>
      <c r="I35" s="118">
        <f>SUM(B35:H35)</f>
        <v>93072.81000000001</v>
      </c>
      <c r="K35" s="119"/>
      <c r="L35" s="119"/>
      <c r="M35" s="119"/>
      <c r="N35" s="119"/>
      <c r="O35" s="119"/>
      <c r="P35" s="119"/>
      <c r="Q35" s="119"/>
    </row>
    <row r="36" spans="1:17" s="95" customFormat="1" ht="31.5">
      <c r="A36" s="102" t="s">
        <v>103</v>
      </c>
      <c r="B36" s="117">
        <v>46989.84</v>
      </c>
      <c r="C36" s="117">
        <v>8573.51</v>
      </c>
      <c r="D36" s="117">
        <v>8351.36</v>
      </c>
      <c r="E36" s="117">
        <v>14509.42</v>
      </c>
      <c r="F36" s="117">
        <v>7156.48</v>
      </c>
      <c r="G36" s="117">
        <v>3492.53</v>
      </c>
      <c r="H36" s="117">
        <v>6347.49</v>
      </c>
      <c r="I36" s="118">
        <f aca="true" t="shared" si="0" ref="I36:I41">SUM(B36:H36)</f>
        <v>95420.63</v>
      </c>
      <c r="K36" s="119"/>
      <c r="L36" s="119"/>
      <c r="M36" s="119"/>
      <c r="N36" s="119"/>
      <c r="O36" s="119"/>
      <c r="P36" s="119"/>
      <c r="Q36" s="119"/>
    </row>
    <row r="37" spans="1:17" s="95" customFormat="1" ht="31.5">
      <c r="A37" s="102" t="s">
        <v>107</v>
      </c>
      <c r="B37" s="117">
        <v>4360.82</v>
      </c>
      <c r="C37" s="117">
        <v>1372.29</v>
      </c>
      <c r="D37" s="117">
        <v>1451.89</v>
      </c>
      <c r="E37" s="117">
        <v>3346.04</v>
      </c>
      <c r="F37" s="117">
        <v>1749.29</v>
      </c>
      <c r="G37" s="117">
        <v>906.28</v>
      </c>
      <c r="H37" s="117">
        <v>1098.62</v>
      </c>
      <c r="I37" s="118">
        <f t="shared" si="0"/>
        <v>14285.230000000003</v>
      </c>
      <c r="K37" s="119"/>
      <c r="L37" s="119"/>
      <c r="M37" s="119"/>
      <c r="N37" s="119"/>
      <c r="O37" s="119"/>
      <c r="P37" s="119"/>
      <c r="Q37" s="119"/>
    </row>
    <row r="38" spans="1:17" s="95" customFormat="1" ht="31.5">
      <c r="A38" s="102" t="s">
        <v>110</v>
      </c>
      <c r="B38" s="117">
        <v>418.73</v>
      </c>
      <c r="C38" s="117">
        <v>29.58</v>
      </c>
      <c r="D38" s="117">
        <v>56.95</v>
      </c>
      <c r="E38" s="117">
        <v>160.63</v>
      </c>
      <c r="F38" s="117">
        <v>106.99</v>
      </c>
      <c r="G38" s="117">
        <v>72.37</v>
      </c>
      <c r="H38" s="117">
        <v>107.72</v>
      </c>
      <c r="I38" s="118">
        <f t="shared" si="0"/>
        <v>952.97</v>
      </c>
      <c r="K38" s="119"/>
      <c r="L38" s="119"/>
      <c r="M38" s="119"/>
      <c r="N38" s="119"/>
      <c r="O38" s="119"/>
      <c r="P38" s="119"/>
      <c r="Q38" s="119"/>
    </row>
    <row r="39" spans="1:17" s="95" customFormat="1" ht="31.5">
      <c r="A39" s="102" t="s">
        <v>109</v>
      </c>
      <c r="B39" s="117">
        <v>264.11</v>
      </c>
      <c r="C39" s="117">
        <v>56.13</v>
      </c>
      <c r="D39" s="117">
        <v>62.25</v>
      </c>
      <c r="E39" s="117">
        <v>203.63</v>
      </c>
      <c r="F39" s="117">
        <v>173.45</v>
      </c>
      <c r="G39" s="117">
        <v>115.08</v>
      </c>
      <c r="H39" s="117">
        <v>117.03</v>
      </c>
      <c r="I39" s="118">
        <f t="shared" si="0"/>
        <v>991.68</v>
      </c>
      <c r="K39" s="119"/>
      <c r="L39" s="119"/>
      <c r="M39" s="119"/>
      <c r="N39" s="119"/>
      <c r="O39" s="119"/>
      <c r="P39" s="119"/>
      <c r="Q39" s="119"/>
    </row>
    <row r="40" spans="1:17" s="95" customFormat="1" ht="31.5">
      <c r="A40" s="102" t="s">
        <v>106</v>
      </c>
      <c r="B40" s="117">
        <v>22501.56</v>
      </c>
      <c r="C40" s="117">
        <v>5380.69</v>
      </c>
      <c r="D40" s="117">
        <v>9122.29</v>
      </c>
      <c r="E40" s="117">
        <v>19733.89</v>
      </c>
      <c r="F40" s="117">
        <v>13775.17</v>
      </c>
      <c r="G40" s="117">
        <v>8853.52</v>
      </c>
      <c r="H40" s="117">
        <v>10450.12</v>
      </c>
      <c r="I40" s="118">
        <f t="shared" si="0"/>
        <v>89817.24</v>
      </c>
      <c r="K40" s="119"/>
      <c r="L40" s="119"/>
      <c r="M40" s="119"/>
      <c r="N40" s="119"/>
      <c r="O40" s="119"/>
      <c r="P40" s="119"/>
      <c r="Q40" s="119"/>
    </row>
    <row r="41" spans="1:17" s="95" customFormat="1" ht="31.5">
      <c r="A41" s="103" t="s">
        <v>153</v>
      </c>
      <c r="B41" s="118">
        <f aca="true" t="shared" si="1" ref="B41:H41">SUM(B35:B40)</f>
        <v>104931.56</v>
      </c>
      <c r="C41" s="118">
        <f t="shared" si="1"/>
        <v>25865.780000000002</v>
      </c>
      <c r="D41" s="118">
        <f t="shared" si="1"/>
        <v>26352.49</v>
      </c>
      <c r="E41" s="118">
        <f t="shared" si="1"/>
        <v>58129.1</v>
      </c>
      <c r="F41" s="118">
        <f t="shared" si="1"/>
        <v>31732.33</v>
      </c>
      <c r="G41" s="118">
        <f t="shared" si="1"/>
        <v>20309.050000000003</v>
      </c>
      <c r="H41" s="118">
        <f t="shared" si="1"/>
        <v>27220.25</v>
      </c>
      <c r="I41" s="118">
        <f t="shared" si="0"/>
        <v>294540.56</v>
      </c>
      <c r="K41" s="120"/>
      <c r="L41" s="120"/>
      <c r="M41" s="120"/>
      <c r="N41" s="120"/>
      <c r="O41" s="120"/>
      <c r="P41" s="120"/>
      <c r="Q41" s="120"/>
    </row>
    <row r="42" spans="11:17" ht="15">
      <c r="K42" s="121"/>
      <c r="L42" s="121"/>
      <c r="M42" s="121"/>
      <c r="N42" s="121"/>
      <c r="O42" s="121"/>
      <c r="P42" s="121"/>
      <c r="Q42" s="121"/>
    </row>
    <row r="43" spans="1:17" s="122" customFormat="1" ht="31.5" customHeight="1">
      <c r="A43" s="167" t="s">
        <v>111</v>
      </c>
      <c r="B43" s="167"/>
      <c r="C43" s="167"/>
      <c r="D43" s="167"/>
      <c r="K43" s="123"/>
      <c r="L43" s="123"/>
      <c r="M43" s="123"/>
      <c r="N43" s="123"/>
      <c r="O43" s="123"/>
      <c r="P43" s="123"/>
      <c r="Q43" s="123"/>
    </row>
    <row r="44" spans="1:17" ht="15.75">
      <c r="A44" s="38"/>
      <c r="B44" s="38"/>
      <c r="C44" s="38"/>
      <c r="K44" s="121"/>
      <c r="L44" s="121"/>
      <c r="M44" s="121"/>
      <c r="N44" s="121"/>
      <c r="O44" s="121"/>
      <c r="P44" s="121"/>
      <c r="Q44" s="121"/>
    </row>
    <row r="45" spans="1:17" ht="15.75">
      <c r="A45" s="38" t="s">
        <v>112</v>
      </c>
      <c r="B45" s="38"/>
      <c r="C45" s="38"/>
      <c r="K45" s="121"/>
      <c r="L45" s="121"/>
      <c r="M45" s="121"/>
      <c r="N45" s="121"/>
      <c r="O45" s="121"/>
      <c r="P45" s="121"/>
      <c r="Q45" s="121"/>
    </row>
    <row r="46" spans="1:17" ht="15.75">
      <c r="A46" s="38"/>
      <c r="B46" s="38"/>
      <c r="C46" s="38"/>
      <c r="K46" s="121"/>
      <c r="L46" s="121"/>
      <c r="M46" s="121"/>
      <c r="N46" s="121"/>
      <c r="O46" s="121"/>
      <c r="P46" s="121"/>
      <c r="Q46" s="121"/>
    </row>
    <row r="47" spans="1:11" ht="31.5">
      <c r="A47" s="103" t="s">
        <v>154</v>
      </c>
      <c r="B47" s="103" t="s">
        <v>155</v>
      </c>
      <c r="K47" s="116"/>
    </row>
    <row r="48" spans="1:11" ht="15.75">
      <c r="A48" s="82">
        <v>2002</v>
      </c>
      <c r="B48" s="89">
        <v>135</v>
      </c>
      <c r="K48" s="116"/>
    </row>
    <row r="49" spans="1:11" ht="15.75">
      <c r="A49" s="82">
        <v>2003</v>
      </c>
      <c r="B49" s="89">
        <v>135</v>
      </c>
      <c r="K49" s="116"/>
    </row>
    <row r="50" spans="1:2" ht="15.75">
      <c r="A50" s="82">
        <v>2004</v>
      </c>
      <c r="B50" s="89">
        <v>140</v>
      </c>
    </row>
    <row r="51" spans="1:2" ht="15.75">
      <c r="A51" s="82">
        <v>2006</v>
      </c>
      <c r="B51" s="89">
        <v>159</v>
      </c>
    </row>
    <row r="52" spans="1:2" ht="15.75">
      <c r="A52" s="82">
        <v>2007</v>
      </c>
      <c r="B52" s="89">
        <v>165</v>
      </c>
    </row>
    <row r="53" spans="1:2" ht="15.75">
      <c r="A53" s="82">
        <v>2008</v>
      </c>
      <c r="B53" s="89">
        <v>168</v>
      </c>
    </row>
    <row r="54" spans="1:2" ht="15.75">
      <c r="A54" s="82">
        <v>2009</v>
      </c>
      <c r="B54" s="89">
        <v>187</v>
      </c>
    </row>
    <row r="55" spans="1:2" ht="15.75">
      <c r="A55" s="82">
        <v>2010</v>
      </c>
      <c r="B55" s="89">
        <v>210</v>
      </c>
    </row>
    <row r="56" spans="1:2" ht="15.75">
      <c r="A56" s="82">
        <v>2011</v>
      </c>
      <c r="B56" s="89">
        <v>230</v>
      </c>
    </row>
    <row r="57" spans="1:2" ht="15.75">
      <c r="A57" s="82">
        <v>2012</v>
      </c>
      <c r="B57" s="88">
        <v>249</v>
      </c>
    </row>
    <row r="58" spans="1:2" ht="15.75">
      <c r="A58" s="82">
        <v>2013</v>
      </c>
      <c r="B58" s="88">
        <v>274</v>
      </c>
    </row>
    <row r="59" spans="1:2" ht="15.75">
      <c r="A59" s="82">
        <v>2014</v>
      </c>
      <c r="B59" s="88">
        <v>280</v>
      </c>
    </row>
    <row r="60" spans="1:2" ht="15.75">
      <c r="A60" s="82">
        <v>2015</v>
      </c>
      <c r="B60" s="88">
        <v>280</v>
      </c>
    </row>
    <row r="62" spans="1:9" s="39" customFormat="1" ht="15.75">
      <c r="A62" s="39" t="s">
        <v>40</v>
      </c>
      <c r="B62" s="50"/>
      <c r="C62" s="50"/>
      <c r="D62" s="50"/>
      <c r="E62" s="63"/>
      <c r="F62" s="50"/>
      <c r="G62" s="62"/>
      <c r="I62" s="56"/>
    </row>
    <row r="63" spans="1:6" s="4" customFormat="1" ht="13.5" customHeight="1">
      <c r="A63" s="183" t="s">
        <v>0</v>
      </c>
      <c r="B63" s="183"/>
      <c r="C63" s="183"/>
      <c r="D63" s="183"/>
      <c r="E63" s="183"/>
      <c r="F63" s="183"/>
    </row>
  </sheetData>
  <sheetProtection/>
  <mergeCells count="7">
    <mergeCell ref="A1:F1"/>
    <mergeCell ref="A16:E16"/>
    <mergeCell ref="A30:E30"/>
    <mergeCell ref="A63:F63"/>
    <mergeCell ref="A32:B32"/>
    <mergeCell ref="A18:B18"/>
    <mergeCell ref="A43:D4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74"/>
  <sheetViews>
    <sheetView rightToLeft="1" zoomScalePageLayoutView="0" workbookViewId="0" topLeftCell="A1">
      <selection activeCell="A61" sqref="A61:I61"/>
    </sheetView>
  </sheetViews>
  <sheetFormatPr defaultColWidth="9.140625" defaultRowHeight="12.75"/>
  <cols>
    <col min="1" max="16384" width="9.140625" style="125" customWidth="1"/>
  </cols>
  <sheetData>
    <row r="1" spans="1:9" ht="34.5" customHeight="1">
      <c r="A1" s="156" t="s">
        <v>156</v>
      </c>
      <c r="B1" s="156"/>
      <c r="C1" s="156"/>
      <c r="D1" s="156"/>
      <c r="E1" s="156"/>
      <c r="F1" s="156"/>
      <c r="G1" s="156"/>
      <c r="H1" s="156"/>
      <c r="I1" s="156"/>
    </row>
    <row r="2" spans="1:9" ht="15.75">
      <c r="A2" s="126"/>
      <c r="B2" s="126"/>
      <c r="C2" s="126"/>
      <c r="D2" s="126"/>
      <c r="E2" s="126"/>
      <c r="F2" s="126"/>
      <c r="G2" s="126"/>
      <c r="H2" s="126"/>
      <c r="I2" s="126"/>
    </row>
    <row r="3" spans="1:9" ht="15.75">
      <c r="A3" s="108" t="s">
        <v>113</v>
      </c>
      <c r="B3" s="108"/>
      <c r="C3" s="108"/>
      <c r="D3" s="126"/>
      <c r="E3" s="126"/>
      <c r="F3" s="126"/>
      <c r="G3" s="126"/>
      <c r="H3" s="126"/>
      <c r="I3" s="126"/>
    </row>
    <row r="4" spans="1:9" ht="15.75">
      <c r="A4" s="127"/>
      <c r="B4" s="126"/>
      <c r="C4" s="126"/>
      <c r="D4" s="126"/>
      <c r="E4" s="126"/>
      <c r="F4" s="126"/>
      <c r="G4" s="126"/>
      <c r="H4" s="126"/>
      <c r="I4" s="126"/>
    </row>
    <row r="5" spans="1:2" ht="31.5">
      <c r="A5" s="128" t="s">
        <v>65</v>
      </c>
      <c r="B5" s="84" t="s">
        <v>146</v>
      </c>
    </row>
    <row r="6" spans="1:2" ht="15.75">
      <c r="A6" s="109">
        <v>2010</v>
      </c>
      <c r="B6" s="129">
        <v>62</v>
      </c>
    </row>
    <row r="7" spans="1:2" ht="15.75">
      <c r="A7" s="109">
        <v>2011</v>
      </c>
      <c r="B7" s="129">
        <v>72</v>
      </c>
    </row>
    <row r="8" spans="1:2" ht="15.75">
      <c r="A8" s="109">
        <v>2012</v>
      </c>
      <c r="B8" s="109">
        <v>80</v>
      </c>
    </row>
    <row r="9" spans="1:2" ht="15.75">
      <c r="A9" s="109">
        <v>2013</v>
      </c>
      <c r="B9" s="109">
        <v>78</v>
      </c>
    </row>
    <row r="10" spans="1:2" ht="15.75">
      <c r="A10" s="109">
        <v>2014</v>
      </c>
      <c r="B10" s="109">
        <v>76</v>
      </c>
    </row>
    <row r="11" spans="1:2" ht="15.75">
      <c r="A11" s="109">
        <v>2015</v>
      </c>
      <c r="B11" s="109">
        <v>90</v>
      </c>
    </row>
    <row r="13" spans="1:10" s="131" customFormat="1" ht="44.25" customHeight="1">
      <c r="A13" s="156" t="s">
        <v>157</v>
      </c>
      <c r="B13" s="156"/>
      <c r="C13" s="156"/>
      <c r="D13" s="156"/>
      <c r="E13" s="156"/>
      <c r="F13" s="156"/>
      <c r="G13" s="156"/>
      <c r="H13" s="156"/>
      <c r="I13" s="156"/>
      <c r="J13" s="156"/>
    </row>
    <row r="14" spans="1:9" ht="15.75">
      <c r="A14" s="126"/>
      <c r="B14" s="126"/>
      <c r="C14" s="126"/>
      <c r="D14" s="126"/>
      <c r="E14" s="126"/>
      <c r="F14" s="126"/>
      <c r="G14" s="126"/>
      <c r="H14" s="126"/>
      <c r="I14" s="126"/>
    </row>
    <row r="15" spans="1:9" ht="15.75">
      <c r="A15" s="186" t="s">
        <v>113</v>
      </c>
      <c r="B15" s="186"/>
      <c r="C15" s="186"/>
      <c r="D15" s="186"/>
      <c r="E15" s="126"/>
      <c r="F15" s="126"/>
      <c r="G15" s="126"/>
      <c r="H15" s="126"/>
      <c r="I15" s="126"/>
    </row>
    <row r="17" spans="1:2" ht="39.75" customHeight="1">
      <c r="A17" s="128" t="s">
        <v>65</v>
      </c>
      <c r="B17" s="84" t="s">
        <v>146</v>
      </c>
    </row>
    <row r="18" spans="1:2" ht="24.75" customHeight="1">
      <c r="A18" s="112">
        <v>2010</v>
      </c>
      <c r="B18" s="55">
        <v>71</v>
      </c>
    </row>
    <row r="19" spans="1:2" ht="24.75" customHeight="1">
      <c r="A19" s="112">
        <v>2011</v>
      </c>
      <c r="B19" s="55">
        <v>75</v>
      </c>
    </row>
    <row r="20" spans="1:2" ht="24.75" customHeight="1">
      <c r="A20" s="112">
        <v>2012</v>
      </c>
      <c r="B20" s="112">
        <v>76</v>
      </c>
    </row>
    <row r="21" spans="1:2" ht="24.75" customHeight="1">
      <c r="A21" s="112">
        <v>2013</v>
      </c>
      <c r="B21" s="112">
        <v>78</v>
      </c>
    </row>
    <row r="22" spans="1:2" ht="24.75" customHeight="1">
      <c r="A22" s="112">
        <v>2014</v>
      </c>
      <c r="B22" s="112">
        <v>94</v>
      </c>
    </row>
    <row r="23" spans="1:2" ht="24.75" customHeight="1">
      <c r="A23" s="112">
        <v>2015</v>
      </c>
      <c r="B23" s="112">
        <v>93</v>
      </c>
    </row>
    <row r="25" spans="1:9" ht="40.5" customHeight="1">
      <c r="A25" s="156" t="s">
        <v>158</v>
      </c>
      <c r="B25" s="156"/>
      <c r="C25" s="156"/>
      <c r="D25" s="156"/>
      <c r="E25" s="156"/>
      <c r="F25" s="156"/>
      <c r="G25" s="156"/>
      <c r="H25" s="156"/>
      <c r="I25" s="156"/>
    </row>
    <row r="26" spans="1:9" ht="15.75">
      <c r="A26" s="126"/>
      <c r="B26" s="126"/>
      <c r="C26" s="126"/>
      <c r="D26" s="126"/>
      <c r="E26" s="126"/>
      <c r="F26" s="126"/>
      <c r="G26" s="126"/>
      <c r="H26" s="126"/>
      <c r="I26" s="126"/>
    </row>
    <row r="27" spans="1:9" ht="15.75">
      <c r="A27" s="186" t="s">
        <v>113</v>
      </c>
      <c r="B27" s="186"/>
      <c r="C27" s="186"/>
      <c r="D27" s="186"/>
      <c r="E27" s="126"/>
      <c r="F27" s="126"/>
      <c r="G27" s="126"/>
      <c r="H27" s="126"/>
      <c r="I27" s="126"/>
    </row>
    <row r="29" spans="1:5" ht="39.75" customHeight="1">
      <c r="A29" s="128" t="s">
        <v>65</v>
      </c>
      <c r="B29" s="84" t="s">
        <v>146</v>
      </c>
      <c r="E29" s="106"/>
    </row>
    <row r="30" spans="1:5" ht="15.75">
      <c r="A30" s="112">
        <v>2010</v>
      </c>
      <c r="B30" s="55">
        <v>68</v>
      </c>
      <c r="E30" s="130"/>
    </row>
    <row r="31" spans="1:5" ht="15.75">
      <c r="A31" s="112">
        <v>2011</v>
      </c>
      <c r="B31" s="55">
        <v>80</v>
      </c>
      <c r="E31" s="130"/>
    </row>
    <row r="32" spans="1:2" ht="15.75">
      <c r="A32" s="112">
        <v>2012</v>
      </c>
      <c r="B32" s="112">
        <v>74</v>
      </c>
    </row>
    <row r="33" spans="1:2" ht="15.75">
      <c r="A33" s="112">
        <v>2013</v>
      </c>
      <c r="B33" s="112">
        <v>76</v>
      </c>
    </row>
    <row r="34" spans="1:2" ht="15.75">
      <c r="A34" s="112">
        <v>2014</v>
      </c>
      <c r="B34" s="112">
        <v>102</v>
      </c>
    </row>
    <row r="35" spans="1:2" ht="15.75">
      <c r="A35" s="112">
        <v>2015</v>
      </c>
      <c r="B35" s="112">
        <v>95</v>
      </c>
    </row>
    <row r="37" spans="1:9" ht="38.25" customHeight="1">
      <c r="A37" s="156" t="s">
        <v>160</v>
      </c>
      <c r="B37" s="156"/>
      <c r="C37" s="156"/>
      <c r="D37" s="156"/>
      <c r="E37" s="156"/>
      <c r="F37" s="156"/>
      <c r="G37" s="156"/>
      <c r="H37" s="156"/>
      <c r="I37" s="156"/>
    </row>
    <row r="38" spans="1:9" ht="15.75">
      <c r="A38" s="126"/>
      <c r="B38" s="126"/>
      <c r="C38" s="126"/>
      <c r="D38" s="126"/>
      <c r="E38" s="126"/>
      <c r="F38" s="126"/>
      <c r="G38" s="126"/>
      <c r="H38" s="126"/>
      <c r="I38" s="126"/>
    </row>
    <row r="39" spans="1:9" s="131" customFormat="1" ht="15.75">
      <c r="A39" s="186" t="s">
        <v>159</v>
      </c>
      <c r="B39" s="186"/>
      <c r="C39" s="186"/>
      <c r="D39" s="186"/>
      <c r="E39" s="124"/>
      <c r="F39" s="124"/>
      <c r="G39" s="124"/>
      <c r="H39" s="124"/>
      <c r="I39" s="124"/>
    </row>
    <row r="41" spans="1:2" ht="31.5">
      <c r="A41" s="128" t="s">
        <v>65</v>
      </c>
      <c r="B41" s="84" t="s">
        <v>146</v>
      </c>
    </row>
    <row r="42" spans="1:2" ht="15.75">
      <c r="A42" s="112">
        <v>2010</v>
      </c>
      <c r="B42" s="55">
        <v>966</v>
      </c>
    </row>
    <row r="43" spans="1:2" ht="15.75">
      <c r="A43" s="112">
        <v>2011</v>
      </c>
      <c r="B43" s="55">
        <v>1059</v>
      </c>
    </row>
    <row r="44" spans="1:2" ht="15.75">
      <c r="A44" s="112">
        <v>2012</v>
      </c>
      <c r="B44" s="112">
        <v>893</v>
      </c>
    </row>
    <row r="45" spans="1:2" ht="15.75">
      <c r="A45" s="112">
        <v>2013</v>
      </c>
      <c r="B45" s="112">
        <v>954</v>
      </c>
    </row>
    <row r="46" spans="1:2" ht="15.75">
      <c r="A46" s="112">
        <v>2014</v>
      </c>
      <c r="B46" s="112">
        <v>1139</v>
      </c>
    </row>
    <row r="47" spans="1:2" ht="15.75">
      <c r="A47" s="112">
        <v>2015</v>
      </c>
      <c r="B47" s="112">
        <v>953</v>
      </c>
    </row>
    <row r="49" spans="1:9" ht="33.75" customHeight="1">
      <c r="A49" s="156" t="s">
        <v>161</v>
      </c>
      <c r="B49" s="156"/>
      <c r="C49" s="156"/>
      <c r="D49" s="156"/>
      <c r="E49" s="156"/>
      <c r="F49" s="156"/>
      <c r="G49" s="156"/>
      <c r="H49" s="156"/>
      <c r="I49" s="156"/>
    </row>
    <row r="50" spans="1:9" ht="15.75">
      <c r="A50" s="126"/>
      <c r="B50" s="126"/>
      <c r="C50" s="126"/>
      <c r="D50" s="126"/>
      <c r="E50" s="126"/>
      <c r="F50" s="126"/>
      <c r="G50" s="126"/>
      <c r="H50" s="126"/>
      <c r="I50" s="126"/>
    </row>
    <row r="51" spans="1:9" ht="15.75">
      <c r="A51" s="187" t="s">
        <v>113</v>
      </c>
      <c r="B51" s="187"/>
      <c r="C51" s="187"/>
      <c r="D51" s="187"/>
      <c r="E51" s="126"/>
      <c r="F51" s="126"/>
      <c r="G51" s="126"/>
      <c r="H51" s="126"/>
      <c r="I51" s="126"/>
    </row>
    <row r="53" spans="1:2" ht="31.5">
      <c r="A53" s="128" t="s">
        <v>65</v>
      </c>
      <c r="B53" s="84" t="s">
        <v>146</v>
      </c>
    </row>
    <row r="54" spans="1:2" ht="15.75">
      <c r="A54" s="112">
        <v>2010</v>
      </c>
      <c r="B54" s="55">
        <v>8</v>
      </c>
    </row>
    <row r="55" spans="1:2" ht="15.75">
      <c r="A55" s="112">
        <v>2011</v>
      </c>
      <c r="B55" s="55">
        <v>9</v>
      </c>
    </row>
    <row r="56" spans="1:2" ht="15.75">
      <c r="A56" s="112">
        <v>2012</v>
      </c>
      <c r="B56" s="112">
        <v>13</v>
      </c>
    </row>
    <row r="57" spans="1:2" ht="15.75">
      <c r="A57" s="112">
        <v>2013</v>
      </c>
      <c r="B57" s="112">
        <v>9</v>
      </c>
    </row>
    <row r="58" spans="1:2" ht="15.75">
      <c r="A58" s="112">
        <v>2014</v>
      </c>
      <c r="B58" s="55">
        <v>16</v>
      </c>
    </row>
    <row r="59" spans="1:2" ht="15.75">
      <c r="A59" s="112">
        <v>2015</v>
      </c>
      <c r="B59" s="112">
        <v>14</v>
      </c>
    </row>
    <row r="60" spans="1:4" ht="15.75">
      <c r="A60" s="106"/>
      <c r="B60" s="188"/>
      <c r="C60" s="188"/>
      <c r="D60" s="188"/>
    </row>
    <row r="61" spans="1:9" ht="37.5" customHeight="1">
      <c r="A61" s="156" t="s">
        <v>162</v>
      </c>
      <c r="B61" s="156"/>
      <c r="C61" s="156"/>
      <c r="D61" s="156"/>
      <c r="E61" s="156"/>
      <c r="F61" s="156"/>
      <c r="G61" s="156"/>
      <c r="H61" s="156"/>
      <c r="I61" s="156"/>
    </row>
    <row r="62" spans="1:9" ht="15.75">
      <c r="A62" s="126"/>
      <c r="B62" s="126"/>
      <c r="C62" s="126"/>
      <c r="D62" s="126"/>
      <c r="E62" s="126"/>
      <c r="F62" s="126"/>
      <c r="G62" s="126"/>
      <c r="H62" s="126"/>
      <c r="I62" s="126"/>
    </row>
    <row r="63" spans="1:9" s="131" customFormat="1" ht="15.75">
      <c r="A63" s="186" t="s">
        <v>114</v>
      </c>
      <c r="B63" s="186"/>
      <c r="C63" s="186"/>
      <c r="D63" s="186"/>
      <c r="E63" s="124"/>
      <c r="F63" s="124"/>
      <c r="G63" s="124"/>
      <c r="H63" s="124"/>
      <c r="I63" s="124"/>
    </row>
    <row r="65" spans="1:2" ht="31.5">
      <c r="A65" s="128" t="s">
        <v>65</v>
      </c>
      <c r="B65" s="84" t="s">
        <v>146</v>
      </c>
    </row>
    <row r="66" spans="1:2" ht="15.75">
      <c r="A66" s="112">
        <v>2010</v>
      </c>
      <c r="B66" s="55">
        <v>902</v>
      </c>
    </row>
    <row r="67" spans="1:2" ht="15.75">
      <c r="A67" s="112">
        <v>2011</v>
      </c>
      <c r="B67" s="55">
        <v>937</v>
      </c>
    </row>
    <row r="68" spans="1:2" ht="15.75">
      <c r="A68" s="112">
        <v>2012</v>
      </c>
      <c r="B68" s="112">
        <v>923</v>
      </c>
    </row>
    <row r="69" spans="1:2" ht="15.75">
      <c r="A69" s="112">
        <v>2013</v>
      </c>
      <c r="B69" s="112">
        <v>957</v>
      </c>
    </row>
    <row r="70" spans="1:2" ht="15.75">
      <c r="A70" s="112">
        <v>2014</v>
      </c>
      <c r="B70" s="55">
        <v>1091</v>
      </c>
    </row>
    <row r="71" spans="1:2" ht="15.75">
      <c r="A71" s="112">
        <v>2015</v>
      </c>
      <c r="B71" s="112">
        <v>992</v>
      </c>
    </row>
    <row r="73" spans="1:9" s="39" customFormat="1" ht="15.75">
      <c r="A73" s="39" t="s">
        <v>40</v>
      </c>
      <c r="B73" s="50"/>
      <c r="C73" s="50"/>
      <c r="D73" s="50"/>
      <c r="E73" s="63"/>
      <c r="F73" s="50"/>
      <c r="G73" s="62"/>
      <c r="I73" s="56"/>
    </row>
    <row r="74" spans="1:6" s="4" customFormat="1" ht="13.5" customHeight="1">
      <c r="A74" s="183" t="s">
        <v>0</v>
      </c>
      <c r="B74" s="183"/>
      <c r="C74" s="183"/>
      <c r="D74" s="183"/>
      <c r="E74" s="183"/>
      <c r="F74" s="183"/>
    </row>
  </sheetData>
  <sheetProtection/>
  <mergeCells count="13">
    <mergeCell ref="A51:D51"/>
    <mergeCell ref="A63:D63"/>
    <mergeCell ref="A74:F74"/>
    <mergeCell ref="A37:I37"/>
    <mergeCell ref="B60:D60"/>
    <mergeCell ref="A49:I49"/>
    <mergeCell ref="A61:I61"/>
    <mergeCell ref="A1:I1"/>
    <mergeCell ref="A25:I25"/>
    <mergeCell ref="A13:J13"/>
    <mergeCell ref="A15:D15"/>
    <mergeCell ref="A27:D27"/>
    <mergeCell ref="A39:D39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13"/>
  <sheetViews>
    <sheetView rightToLeft="1" zoomScalePageLayoutView="0" workbookViewId="0" topLeftCell="A1">
      <selection activeCell="B3" sqref="B3"/>
    </sheetView>
  </sheetViews>
  <sheetFormatPr defaultColWidth="9.140625" defaultRowHeight="12.75"/>
  <cols>
    <col min="1" max="1" width="36.140625" style="25" customWidth="1"/>
    <col min="2" max="2" width="18.140625" style="25" bestFit="1" customWidth="1"/>
    <col min="3" max="3" width="26.57421875" style="25" customWidth="1"/>
    <col min="4" max="4" width="24.00390625" style="25" customWidth="1"/>
    <col min="5" max="5" width="19.00390625" style="25" customWidth="1"/>
    <col min="6" max="6" width="27.8515625" style="25" customWidth="1"/>
    <col min="7" max="8" width="18.140625" style="25" bestFit="1" customWidth="1"/>
    <col min="12" max="16384" width="9.140625" style="25" customWidth="1"/>
  </cols>
  <sheetData>
    <row r="1" spans="1:5" s="81" customFormat="1" ht="47.25" customHeight="1">
      <c r="A1" s="167" t="s">
        <v>116</v>
      </c>
      <c r="B1" s="185"/>
      <c r="C1" s="185"/>
      <c r="D1" s="185"/>
      <c r="E1" s="185"/>
    </row>
    <row r="2" spans="9:11" ht="15">
      <c r="I2" s="25"/>
      <c r="J2" s="25"/>
      <c r="K2" s="25"/>
    </row>
    <row r="3" spans="9:11" ht="15">
      <c r="I3" s="25"/>
      <c r="J3" s="25"/>
      <c r="K3" s="25"/>
    </row>
    <row r="4" spans="1:11" ht="15.75">
      <c r="A4" s="38" t="s">
        <v>117</v>
      </c>
      <c r="B4" s="38"/>
      <c r="C4" s="38"/>
      <c r="D4" s="38"/>
      <c r="E4" s="38"/>
      <c r="F4" s="38"/>
      <c r="I4" s="25"/>
      <c r="J4" s="25"/>
      <c r="K4" s="25"/>
    </row>
    <row r="5" spans="1:11" ht="15.75">
      <c r="A5" s="38"/>
      <c r="B5" s="38"/>
      <c r="C5" s="38"/>
      <c r="D5" s="38"/>
      <c r="E5" s="38"/>
      <c r="F5" s="38"/>
      <c r="I5" s="25"/>
      <c r="J5" s="25"/>
      <c r="K5" s="25"/>
    </row>
    <row r="6" spans="1:11" ht="68.25" customHeight="1">
      <c r="A6" s="132" t="s">
        <v>163</v>
      </c>
      <c r="B6" s="100" t="s">
        <v>105</v>
      </c>
      <c r="C6" s="100" t="s">
        <v>107</v>
      </c>
      <c r="D6" s="100" t="s">
        <v>110</v>
      </c>
      <c r="E6" s="100" t="s">
        <v>109</v>
      </c>
      <c r="F6" s="100" t="s">
        <v>106</v>
      </c>
      <c r="G6" s="100" t="s">
        <v>103</v>
      </c>
      <c r="H6" s="58" t="s">
        <v>63</v>
      </c>
      <c r="I6" s="25"/>
      <c r="J6" s="25"/>
      <c r="K6" s="25"/>
    </row>
    <row r="7" spans="1:11" ht="15.75">
      <c r="A7" s="97">
        <v>2012</v>
      </c>
      <c r="B7" s="54">
        <v>75822.724</v>
      </c>
      <c r="C7" s="54">
        <v>12940.751</v>
      </c>
      <c r="D7" s="54">
        <v>892.675</v>
      </c>
      <c r="E7" s="54">
        <v>923.005</v>
      </c>
      <c r="F7" s="54">
        <v>79909.267</v>
      </c>
      <c r="G7" s="54">
        <v>73973.204</v>
      </c>
      <c r="H7" s="98">
        <f>SUM(B7:G7)</f>
        <v>244461.62600000002</v>
      </c>
      <c r="I7" s="25"/>
      <c r="J7" s="25"/>
      <c r="K7" s="25"/>
    </row>
    <row r="8" spans="1:11" ht="15.75">
      <c r="A8" s="97">
        <v>2013</v>
      </c>
      <c r="B8" s="54">
        <v>78324.44</v>
      </c>
      <c r="C8" s="54">
        <v>9495.326</v>
      </c>
      <c r="D8" s="54">
        <v>953.726</v>
      </c>
      <c r="E8" s="54">
        <v>957.295</v>
      </c>
      <c r="F8" s="54">
        <v>77914.919</v>
      </c>
      <c r="G8" s="54">
        <v>75704.268</v>
      </c>
      <c r="H8" s="98">
        <f>SUM(B8:G8)</f>
        <v>243349.974</v>
      </c>
      <c r="I8" s="25"/>
      <c r="J8" s="25"/>
      <c r="K8" s="25"/>
    </row>
    <row r="9" spans="1:11" ht="15.75">
      <c r="A9" s="97">
        <v>2014</v>
      </c>
      <c r="B9" s="54">
        <v>94452</v>
      </c>
      <c r="C9" s="54">
        <v>15534.508</v>
      </c>
      <c r="D9" s="54">
        <v>1139.482</v>
      </c>
      <c r="E9" s="54">
        <v>1091.298</v>
      </c>
      <c r="F9" s="54">
        <v>76485.187</v>
      </c>
      <c r="G9" s="54">
        <v>102458.918</v>
      </c>
      <c r="H9" s="98">
        <f>SUM(B9:G9)</f>
        <v>291161.39300000004</v>
      </c>
      <c r="I9" s="25"/>
      <c r="J9" s="25"/>
      <c r="K9" s="25"/>
    </row>
    <row r="10" spans="1:11" ht="15.75">
      <c r="A10" s="97">
        <v>2015</v>
      </c>
      <c r="B10" s="54">
        <v>93073</v>
      </c>
      <c r="C10" s="54">
        <v>14285</v>
      </c>
      <c r="D10" s="54">
        <v>953</v>
      </c>
      <c r="E10" s="54">
        <v>992</v>
      </c>
      <c r="F10" s="54">
        <v>89817</v>
      </c>
      <c r="G10" s="54">
        <v>95421</v>
      </c>
      <c r="H10" s="98">
        <f>SUM(B10:G10)</f>
        <v>294541</v>
      </c>
      <c r="I10" s="25"/>
      <c r="J10" s="25"/>
      <c r="K10" s="25"/>
    </row>
    <row r="11" spans="9:11" ht="15">
      <c r="I11" s="25"/>
      <c r="J11" s="25"/>
      <c r="K11" s="25"/>
    </row>
    <row r="12" spans="1:9" s="39" customFormat="1" ht="15.75">
      <c r="A12" s="39" t="s">
        <v>40</v>
      </c>
      <c r="B12" s="50"/>
      <c r="C12" s="50"/>
      <c r="D12" s="50"/>
      <c r="E12" s="63"/>
      <c r="F12" s="50"/>
      <c r="G12" s="62"/>
      <c r="I12" s="56"/>
    </row>
    <row r="13" spans="1:6" s="4" customFormat="1" ht="13.5" customHeight="1">
      <c r="A13" s="183" t="s">
        <v>0</v>
      </c>
      <c r="B13" s="183"/>
      <c r="C13" s="183"/>
      <c r="D13" s="183"/>
      <c r="E13" s="183"/>
      <c r="F13" s="183"/>
    </row>
  </sheetData>
  <sheetProtection/>
  <mergeCells count="2">
    <mergeCell ref="A1:E1"/>
    <mergeCell ref="A13:F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36"/>
  <sheetViews>
    <sheetView rightToLeft="1" zoomScalePageLayoutView="0" workbookViewId="0" topLeftCell="A1">
      <selection activeCell="N27" sqref="N27"/>
    </sheetView>
  </sheetViews>
  <sheetFormatPr defaultColWidth="9.140625" defaultRowHeight="31.5" customHeight="1"/>
  <cols>
    <col min="1" max="1" width="9.140625" style="190" customWidth="1"/>
    <col min="2" max="2" width="40.421875" style="190" customWidth="1"/>
    <col min="3" max="3" width="16.8515625" style="190" customWidth="1"/>
    <col min="4" max="4" width="20.57421875" style="190" customWidth="1"/>
    <col min="5" max="16384" width="9.140625" style="190" customWidth="1"/>
  </cols>
  <sheetData>
    <row r="1" spans="1:13" ht="31.5" customHeight="1">
      <c r="A1" s="189" t="s">
        <v>205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</row>
    <row r="2" ht="31.5" customHeight="1" thickBot="1"/>
    <row r="3" spans="2:4" ht="63" customHeight="1" thickBot="1">
      <c r="B3" s="191" t="s">
        <v>190</v>
      </c>
      <c r="C3" s="192" t="s">
        <v>191</v>
      </c>
      <c r="D3" s="193" t="s">
        <v>192</v>
      </c>
    </row>
    <row r="4" spans="2:4" ht="31.5" customHeight="1">
      <c r="B4" s="194" t="s">
        <v>193</v>
      </c>
      <c r="C4" s="195">
        <v>2</v>
      </c>
      <c r="D4" s="196">
        <v>12</v>
      </c>
    </row>
    <row r="5" spans="2:4" ht="31.5" customHeight="1">
      <c r="B5" s="197" t="s">
        <v>194</v>
      </c>
      <c r="C5" s="198">
        <v>5</v>
      </c>
      <c r="D5" s="199">
        <v>45</v>
      </c>
    </row>
    <row r="6" spans="2:4" ht="31.5" customHeight="1">
      <c r="B6" s="197" t="s">
        <v>195</v>
      </c>
      <c r="C6" s="198">
        <v>7</v>
      </c>
      <c r="D6" s="199">
        <v>21</v>
      </c>
    </row>
    <row r="7" spans="2:4" ht="31.5" customHeight="1">
      <c r="B7" s="197" t="s">
        <v>196</v>
      </c>
      <c r="C7" s="198">
        <v>3</v>
      </c>
      <c r="D7" s="199">
        <v>12</v>
      </c>
    </row>
    <row r="8" spans="2:4" ht="31.5" customHeight="1">
      <c r="B8" s="197" t="s">
        <v>197</v>
      </c>
      <c r="C8" s="198">
        <v>5</v>
      </c>
      <c r="D8" s="199">
        <v>21</v>
      </c>
    </row>
    <row r="9" spans="2:4" ht="31.5" customHeight="1" thickBot="1">
      <c r="B9" s="200" t="s">
        <v>198</v>
      </c>
      <c r="C9" s="201">
        <v>5</v>
      </c>
      <c r="D9" s="202">
        <v>5</v>
      </c>
    </row>
    <row r="10" spans="2:4" ht="31.5" customHeight="1" thickBot="1">
      <c r="B10" s="203" t="s">
        <v>55</v>
      </c>
      <c r="C10" s="204">
        <f>SUM(C4:C9)</f>
        <v>27</v>
      </c>
      <c r="D10" s="205">
        <f>SUM(D4:D9)</f>
        <v>116</v>
      </c>
    </row>
    <row r="12" spans="1:10" ht="31.5" customHeight="1">
      <c r="A12" s="189" t="s">
        <v>206</v>
      </c>
      <c r="B12" s="206"/>
      <c r="C12" s="206"/>
      <c r="D12" s="206"/>
      <c r="E12" s="206"/>
      <c r="F12" s="206"/>
      <c r="G12" s="206"/>
      <c r="H12" s="206"/>
      <c r="I12" s="206"/>
      <c r="J12" s="206"/>
    </row>
    <row r="13" ht="31.5" customHeight="1" thickBot="1"/>
    <row r="14" spans="2:4" ht="65.25" customHeight="1" thickBot="1">
      <c r="B14" s="191" t="s">
        <v>190</v>
      </c>
      <c r="C14" s="192" t="s">
        <v>191</v>
      </c>
      <c r="D14" s="193" t="s">
        <v>192</v>
      </c>
    </row>
    <row r="15" spans="2:4" ht="31.5" customHeight="1">
      <c r="B15" s="194" t="s">
        <v>193</v>
      </c>
      <c r="C15" s="195">
        <v>346</v>
      </c>
      <c r="D15" s="196">
        <v>2638</v>
      </c>
    </row>
    <row r="16" spans="2:4" ht="31.5" customHeight="1">
      <c r="B16" s="197" t="s">
        <v>194</v>
      </c>
      <c r="C16" s="198">
        <v>381</v>
      </c>
      <c r="D16" s="199">
        <v>5182</v>
      </c>
    </row>
    <row r="17" spans="2:4" ht="31.5" customHeight="1">
      <c r="B17" s="197" t="s">
        <v>195</v>
      </c>
      <c r="C17" s="198">
        <v>224</v>
      </c>
      <c r="D17" s="199">
        <v>1803</v>
      </c>
    </row>
    <row r="18" spans="2:4" ht="31.5" customHeight="1">
      <c r="B18" s="197" t="s">
        <v>196</v>
      </c>
      <c r="C18" s="198" t="s">
        <v>199</v>
      </c>
      <c r="D18" s="199" t="s">
        <v>200</v>
      </c>
    </row>
    <row r="19" spans="2:4" ht="31.5" customHeight="1">
      <c r="B19" s="197" t="s">
        <v>197</v>
      </c>
      <c r="C19" s="198">
        <v>240</v>
      </c>
      <c r="D19" s="199">
        <v>1472</v>
      </c>
    </row>
    <row r="20" spans="2:4" ht="31.5" customHeight="1" thickBot="1">
      <c r="B20" s="200" t="s">
        <v>198</v>
      </c>
      <c r="C20" s="201" t="s">
        <v>201</v>
      </c>
      <c r="D20" s="201" t="s">
        <v>201</v>
      </c>
    </row>
    <row r="21" spans="2:4" ht="31.5" customHeight="1" thickBot="1">
      <c r="B21" s="203" t="s">
        <v>55</v>
      </c>
      <c r="C21" s="204">
        <v>1688</v>
      </c>
      <c r="D21" s="205">
        <v>12793</v>
      </c>
    </row>
    <row r="23" ht="31.5" customHeight="1">
      <c r="B23" s="219" t="s">
        <v>202</v>
      </c>
    </row>
    <row r="25" spans="1:15" ht="31.5" customHeight="1">
      <c r="A25" s="207" t="s">
        <v>207</v>
      </c>
      <c r="B25" s="207"/>
      <c r="C25" s="207"/>
      <c r="D25" s="207"/>
      <c r="E25" s="207"/>
      <c r="F25" s="207"/>
      <c r="G25" s="207"/>
      <c r="H25" s="207"/>
      <c r="I25" s="207"/>
      <c r="J25" s="207"/>
      <c r="K25" s="207"/>
      <c r="L25" s="207"/>
      <c r="M25" s="207"/>
      <c r="N25" s="207"/>
      <c r="O25" s="207"/>
    </row>
    <row r="26" ht="31.5" customHeight="1" thickBot="1"/>
    <row r="27" spans="2:5" ht="72" customHeight="1" thickBot="1">
      <c r="B27" s="191" t="s">
        <v>190</v>
      </c>
      <c r="C27" s="192" t="s">
        <v>191</v>
      </c>
      <c r="D27" s="193" t="s">
        <v>192</v>
      </c>
      <c r="E27" s="208" t="s">
        <v>203</v>
      </c>
    </row>
    <row r="28" spans="2:5" ht="31.5" customHeight="1" thickBot="1">
      <c r="B28" s="194" t="s">
        <v>193</v>
      </c>
      <c r="C28" s="209">
        <v>4390</v>
      </c>
      <c r="D28" s="210">
        <v>3727</v>
      </c>
      <c r="E28" s="211">
        <f>SUM(C28:D28)</f>
        <v>8117</v>
      </c>
    </row>
    <row r="29" spans="2:5" ht="31.5" customHeight="1" thickBot="1">
      <c r="B29" s="197" t="s">
        <v>194</v>
      </c>
      <c r="C29" s="212">
        <v>7508</v>
      </c>
      <c r="D29" s="213">
        <v>27772</v>
      </c>
      <c r="E29" s="211">
        <f>SUM(C29:D29)</f>
        <v>35280</v>
      </c>
    </row>
    <row r="30" spans="2:5" ht="31.5" customHeight="1" thickBot="1">
      <c r="B30" s="197" t="s">
        <v>195</v>
      </c>
      <c r="C30" s="212">
        <v>16030</v>
      </c>
      <c r="D30" s="213">
        <v>26178</v>
      </c>
      <c r="E30" s="211">
        <f>SUM(C30:D30)</f>
        <v>42208</v>
      </c>
    </row>
    <row r="31" spans="2:5" ht="31.5" customHeight="1" thickBot="1">
      <c r="B31" s="197" t="s">
        <v>196</v>
      </c>
      <c r="C31" s="212">
        <v>7290</v>
      </c>
      <c r="D31" s="213">
        <v>21133</v>
      </c>
      <c r="E31" s="211">
        <f>SUM(C31:D31)</f>
        <v>28423</v>
      </c>
    </row>
    <row r="32" spans="2:5" ht="31.5" customHeight="1" thickBot="1">
      <c r="B32" s="197" t="s">
        <v>197</v>
      </c>
      <c r="C32" s="212">
        <v>11011</v>
      </c>
      <c r="D32" s="213">
        <v>32402</v>
      </c>
      <c r="E32" s="211">
        <f>SUM(C32:D32)</f>
        <v>43413</v>
      </c>
    </row>
    <row r="33" spans="2:5" ht="31.5" customHeight="1" thickBot="1">
      <c r="B33" s="200" t="s">
        <v>198</v>
      </c>
      <c r="C33" s="214">
        <v>11898</v>
      </c>
      <c r="D33" s="215">
        <v>8116</v>
      </c>
      <c r="E33" s="211">
        <f>SUM(C33:D33)</f>
        <v>20014</v>
      </c>
    </row>
    <row r="34" spans="2:5" ht="31.5" customHeight="1" thickBot="1">
      <c r="B34" s="203" t="s">
        <v>55</v>
      </c>
      <c r="C34" s="216">
        <f>SUM(C28:C33)</f>
        <v>58127</v>
      </c>
      <c r="D34" s="205">
        <f>SUM(D28:D33)</f>
        <v>119328</v>
      </c>
      <c r="E34" s="205">
        <f>SUM(E28:E33)</f>
        <v>177455</v>
      </c>
    </row>
    <row r="35" spans="2:5" ht="31.5" customHeight="1">
      <c r="B35" s="220"/>
      <c r="C35" s="221"/>
      <c r="D35" s="221"/>
      <c r="E35" s="221"/>
    </row>
    <row r="36" spans="1:3" ht="31.5" customHeight="1">
      <c r="A36" s="217" t="s">
        <v>204</v>
      </c>
      <c r="B36" s="218"/>
      <c r="C36" s="218"/>
    </row>
  </sheetData>
  <sheetProtection/>
  <mergeCells count="4">
    <mergeCell ref="A12:J12"/>
    <mergeCell ref="A36:C36"/>
    <mergeCell ref="A1:M1"/>
    <mergeCell ref="A25:O2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6"/>
  <sheetViews>
    <sheetView rightToLeft="1" zoomScalePageLayoutView="0" workbookViewId="0" topLeftCell="A1">
      <selection activeCell="B3" sqref="B3:E3"/>
    </sheetView>
  </sheetViews>
  <sheetFormatPr defaultColWidth="9.140625" defaultRowHeight="12.75"/>
  <cols>
    <col min="1" max="1" width="58.421875" style="3" customWidth="1"/>
    <col min="2" max="2" width="17.00390625" style="4" customWidth="1"/>
    <col min="3" max="3" width="24.28125" style="4" customWidth="1"/>
    <col min="4" max="4" width="33.7109375" style="4" customWidth="1"/>
    <col min="5" max="5" width="28.421875" style="4" customWidth="1"/>
    <col min="6" max="6" width="17.00390625" style="4" customWidth="1"/>
    <col min="7" max="8" width="9.140625" style="4" customWidth="1"/>
    <col min="9" max="9" width="9.57421875" style="4" bestFit="1" customWidth="1"/>
    <col min="10" max="16384" width="9.140625" style="4" customWidth="1"/>
  </cols>
  <sheetData>
    <row r="1" spans="1:4" s="2" customFormat="1" ht="63" customHeight="1">
      <c r="A1" s="159" t="s">
        <v>62</v>
      </c>
      <c r="B1" s="159"/>
      <c r="C1" s="159"/>
      <c r="D1" s="159"/>
    </row>
    <row r="2" ht="6.75" customHeight="1"/>
    <row r="3" spans="1:6" ht="47.25">
      <c r="A3" s="14" t="s">
        <v>184</v>
      </c>
      <c r="B3" s="14" t="s">
        <v>61</v>
      </c>
      <c r="C3" s="24" t="s">
        <v>185</v>
      </c>
      <c r="D3" s="24" t="s">
        <v>186</v>
      </c>
      <c r="E3" s="24" t="s">
        <v>187</v>
      </c>
      <c r="F3" s="14" t="s">
        <v>63</v>
      </c>
    </row>
    <row r="4" spans="1:6" ht="39.75" customHeight="1">
      <c r="A4" s="17" t="s">
        <v>1</v>
      </c>
      <c r="B4" s="15">
        <v>46152</v>
      </c>
      <c r="C4" s="15">
        <v>123209</v>
      </c>
      <c r="D4" s="15">
        <v>24392</v>
      </c>
      <c r="E4" s="15">
        <v>2838</v>
      </c>
      <c r="F4" s="16">
        <f aca="true" t="shared" si="0" ref="F4:F40">SUM(B4:E4)</f>
        <v>196591</v>
      </c>
    </row>
    <row r="5" spans="1:6" ht="39.75" customHeight="1">
      <c r="A5" s="17" t="s">
        <v>2</v>
      </c>
      <c r="B5" s="15">
        <v>5842</v>
      </c>
      <c r="C5" s="15">
        <v>15168</v>
      </c>
      <c r="D5" s="15">
        <v>1905</v>
      </c>
      <c r="E5" s="15">
        <v>317</v>
      </c>
      <c r="F5" s="16">
        <f t="shared" si="0"/>
        <v>23232</v>
      </c>
    </row>
    <row r="6" spans="1:6" ht="39.75" customHeight="1">
      <c r="A6" s="17" t="s">
        <v>3</v>
      </c>
      <c r="B6" s="15">
        <v>6753</v>
      </c>
      <c r="C6" s="15">
        <v>13415</v>
      </c>
      <c r="D6" s="15">
        <v>2505</v>
      </c>
      <c r="E6" s="15">
        <v>179</v>
      </c>
      <c r="F6" s="16">
        <f t="shared" si="0"/>
        <v>22852</v>
      </c>
    </row>
    <row r="7" spans="1:9" ht="39.75" customHeight="1">
      <c r="A7" s="17" t="s">
        <v>4</v>
      </c>
      <c r="B7" s="15">
        <v>3021</v>
      </c>
      <c r="C7" s="15">
        <v>6234</v>
      </c>
      <c r="D7" s="15">
        <v>978</v>
      </c>
      <c r="E7" s="15">
        <v>97</v>
      </c>
      <c r="F7" s="16">
        <f t="shared" si="0"/>
        <v>10330</v>
      </c>
      <c r="I7" s="5"/>
    </row>
    <row r="8" spans="1:9" ht="39.75" customHeight="1">
      <c r="A8" s="17" t="s">
        <v>5</v>
      </c>
      <c r="B8" s="15">
        <v>2786</v>
      </c>
      <c r="C8" s="15">
        <v>6498</v>
      </c>
      <c r="D8" s="15">
        <v>404</v>
      </c>
      <c r="E8" s="15">
        <v>58</v>
      </c>
      <c r="F8" s="16">
        <f t="shared" si="0"/>
        <v>9746</v>
      </c>
      <c r="I8" s="6"/>
    </row>
    <row r="9" spans="1:6" ht="39.75" customHeight="1">
      <c r="A9" s="17" t="s">
        <v>6</v>
      </c>
      <c r="B9" s="15">
        <v>1148</v>
      </c>
      <c r="C9" s="15">
        <v>3364</v>
      </c>
      <c r="D9" s="15">
        <v>425</v>
      </c>
      <c r="E9" s="15">
        <v>60</v>
      </c>
      <c r="F9" s="16">
        <f t="shared" si="0"/>
        <v>4997</v>
      </c>
    </row>
    <row r="10" spans="1:6" ht="39.75" customHeight="1">
      <c r="A10" s="17" t="s">
        <v>7</v>
      </c>
      <c r="B10" s="15">
        <v>2285</v>
      </c>
      <c r="C10" s="15">
        <v>5213</v>
      </c>
      <c r="D10" s="15">
        <v>566</v>
      </c>
      <c r="E10" s="15">
        <v>61</v>
      </c>
      <c r="F10" s="16">
        <f t="shared" si="0"/>
        <v>8125</v>
      </c>
    </row>
    <row r="11" spans="1:6" ht="39.75" customHeight="1">
      <c r="A11" s="17" t="s">
        <v>26</v>
      </c>
      <c r="B11" s="15">
        <v>1827</v>
      </c>
      <c r="C11" s="15">
        <v>4677</v>
      </c>
      <c r="D11" s="15">
        <v>656</v>
      </c>
      <c r="E11" s="15">
        <v>47</v>
      </c>
      <c r="F11" s="16">
        <f t="shared" si="0"/>
        <v>7207</v>
      </c>
    </row>
    <row r="12" spans="1:6" ht="39.75" customHeight="1">
      <c r="A12" s="17" t="s">
        <v>8</v>
      </c>
      <c r="B12" s="15">
        <v>1713</v>
      </c>
      <c r="C12" s="15">
        <v>4350</v>
      </c>
      <c r="D12" s="15">
        <v>531</v>
      </c>
      <c r="E12" s="15">
        <v>56</v>
      </c>
      <c r="F12" s="16">
        <f t="shared" si="0"/>
        <v>6650</v>
      </c>
    </row>
    <row r="13" spans="1:6" ht="39.75" customHeight="1">
      <c r="A13" s="17" t="s">
        <v>9</v>
      </c>
      <c r="B13" s="15">
        <v>1366</v>
      </c>
      <c r="C13" s="15">
        <v>3544</v>
      </c>
      <c r="D13" s="15">
        <v>569</v>
      </c>
      <c r="E13" s="15">
        <v>67</v>
      </c>
      <c r="F13" s="16">
        <f t="shared" si="0"/>
        <v>5546</v>
      </c>
    </row>
    <row r="14" spans="1:6" ht="39.75" customHeight="1">
      <c r="A14" s="17" t="s">
        <v>10</v>
      </c>
      <c r="B14" s="15">
        <v>2471</v>
      </c>
      <c r="C14" s="15">
        <v>5732</v>
      </c>
      <c r="D14" s="15">
        <v>860</v>
      </c>
      <c r="E14" s="15">
        <v>93</v>
      </c>
      <c r="F14" s="16">
        <f t="shared" si="0"/>
        <v>9156</v>
      </c>
    </row>
    <row r="15" spans="1:6" ht="39.75" customHeight="1">
      <c r="A15" s="17" t="s">
        <v>37</v>
      </c>
      <c r="B15" s="15">
        <v>794</v>
      </c>
      <c r="C15" s="15">
        <v>2502</v>
      </c>
      <c r="D15" s="15">
        <v>559</v>
      </c>
      <c r="E15" s="15">
        <v>57</v>
      </c>
      <c r="F15" s="16">
        <f t="shared" si="0"/>
        <v>3912</v>
      </c>
    </row>
    <row r="16" spans="1:6" ht="39.75" customHeight="1">
      <c r="A16" s="17" t="s">
        <v>24</v>
      </c>
      <c r="B16" s="15">
        <v>969</v>
      </c>
      <c r="C16" s="15">
        <v>2223</v>
      </c>
      <c r="D16" s="15">
        <v>61</v>
      </c>
      <c r="E16" s="15">
        <v>19</v>
      </c>
      <c r="F16" s="16">
        <f t="shared" si="0"/>
        <v>3272</v>
      </c>
    </row>
    <row r="17" spans="1:6" ht="39.75" customHeight="1">
      <c r="A17" s="17" t="s">
        <v>27</v>
      </c>
      <c r="B17" s="15">
        <v>773</v>
      </c>
      <c r="C17" s="15">
        <v>1407</v>
      </c>
      <c r="D17" s="15">
        <v>301</v>
      </c>
      <c r="E17" s="15">
        <v>31</v>
      </c>
      <c r="F17" s="16">
        <f t="shared" si="0"/>
        <v>2512</v>
      </c>
    </row>
    <row r="18" spans="1:6" ht="39.75" customHeight="1">
      <c r="A18" s="17" t="s">
        <v>11</v>
      </c>
      <c r="B18" s="15">
        <v>599</v>
      </c>
      <c r="C18" s="15">
        <v>1275</v>
      </c>
      <c r="D18" s="15">
        <v>125</v>
      </c>
      <c r="E18" s="15">
        <v>26</v>
      </c>
      <c r="F18" s="16">
        <f t="shared" si="0"/>
        <v>2025</v>
      </c>
    </row>
    <row r="19" spans="1:6" ht="39.75" customHeight="1">
      <c r="A19" s="17" t="s">
        <v>12</v>
      </c>
      <c r="B19" s="15">
        <v>465</v>
      </c>
      <c r="C19" s="15">
        <v>1146</v>
      </c>
      <c r="D19" s="15">
        <v>147</v>
      </c>
      <c r="E19" s="15">
        <v>12</v>
      </c>
      <c r="F19" s="16">
        <f t="shared" si="0"/>
        <v>1770</v>
      </c>
    </row>
    <row r="20" spans="1:6" ht="39.75" customHeight="1">
      <c r="A20" s="17" t="s">
        <v>36</v>
      </c>
      <c r="B20" s="15">
        <v>368</v>
      </c>
      <c r="C20" s="15">
        <v>894</v>
      </c>
      <c r="D20" s="15">
        <v>185</v>
      </c>
      <c r="E20" s="15">
        <v>16</v>
      </c>
      <c r="F20" s="16">
        <f t="shared" si="0"/>
        <v>1463</v>
      </c>
    </row>
    <row r="21" spans="1:6" ht="39.75" customHeight="1">
      <c r="A21" s="17" t="s">
        <v>23</v>
      </c>
      <c r="B21" s="15">
        <v>303</v>
      </c>
      <c r="C21" s="15">
        <v>845</v>
      </c>
      <c r="D21" s="15">
        <v>153</v>
      </c>
      <c r="E21" s="15">
        <v>16</v>
      </c>
      <c r="F21" s="16">
        <f t="shared" si="0"/>
        <v>1317</v>
      </c>
    </row>
    <row r="22" spans="1:6" ht="39.75" customHeight="1">
      <c r="A22" s="17" t="s">
        <v>13</v>
      </c>
      <c r="B22" s="15">
        <v>349</v>
      </c>
      <c r="C22" s="15">
        <v>835</v>
      </c>
      <c r="D22" s="15">
        <v>113</v>
      </c>
      <c r="E22" s="15">
        <v>12</v>
      </c>
      <c r="F22" s="16">
        <f t="shared" si="0"/>
        <v>1309</v>
      </c>
    </row>
    <row r="23" spans="1:6" ht="39.75" customHeight="1">
      <c r="A23" s="17" t="s">
        <v>14</v>
      </c>
      <c r="B23" s="15">
        <v>403</v>
      </c>
      <c r="C23" s="15">
        <v>779</v>
      </c>
      <c r="D23" s="15">
        <v>128</v>
      </c>
      <c r="E23" s="15">
        <v>11</v>
      </c>
      <c r="F23" s="16">
        <f t="shared" si="0"/>
        <v>1321</v>
      </c>
    </row>
    <row r="24" spans="1:6" ht="39.75" customHeight="1">
      <c r="A24" s="17" t="s">
        <v>15</v>
      </c>
      <c r="B24" s="15">
        <v>287</v>
      </c>
      <c r="C24" s="15">
        <v>686</v>
      </c>
      <c r="D24" s="15">
        <v>132</v>
      </c>
      <c r="E24" s="15">
        <v>14</v>
      </c>
      <c r="F24" s="16">
        <f t="shared" si="0"/>
        <v>1119</v>
      </c>
    </row>
    <row r="25" spans="1:6" ht="39.75" customHeight="1">
      <c r="A25" s="17" t="s">
        <v>25</v>
      </c>
      <c r="B25" s="15">
        <v>226</v>
      </c>
      <c r="C25" s="15">
        <v>505</v>
      </c>
      <c r="D25" s="15">
        <v>42</v>
      </c>
      <c r="E25" s="15">
        <v>4</v>
      </c>
      <c r="F25" s="16">
        <f t="shared" si="0"/>
        <v>777</v>
      </c>
    </row>
    <row r="26" spans="1:6" ht="39.75" customHeight="1">
      <c r="A26" s="17" t="s">
        <v>28</v>
      </c>
      <c r="B26" s="15">
        <v>179</v>
      </c>
      <c r="C26" s="15">
        <v>517</v>
      </c>
      <c r="D26" s="15">
        <v>2</v>
      </c>
      <c r="E26" s="15">
        <v>0</v>
      </c>
      <c r="F26" s="16">
        <f t="shared" si="0"/>
        <v>698</v>
      </c>
    </row>
    <row r="27" spans="1:6" ht="39.75" customHeight="1">
      <c r="A27" s="17" t="s">
        <v>29</v>
      </c>
      <c r="B27" s="15">
        <v>162</v>
      </c>
      <c r="C27" s="15">
        <v>353</v>
      </c>
      <c r="D27" s="15">
        <v>30</v>
      </c>
      <c r="E27" s="15">
        <v>1</v>
      </c>
      <c r="F27" s="16">
        <f t="shared" si="0"/>
        <v>546</v>
      </c>
    </row>
    <row r="28" spans="1:6" ht="39.75" customHeight="1">
      <c r="A28" s="17" t="s">
        <v>16</v>
      </c>
      <c r="B28" s="15">
        <v>114</v>
      </c>
      <c r="C28" s="15">
        <v>245</v>
      </c>
      <c r="D28" s="15">
        <v>82</v>
      </c>
      <c r="E28" s="15">
        <v>1</v>
      </c>
      <c r="F28" s="16">
        <f t="shared" si="0"/>
        <v>442</v>
      </c>
    </row>
    <row r="29" spans="1:6" ht="39.75" customHeight="1">
      <c r="A29" s="17" t="s">
        <v>17</v>
      </c>
      <c r="B29" s="15">
        <v>122</v>
      </c>
      <c r="C29" s="15">
        <v>251</v>
      </c>
      <c r="D29" s="15">
        <v>49</v>
      </c>
      <c r="E29" s="15">
        <v>6</v>
      </c>
      <c r="F29" s="16">
        <f t="shared" si="0"/>
        <v>428</v>
      </c>
    </row>
    <row r="30" spans="1:6" ht="39.75" customHeight="1">
      <c r="A30" s="17" t="s">
        <v>18</v>
      </c>
      <c r="B30" s="15">
        <v>100</v>
      </c>
      <c r="C30" s="15">
        <v>191</v>
      </c>
      <c r="D30" s="15">
        <v>47</v>
      </c>
      <c r="E30" s="15">
        <v>0</v>
      </c>
      <c r="F30" s="16">
        <f t="shared" si="0"/>
        <v>338</v>
      </c>
    </row>
    <row r="31" spans="1:6" ht="39.75" customHeight="1">
      <c r="A31" s="17" t="s">
        <v>19</v>
      </c>
      <c r="B31" s="15">
        <v>84</v>
      </c>
      <c r="C31" s="15">
        <v>143</v>
      </c>
      <c r="D31" s="15">
        <v>29</v>
      </c>
      <c r="E31" s="15">
        <v>14</v>
      </c>
      <c r="F31" s="16">
        <f t="shared" si="0"/>
        <v>270</v>
      </c>
    </row>
    <row r="32" spans="1:6" ht="39.75" customHeight="1">
      <c r="A32" s="17" t="s">
        <v>30</v>
      </c>
      <c r="B32" s="15">
        <v>69</v>
      </c>
      <c r="C32" s="15">
        <v>149</v>
      </c>
      <c r="D32" s="15">
        <v>48</v>
      </c>
      <c r="E32" s="15">
        <v>4</v>
      </c>
      <c r="F32" s="16">
        <f t="shared" si="0"/>
        <v>270</v>
      </c>
    </row>
    <row r="33" spans="1:6" ht="39.75" customHeight="1">
      <c r="A33" s="17" t="s">
        <v>31</v>
      </c>
      <c r="B33" s="15">
        <v>56</v>
      </c>
      <c r="C33" s="15">
        <v>147</v>
      </c>
      <c r="D33" s="15">
        <v>20</v>
      </c>
      <c r="E33" s="15">
        <v>1</v>
      </c>
      <c r="F33" s="16">
        <f t="shared" si="0"/>
        <v>224</v>
      </c>
    </row>
    <row r="34" spans="1:6" ht="39.75" customHeight="1">
      <c r="A34" s="17" t="s">
        <v>32</v>
      </c>
      <c r="B34" s="15">
        <v>63</v>
      </c>
      <c r="C34" s="15">
        <v>127</v>
      </c>
      <c r="D34" s="15">
        <v>2</v>
      </c>
      <c r="E34" s="15">
        <v>1</v>
      </c>
      <c r="F34" s="16">
        <f t="shared" si="0"/>
        <v>193</v>
      </c>
    </row>
    <row r="35" spans="1:6" ht="39.75" customHeight="1">
      <c r="A35" s="17" t="s">
        <v>20</v>
      </c>
      <c r="B35" s="15">
        <v>47</v>
      </c>
      <c r="C35" s="15">
        <v>114</v>
      </c>
      <c r="D35" s="15">
        <v>19</v>
      </c>
      <c r="E35" s="15">
        <v>1</v>
      </c>
      <c r="F35" s="16">
        <f t="shared" si="0"/>
        <v>181</v>
      </c>
    </row>
    <row r="36" spans="1:6" ht="39.75" customHeight="1">
      <c r="A36" s="17" t="s">
        <v>33</v>
      </c>
      <c r="B36" s="15">
        <v>40</v>
      </c>
      <c r="C36" s="15">
        <v>74</v>
      </c>
      <c r="D36" s="15">
        <v>21</v>
      </c>
      <c r="E36" s="15">
        <v>4</v>
      </c>
      <c r="F36" s="16">
        <f t="shared" si="0"/>
        <v>139</v>
      </c>
    </row>
    <row r="37" spans="1:6" ht="39.75" customHeight="1">
      <c r="A37" s="17" t="s">
        <v>34</v>
      </c>
      <c r="B37" s="15">
        <v>51</v>
      </c>
      <c r="C37" s="15">
        <v>47</v>
      </c>
      <c r="D37" s="15">
        <v>0</v>
      </c>
      <c r="E37" s="15">
        <v>1</v>
      </c>
      <c r="F37" s="16">
        <f t="shared" si="0"/>
        <v>99</v>
      </c>
    </row>
    <row r="38" spans="1:6" ht="39.75" customHeight="1">
      <c r="A38" s="17" t="s">
        <v>35</v>
      </c>
      <c r="B38" s="15">
        <v>20</v>
      </c>
      <c r="C38" s="15">
        <v>51</v>
      </c>
      <c r="D38" s="15">
        <v>3</v>
      </c>
      <c r="E38" s="15">
        <v>1</v>
      </c>
      <c r="F38" s="16">
        <f t="shared" si="0"/>
        <v>75</v>
      </c>
    </row>
    <row r="39" spans="1:6" ht="39.75" customHeight="1">
      <c r="A39" s="17" t="s">
        <v>22</v>
      </c>
      <c r="B39" s="15">
        <v>12</v>
      </c>
      <c r="C39" s="15">
        <v>28</v>
      </c>
      <c r="D39" s="15">
        <v>0</v>
      </c>
      <c r="E39" s="15">
        <v>0</v>
      </c>
      <c r="F39" s="16">
        <f t="shared" si="0"/>
        <v>40</v>
      </c>
    </row>
    <row r="40" spans="1:6" ht="39.75" customHeight="1">
      <c r="A40" s="17" t="s">
        <v>21</v>
      </c>
      <c r="B40" s="15">
        <v>9</v>
      </c>
      <c r="C40" s="15">
        <v>17</v>
      </c>
      <c r="D40" s="15">
        <v>2</v>
      </c>
      <c r="E40" s="15">
        <v>0</v>
      </c>
      <c r="F40" s="16">
        <f t="shared" si="0"/>
        <v>28</v>
      </c>
    </row>
    <row r="41" spans="1:6" ht="31.5">
      <c r="A41" s="14" t="s">
        <v>38</v>
      </c>
      <c r="B41" s="16">
        <f>SUM(B4:B40)</f>
        <v>82028</v>
      </c>
      <c r="C41" s="16">
        <f>SUM(C4:C40)</f>
        <v>206955</v>
      </c>
      <c r="D41" s="16">
        <f>SUM(D4:D40)</f>
        <v>36091</v>
      </c>
      <c r="E41" s="16">
        <f>SUM(E4:E40)</f>
        <v>4126</v>
      </c>
      <c r="F41" s="16">
        <f>SUM(F4:F40)</f>
        <v>329200</v>
      </c>
    </row>
    <row r="42" spans="1:6" ht="15.75">
      <c r="A42" s="18"/>
      <c r="B42" s="19"/>
      <c r="C42" s="19"/>
      <c r="D42" s="19"/>
      <c r="E42" s="19"/>
      <c r="F42" s="19"/>
    </row>
    <row r="43" ht="15.75">
      <c r="A43" s="23" t="s">
        <v>40</v>
      </c>
    </row>
    <row r="44" spans="1:5" ht="13.5" customHeight="1">
      <c r="A44" s="23" t="s">
        <v>0</v>
      </c>
      <c r="C44" s="7"/>
      <c r="E44" s="7"/>
    </row>
    <row r="56" ht="15.75">
      <c r="A56" s="4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9"/>
  <sheetViews>
    <sheetView rightToLeft="1" zoomScalePageLayoutView="0" workbookViewId="0" topLeftCell="A1">
      <selection activeCell="H14" sqref="H14"/>
    </sheetView>
  </sheetViews>
  <sheetFormatPr defaultColWidth="9.140625" defaultRowHeight="12.75"/>
  <cols>
    <col min="2" max="2" width="19.7109375" style="0" customWidth="1"/>
    <col min="3" max="3" width="23.57421875" style="0" bestFit="1" customWidth="1"/>
    <col min="4" max="4" width="27.8515625" style="0" customWidth="1"/>
    <col min="5" max="5" width="28.421875" style="0" bestFit="1" customWidth="1"/>
    <col min="6" max="6" width="9.8515625" style="0" bestFit="1" customWidth="1"/>
  </cols>
  <sheetData>
    <row r="1" spans="1:9" s="4" customFormat="1" ht="39.75" customHeight="1">
      <c r="A1" s="161" t="s">
        <v>64</v>
      </c>
      <c r="B1" s="162"/>
      <c r="C1" s="162"/>
      <c r="D1" s="162"/>
      <c r="E1" s="162"/>
      <c r="F1" s="162"/>
      <c r="G1" s="162"/>
      <c r="H1" s="162"/>
      <c r="I1" s="162"/>
    </row>
    <row r="2" spans="1:9" s="4" customFormat="1" ht="15.75">
      <c r="A2" s="20"/>
      <c r="B2" s="20"/>
      <c r="C2" s="20"/>
      <c r="D2" s="20"/>
      <c r="E2" s="20"/>
      <c r="F2" s="20"/>
      <c r="G2" s="20"/>
      <c r="H2" s="20"/>
      <c r="I2" s="20"/>
    </row>
    <row r="3" spans="1:3" s="4" customFormat="1" ht="31.5">
      <c r="A3" s="14" t="s">
        <v>65</v>
      </c>
      <c r="B3" s="145" t="s">
        <v>66</v>
      </c>
      <c r="C3" s="145" t="s">
        <v>67</v>
      </c>
    </row>
    <row r="4" spans="1:3" s="4" customFormat="1" ht="15.75">
      <c r="A4" s="12">
        <v>2011</v>
      </c>
      <c r="B4" s="26">
        <v>302848</v>
      </c>
      <c r="C4" s="146" t="s">
        <v>39</v>
      </c>
    </row>
    <row r="5" spans="1:3" s="4" customFormat="1" ht="15.75">
      <c r="A5" s="12">
        <v>2012</v>
      </c>
      <c r="B5" s="26">
        <v>309050</v>
      </c>
      <c r="C5" s="147">
        <v>6202</v>
      </c>
    </row>
    <row r="6" spans="1:3" s="4" customFormat="1" ht="15.75">
      <c r="A6" s="12">
        <v>2013</v>
      </c>
      <c r="B6" s="26">
        <v>317509</v>
      </c>
      <c r="C6" s="147">
        <v>8459</v>
      </c>
    </row>
    <row r="7" spans="1:3" s="4" customFormat="1" ht="15.75">
      <c r="A7" s="12">
        <v>2014</v>
      </c>
      <c r="B7" s="26">
        <v>323472</v>
      </c>
      <c r="C7" s="147">
        <v>5963</v>
      </c>
    </row>
    <row r="8" spans="1:3" s="4" customFormat="1" ht="15.75">
      <c r="A8" s="12">
        <v>2015</v>
      </c>
      <c r="B8" s="26">
        <v>329200</v>
      </c>
      <c r="C8" s="147">
        <v>5728</v>
      </c>
    </row>
    <row r="9" spans="1:3" s="4" customFormat="1" ht="15.75">
      <c r="A9" s="21"/>
      <c r="B9" s="22"/>
      <c r="C9" s="22"/>
    </row>
    <row r="10" spans="1:8" s="8" customFormat="1" ht="50.25" customHeight="1">
      <c r="A10" s="160" t="s">
        <v>68</v>
      </c>
      <c r="B10" s="160"/>
      <c r="C10" s="160"/>
      <c r="D10" s="160"/>
      <c r="E10" s="160"/>
      <c r="F10" s="160"/>
      <c r="G10" s="160"/>
      <c r="H10" s="160"/>
    </row>
    <row r="11" s="8" customFormat="1" ht="15.75">
      <c r="A11" s="9"/>
    </row>
    <row r="12" spans="1:6" s="8" customFormat="1" ht="47.25">
      <c r="A12" s="99" t="s">
        <v>65</v>
      </c>
      <c r="B12" s="14" t="s">
        <v>61</v>
      </c>
      <c r="C12" s="24" t="s">
        <v>185</v>
      </c>
      <c r="D12" s="24" t="s">
        <v>186</v>
      </c>
      <c r="E12" s="24" t="s">
        <v>187</v>
      </c>
      <c r="F12" s="14" t="s">
        <v>63</v>
      </c>
    </row>
    <row r="13" spans="1:6" s="8" customFormat="1" ht="15.75">
      <c r="A13" s="14">
        <v>2012</v>
      </c>
      <c r="B13" s="147">
        <v>194201</v>
      </c>
      <c r="C13" s="147">
        <v>79206</v>
      </c>
      <c r="D13" s="147">
        <v>32601</v>
      </c>
      <c r="E13" s="147">
        <v>3042</v>
      </c>
      <c r="F13" s="36">
        <f>SUM(B13:E13)</f>
        <v>309050</v>
      </c>
    </row>
    <row r="14" spans="1:6" s="8" customFormat="1" ht="15.75">
      <c r="A14" s="14">
        <v>2013</v>
      </c>
      <c r="B14" s="147">
        <v>199636</v>
      </c>
      <c r="C14" s="147">
        <v>80694</v>
      </c>
      <c r="D14" s="147">
        <v>33794</v>
      </c>
      <c r="E14" s="147">
        <v>3386</v>
      </c>
      <c r="F14" s="36">
        <f>SUM(B14:E14)</f>
        <v>317510</v>
      </c>
    </row>
    <row r="15" spans="1:6" s="8" customFormat="1" ht="15.75">
      <c r="A15" s="14">
        <v>2014</v>
      </c>
      <c r="B15" s="147">
        <v>203291</v>
      </c>
      <c r="C15" s="147">
        <v>81412</v>
      </c>
      <c r="D15" s="147">
        <v>34978</v>
      </c>
      <c r="E15" s="147">
        <v>3797</v>
      </c>
      <c r="F15" s="36">
        <f>SUM(B15:E15)</f>
        <v>323478</v>
      </c>
    </row>
    <row r="16" spans="1:6" s="8" customFormat="1" ht="15.75">
      <c r="A16" s="14">
        <v>2015</v>
      </c>
      <c r="B16" s="148">
        <v>82028</v>
      </c>
      <c r="C16" s="148">
        <v>206955</v>
      </c>
      <c r="D16" s="148">
        <v>36091</v>
      </c>
      <c r="E16" s="148">
        <v>4126</v>
      </c>
      <c r="F16" s="28">
        <f>SUM(B16:E16)</f>
        <v>329200</v>
      </c>
    </row>
    <row r="18" s="4" customFormat="1" ht="15.75">
      <c r="A18" s="23" t="s">
        <v>40</v>
      </c>
    </row>
    <row r="19" spans="1:5" s="4" customFormat="1" ht="13.5" customHeight="1">
      <c r="A19" s="23" t="s">
        <v>0</v>
      </c>
      <c r="C19" s="7"/>
      <c r="E19" s="7"/>
    </row>
  </sheetData>
  <sheetProtection/>
  <mergeCells count="2">
    <mergeCell ref="A1:I1"/>
    <mergeCell ref="A10:H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2"/>
  <sheetViews>
    <sheetView rightToLeft="1" zoomScalePageLayoutView="0" workbookViewId="0" topLeftCell="A1">
      <selection activeCell="G12" sqref="G12"/>
    </sheetView>
  </sheetViews>
  <sheetFormatPr defaultColWidth="9.140625" defaultRowHeight="12.75"/>
  <cols>
    <col min="1" max="1" width="25.8515625" style="25" customWidth="1"/>
    <col min="2" max="2" width="17.00390625" style="25" customWidth="1"/>
    <col min="3" max="3" width="25.28125" style="25" customWidth="1"/>
    <col min="4" max="4" width="27.140625" style="25" bestFit="1" customWidth="1"/>
    <col min="5" max="5" width="28.7109375" style="25" bestFit="1" customWidth="1"/>
    <col min="6" max="6" width="12.7109375" style="25" bestFit="1" customWidth="1"/>
    <col min="7" max="16384" width="9.140625" style="25" customWidth="1"/>
  </cols>
  <sheetData>
    <row r="1" spans="1:6" ht="30.75" customHeight="1">
      <c r="A1" s="167" t="s">
        <v>69</v>
      </c>
      <c r="B1" s="167"/>
      <c r="C1" s="167"/>
      <c r="D1" s="167"/>
      <c r="E1" s="167"/>
      <c r="F1" s="167"/>
    </row>
    <row r="3" spans="1:7" s="8" customFormat="1" ht="47.25">
      <c r="A3" s="14" t="s">
        <v>41</v>
      </c>
      <c r="B3" s="14" t="s">
        <v>61</v>
      </c>
      <c r="C3" s="24" t="s">
        <v>185</v>
      </c>
      <c r="D3" s="24" t="s">
        <v>186</v>
      </c>
      <c r="E3" s="24" t="s">
        <v>187</v>
      </c>
      <c r="F3" s="14" t="s">
        <v>63</v>
      </c>
      <c r="G3" s="10"/>
    </row>
    <row r="4" spans="1:7" s="8" customFormat="1" ht="31.5">
      <c r="A4" s="14" t="s">
        <v>43</v>
      </c>
      <c r="B4" s="26">
        <v>26395</v>
      </c>
      <c r="C4" s="26">
        <v>57803</v>
      </c>
      <c r="D4" s="27">
        <v>10352</v>
      </c>
      <c r="E4" s="27">
        <v>1265</v>
      </c>
      <c r="F4" s="28">
        <f>SUM(B4:E4)</f>
        <v>95815</v>
      </c>
      <c r="G4" s="11"/>
    </row>
    <row r="5" spans="1:7" s="8" customFormat="1" ht="31.5">
      <c r="A5" s="14" t="s">
        <v>123</v>
      </c>
      <c r="B5" s="26">
        <v>8561</v>
      </c>
      <c r="C5" s="26">
        <v>18392</v>
      </c>
      <c r="D5" s="27">
        <v>2641</v>
      </c>
      <c r="E5" s="27">
        <v>361</v>
      </c>
      <c r="F5" s="28">
        <f aca="true" t="shared" si="0" ref="F5:F10">SUM(B5:E5)</f>
        <v>29955</v>
      </c>
      <c r="G5" s="11"/>
    </row>
    <row r="6" spans="1:7" s="8" customFormat="1" ht="31.5">
      <c r="A6" s="14" t="s">
        <v>79</v>
      </c>
      <c r="B6" s="26">
        <v>6585</v>
      </c>
      <c r="C6" s="26">
        <v>17769</v>
      </c>
      <c r="D6" s="27">
        <v>3142</v>
      </c>
      <c r="E6" s="27">
        <v>294</v>
      </c>
      <c r="F6" s="28">
        <f t="shared" si="0"/>
        <v>27790</v>
      </c>
      <c r="G6" s="11"/>
    </row>
    <row r="7" spans="1:7" s="8" customFormat="1" ht="31.5">
      <c r="A7" s="14" t="s">
        <v>118</v>
      </c>
      <c r="B7" s="26">
        <v>9285</v>
      </c>
      <c r="C7" s="26">
        <v>28069</v>
      </c>
      <c r="D7" s="27">
        <v>4348</v>
      </c>
      <c r="E7" s="27">
        <v>509</v>
      </c>
      <c r="F7" s="28">
        <f t="shared" si="0"/>
        <v>42211</v>
      </c>
      <c r="G7" s="11"/>
    </row>
    <row r="8" spans="1:7" s="8" customFormat="1" ht="31.5">
      <c r="A8" s="14" t="s">
        <v>80</v>
      </c>
      <c r="B8" s="26">
        <v>16409</v>
      </c>
      <c r="C8" s="26">
        <v>42941</v>
      </c>
      <c r="D8" s="27">
        <v>8372</v>
      </c>
      <c r="E8" s="27">
        <v>849</v>
      </c>
      <c r="F8" s="28">
        <f t="shared" si="0"/>
        <v>68571</v>
      </c>
      <c r="G8" s="11"/>
    </row>
    <row r="9" spans="1:7" s="8" customFormat="1" ht="31.5">
      <c r="A9" s="14" t="s">
        <v>82</v>
      </c>
      <c r="B9" s="26">
        <v>8974</v>
      </c>
      <c r="C9" s="26">
        <v>25666</v>
      </c>
      <c r="D9" s="27">
        <v>4369</v>
      </c>
      <c r="E9" s="27">
        <v>563</v>
      </c>
      <c r="F9" s="28">
        <f t="shared" si="0"/>
        <v>39572</v>
      </c>
      <c r="G9" s="11"/>
    </row>
    <row r="10" spans="1:7" s="8" customFormat="1" ht="31.5">
      <c r="A10" s="14" t="s">
        <v>81</v>
      </c>
      <c r="B10" s="26">
        <v>5279</v>
      </c>
      <c r="C10" s="26">
        <v>16315</v>
      </c>
      <c r="D10" s="27">
        <v>2867</v>
      </c>
      <c r="E10" s="27">
        <v>285</v>
      </c>
      <c r="F10" s="28">
        <f t="shared" si="0"/>
        <v>24746</v>
      </c>
      <c r="G10" s="11"/>
    </row>
    <row r="11" spans="1:6" s="8" customFormat="1" ht="31.5">
      <c r="A11" s="14" t="s">
        <v>63</v>
      </c>
      <c r="B11" s="28">
        <f>SUM(B4:B10)</f>
        <v>81488</v>
      </c>
      <c r="C11" s="28">
        <f>SUM(C4:C10)</f>
        <v>206955</v>
      </c>
      <c r="D11" s="28">
        <f>SUM(D4:D10)</f>
        <v>36091</v>
      </c>
      <c r="E11" s="28">
        <f>SUM(E4:E10)</f>
        <v>4126</v>
      </c>
      <c r="F11" s="28">
        <f>SUM(B11:E11)</f>
        <v>328660</v>
      </c>
    </row>
    <row r="12" spans="1:6" s="4" customFormat="1" ht="13.5" customHeight="1">
      <c r="A12" s="166"/>
      <c r="B12" s="166"/>
      <c r="C12" s="166"/>
      <c r="D12" s="166"/>
      <c r="E12" s="166"/>
      <c r="F12" s="149"/>
    </row>
    <row r="13" s="4" customFormat="1" ht="15.75">
      <c r="A13" s="23" t="s">
        <v>40</v>
      </c>
    </row>
    <row r="14" spans="1:5" s="4" customFormat="1" ht="13.5" customHeight="1">
      <c r="A14" s="23" t="s">
        <v>0</v>
      </c>
      <c r="C14" s="7"/>
      <c r="E14" s="7"/>
    </row>
    <row r="15" ht="15">
      <c r="G15" s="104"/>
    </row>
    <row r="16" ht="15.75">
      <c r="G16" s="18"/>
    </row>
    <row r="17" ht="15.75">
      <c r="G17" s="18"/>
    </row>
    <row r="18" ht="15.75">
      <c r="G18" s="18"/>
    </row>
    <row r="19" ht="15.75">
      <c r="G19" s="18"/>
    </row>
    <row r="20" ht="15.75">
      <c r="G20" s="18"/>
    </row>
    <row r="21" ht="15.75">
      <c r="G21" s="18"/>
    </row>
    <row r="22" ht="15.75">
      <c r="G22" s="18"/>
    </row>
  </sheetData>
  <sheetProtection/>
  <mergeCells count="2">
    <mergeCell ref="A12:E12"/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02"/>
  <sheetViews>
    <sheetView rightToLeft="1" zoomScalePageLayoutView="0" workbookViewId="0" topLeftCell="A1">
      <selection activeCell="K9" sqref="K9"/>
    </sheetView>
  </sheetViews>
  <sheetFormatPr defaultColWidth="9.140625" defaultRowHeight="12.75"/>
  <cols>
    <col min="1" max="1" width="56.140625" style="25" customWidth="1"/>
    <col min="2" max="2" width="17.28125" style="25" hidden="1" customWidth="1"/>
    <col min="3" max="3" width="13.140625" style="25" customWidth="1"/>
    <col min="4" max="16384" width="9.140625" style="25" customWidth="1"/>
  </cols>
  <sheetData>
    <row r="1" spans="1:8" s="2" customFormat="1" ht="34.5" customHeight="1">
      <c r="A1" s="159" t="s">
        <v>70</v>
      </c>
      <c r="B1" s="168"/>
      <c r="C1" s="168"/>
      <c r="D1" s="168"/>
      <c r="E1" s="168"/>
      <c r="F1" s="168"/>
      <c r="G1" s="168"/>
      <c r="H1" s="29"/>
    </row>
    <row r="2" s="4" customFormat="1" ht="15.75"/>
    <row r="3" spans="1:5" s="4" customFormat="1" ht="15.75" customHeight="1">
      <c r="A3" s="171" t="s">
        <v>119</v>
      </c>
      <c r="B3" s="172"/>
      <c r="C3" s="177">
        <v>2014</v>
      </c>
      <c r="D3" s="177">
        <v>2015</v>
      </c>
      <c r="E3" s="31"/>
    </row>
    <row r="4" spans="1:5" s="4" customFormat="1" ht="15.75">
      <c r="A4" s="173"/>
      <c r="B4" s="174"/>
      <c r="C4" s="178"/>
      <c r="D4" s="178"/>
      <c r="E4" s="30"/>
    </row>
    <row r="5" spans="1:4" s="4" customFormat="1" ht="34.5" customHeight="1">
      <c r="A5" s="175" t="s">
        <v>71</v>
      </c>
      <c r="B5" s="176"/>
      <c r="C5" s="150">
        <v>30248</v>
      </c>
      <c r="D5" s="150">
        <v>29288</v>
      </c>
    </row>
    <row r="6" spans="1:4" s="4" customFormat="1" ht="32.25" customHeight="1">
      <c r="A6" s="169" t="s">
        <v>72</v>
      </c>
      <c r="B6" s="170"/>
      <c r="C6" s="27">
        <v>3518</v>
      </c>
      <c r="D6" s="27">
        <v>3317</v>
      </c>
    </row>
    <row r="7" spans="1:4" s="4" customFormat="1" ht="33" customHeight="1">
      <c r="A7" s="169" t="s">
        <v>73</v>
      </c>
      <c r="B7" s="170"/>
      <c r="C7" s="27">
        <v>1165</v>
      </c>
      <c r="D7" s="27">
        <v>935</v>
      </c>
    </row>
    <row r="8" spans="1:4" s="4" customFormat="1" ht="39.75" customHeight="1">
      <c r="A8" s="169" t="s">
        <v>74</v>
      </c>
      <c r="B8" s="170"/>
      <c r="C8" s="27">
        <v>1228</v>
      </c>
      <c r="D8" s="27">
        <v>890</v>
      </c>
    </row>
    <row r="9" spans="1:4" s="4" customFormat="1" ht="51.75" customHeight="1">
      <c r="A9" s="169" t="s">
        <v>120</v>
      </c>
      <c r="B9" s="170"/>
      <c r="C9" s="27">
        <v>14012</v>
      </c>
      <c r="D9" s="27">
        <v>14324</v>
      </c>
    </row>
    <row r="10" spans="1:4" s="4" customFormat="1" ht="49.5" customHeight="1">
      <c r="A10" s="169" t="s">
        <v>75</v>
      </c>
      <c r="B10" s="170"/>
      <c r="C10" s="27">
        <v>428</v>
      </c>
      <c r="D10" s="27">
        <v>398</v>
      </c>
    </row>
    <row r="11" spans="1:4" s="4" customFormat="1" ht="68.25" customHeight="1">
      <c r="A11" s="169" t="s">
        <v>76</v>
      </c>
      <c r="B11" s="170"/>
      <c r="C11" s="27">
        <v>5400</v>
      </c>
      <c r="D11" s="27">
        <v>4343</v>
      </c>
    </row>
    <row r="12" spans="1:4" s="4" customFormat="1" ht="39" customHeight="1">
      <c r="A12" s="169" t="s">
        <v>77</v>
      </c>
      <c r="B12" s="170"/>
      <c r="C12" s="27">
        <v>589</v>
      </c>
      <c r="D12" s="27">
        <v>598</v>
      </c>
    </row>
    <row r="13" spans="1:4" s="4" customFormat="1" ht="39.75" customHeight="1">
      <c r="A13" s="169" t="s">
        <v>78</v>
      </c>
      <c r="B13" s="170"/>
      <c r="C13" s="27">
        <v>7287</v>
      </c>
      <c r="D13" s="27">
        <v>6189</v>
      </c>
    </row>
    <row r="14" spans="1:4" s="4" customFormat="1" ht="30.75" customHeight="1">
      <c r="A14" s="179" t="s">
        <v>63</v>
      </c>
      <c r="B14" s="180"/>
      <c r="C14" s="151">
        <f>SUM(C5:C13)</f>
        <v>63875</v>
      </c>
      <c r="D14" s="151">
        <f>SUM(D5:D13)</f>
        <v>60282</v>
      </c>
    </row>
    <row r="15" spans="1:4" s="4" customFormat="1" ht="15.75">
      <c r="A15" s="21"/>
      <c r="B15" s="21"/>
      <c r="C15" s="21"/>
      <c r="D15" s="21"/>
    </row>
    <row r="16" s="4" customFormat="1" ht="15.75">
      <c r="A16" s="23" t="s">
        <v>40</v>
      </c>
    </row>
    <row r="17" spans="1:5" s="4" customFormat="1" ht="13.5" customHeight="1">
      <c r="A17" s="23" t="s">
        <v>0</v>
      </c>
      <c r="C17" s="7"/>
      <c r="E17" s="7"/>
    </row>
    <row r="18" s="4" customFormat="1" ht="15.75">
      <c r="A18" s="3"/>
    </row>
    <row r="19" s="4" customFormat="1" ht="15.75">
      <c r="A19" s="3"/>
    </row>
    <row r="20" s="4" customFormat="1" ht="15.75">
      <c r="A20" s="3"/>
    </row>
    <row r="21" s="4" customFormat="1" ht="15.75">
      <c r="A21" s="3"/>
    </row>
    <row r="22" s="4" customFormat="1" ht="15.75">
      <c r="A22" s="3"/>
    </row>
    <row r="23" s="4" customFormat="1" ht="15.75">
      <c r="A23" s="3"/>
    </row>
    <row r="24" s="4" customFormat="1" ht="15.75">
      <c r="A24" s="3"/>
    </row>
    <row r="25" s="4" customFormat="1" ht="15.75">
      <c r="A25" s="3"/>
    </row>
    <row r="26" s="4" customFormat="1" ht="15.75">
      <c r="A26" s="3"/>
    </row>
    <row r="27" s="4" customFormat="1" ht="15.75">
      <c r="A27" s="3"/>
    </row>
    <row r="28" s="4" customFormat="1" ht="15.75">
      <c r="A28" s="3"/>
    </row>
    <row r="29" s="4" customFormat="1" ht="15.75">
      <c r="A29" s="3"/>
    </row>
    <row r="30" s="4" customFormat="1" ht="15.75">
      <c r="A30" s="3"/>
    </row>
    <row r="31" s="4" customFormat="1" ht="15.75">
      <c r="A31" s="3"/>
    </row>
    <row r="32" s="4" customFormat="1" ht="15.75">
      <c r="A32" s="3"/>
    </row>
    <row r="33" s="4" customFormat="1" ht="15.75">
      <c r="A33" s="3"/>
    </row>
    <row r="34" s="4" customFormat="1" ht="15.75">
      <c r="A34" s="3"/>
    </row>
    <row r="35" s="4" customFormat="1" ht="15.75">
      <c r="A35" s="3"/>
    </row>
    <row r="36" s="4" customFormat="1" ht="15.75">
      <c r="A36" s="3"/>
    </row>
    <row r="37" s="4" customFormat="1" ht="15.75">
      <c r="A37" s="3"/>
    </row>
    <row r="38" s="4" customFormat="1" ht="15.75">
      <c r="A38" s="3"/>
    </row>
    <row r="39" s="4" customFormat="1" ht="15.75">
      <c r="A39" s="3"/>
    </row>
    <row r="40" s="4" customFormat="1" ht="15.75">
      <c r="A40" s="3"/>
    </row>
    <row r="41" s="4" customFormat="1" ht="15.75">
      <c r="A41" s="3"/>
    </row>
    <row r="42" s="4" customFormat="1" ht="15.75">
      <c r="A42" s="3"/>
    </row>
    <row r="43" s="4" customFormat="1" ht="15.75">
      <c r="A43" s="3"/>
    </row>
    <row r="44" s="4" customFormat="1" ht="15.75">
      <c r="A44" s="3"/>
    </row>
    <row r="45" s="4" customFormat="1" ht="15.75">
      <c r="A45" s="3"/>
    </row>
    <row r="46" s="4" customFormat="1" ht="15.75">
      <c r="A46" s="3"/>
    </row>
    <row r="47" s="4" customFormat="1" ht="15.75">
      <c r="A47" s="3"/>
    </row>
    <row r="48" s="4" customFormat="1" ht="15.75">
      <c r="A48" s="3"/>
    </row>
    <row r="49" s="4" customFormat="1" ht="15.75">
      <c r="A49" s="3"/>
    </row>
    <row r="50" s="4" customFormat="1" ht="15.75">
      <c r="A50" s="3"/>
    </row>
    <row r="51" s="4" customFormat="1" ht="15.75">
      <c r="A51" s="3"/>
    </row>
    <row r="52" s="4" customFormat="1" ht="15.75">
      <c r="A52" s="3"/>
    </row>
    <row r="53" s="4" customFormat="1" ht="15.75">
      <c r="A53" s="3"/>
    </row>
    <row r="54" s="4" customFormat="1" ht="15.75">
      <c r="A54" s="3"/>
    </row>
    <row r="55" s="4" customFormat="1" ht="15.75">
      <c r="A55" s="3"/>
    </row>
    <row r="56" s="4" customFormat="1" ht="15.75">
      <c r="A56" s="3"/>
    </row>
    <row r="57" s="4" customFormat="1" ht="15.75">
      <c r="A57" s="3"/>
    </row>
    <row r="58" s="4" customFormat="1" ht="15.75">
      <c r="A58" s="3"/>
    </row>
    <row r="59" s="4" customFormat="1" ht="15.75">
      <c r="A59" s="3"/>
    </row>
    <row r="60" s="4" customFormat="1" ht="15.75">
      <c r="A60" s="3"/>
    </row>
    <row r="61" s="4" customFormat="1" ht="15.75">
      <c r="A61" s="3"/>
    </row>
    <row r="62" s="4" customFormat="1" ht="15.75">
      <c r="A62" s="3"/>
    </row>
    <row r="63" s="4" customFormat="1" ht="15.75">
      <c r="A63" s="3"/>
    </row>
    <row r="64" s="4" customFormat="1" ht="15.75">
      <c r="A64" s="3"/>
    </row>
    <row r="65" s="4" customFormat="1" ht="15.75">
      <c r="A65" s="3"/>
    </row>
    <row r="66" s="4" customFormat="1" ht="15.75">
      <c r="A66" s="3"/>
    </row>
    <row r="67" s="4" customFormat="1" ht="15.75">
      <c r="A67" s="3"/>
    </row>
    <row r="68" s="4" customFormat="1" ht="15.75">
      <c r="A68" s="3"/>
    </row>
    <row r="69" s="4" customFormat="1" ht="15.75">
      <c r="A69" s="3"/>
    </row>
    <row r="70" s="4" customFormat="1" ht="15.75">
      <c r="A70" s="3"/>
    </row>
    <row r="71" s="4" customFormat="1" ht="15.75">
      <c r="A71" s="3"/>
    </row>
    <row r="72" s="4" customFormat="1" ht="15.75">
      <c r="A72" s="3"/>
    </row>
    <row r="73" s="4" customFormat="1" ht="15.75">
      <c r="A73" s="3"/>
    </row>
    <row r="74" s="4" customFormat="1" ht="15.75">
      <c r="A74" s="3"/>
    </row>
    <row r="75" s="4" customFormat="1" ht="15.75">
      <c r="A75" s="3"/>
    </row>
    <row r="76" s="4" customFormat="1" ht="15.75">
      <c r="A76" s="3"/>
    </row>
    <row r="77" s="4" customFormat="1" ht="15.75">
      <c r="A77" s="3"/>
    </row>
    <row r="78" s="4" customFormat="1" ht="15.75">
      <c r="A78" s="3"/>
    </row>
    <row r="79" s="4" customFormat="1" ht="15.75">
      <c r="A79" s="3"/>
    </row>
    <row r="80" s="4" customFormat="1" ht="15.75">
      <c r="A80" s="3"/>
    </row>
    <row r="81" s="4" customFormat="1" ht="15.75">
      <c r="A81" s="3"/>
    </row>
    <row r="82" s="4" customFormat="1" ht="15.75">
      <c r="A82" s="3"/>
    </row>
    <row r="83" s="4" customFormat="1" ht="15.75">
      <c r="A83" s="3"/>
    </row>
    <row r="84" s="4" customFormat="1" ht="15.75">
      <c r="A84" s="3"/>
    </row>
    <row r="85" s="4" customFormat="1" ht="15.75">
      <c r="A85" s="3"/>
    </row>
    <row r="86" s="4" customFormat="1" ht="15.75">
      <c r="A86" s="3"/>
    </row>
    <row r="87" s="4" customFormat="1" ht="15.75">
      <c r="A87" s="3"/>
    </row>
    <row r="88" s="4" customFormat="1" ht="15.75">
      <c r="A88" s="3"/>
    </row>
    <row r="89" s="4" customFormat="1" ht="15.75">
      <c r="A89" s="3"/>
    </row>
    <row r="90" s="4" customFormat="1" ht="15.75">
      <c r="A90" s="3"/>
    </row>
    <row r="91" s="4" customFormat="1" ht="15.75">
      <c r="A91" s="3"/>
    </row>
    <row r="92" s="4" customFormat="1" ht="15.75">
      <c r="A92" s="3"/>
    </row>
    <row r="93" s="4" customFormat="1" ht="15.75">
      <c r="A93" s="3"/>
    </row>
    <row r="94" s="4" customFormat="1" ht="15.75">
      <c r="A94" s="3"/>
    </row>
    <row r="95" s="4" customFormat="1" ht="15.75">
      <c r="A95" s="3"/>
    </row>
    <row r="96" s="4" customFormat="1" ht="15.75">
      <c r="A96" s="3"/>
    </row>
    <row r="97" s="4" customFormat="1" ht="15.75">
      <c r="A97" s="3"/>
    </row>
    <row r="98" s="4" customFormat="1" ht="15.75">
      <c r="A98" s="3"/>
    </row>
    <row r="99" s="4" customFormat="1" ht="15.75">
      <c r="A99" s="3"/>
    </row>
    <row r="100" s="4" customFormat="1" ht="15.75">
      <c r="A100" s="3"/>
    </row>
    <row r="101" s="4" customFormat="1" ht="15.75">
      <c r="A101" s="3"/>
    </row>
    <row r="102" s="4" customFormat="1" ht="15.75">
      <c r="A102" s="3"/>
    </row>
  </sheetData>
  <sheetProtection/>
  <mergeCells count="14">
    <mergeCell ref="C3:C4"/>
    <mergeCell ref="D3:D4"/>
    <mergeCell ref="A14:B14"/>
    <mergeCell ref="A13:B13"/>
    <mergeCell ref="A1:G1"/>
    <mergeCell ref="A8:B8"/>
    <mergeCell ref="A9:B9"/>
    <mergeCell ref="A10:B10"/>
    <mergeCell ref="A11:B11"/>
    <mergeCell ref="A12:B12"/>
    <mergeCell ref="A3:B4"/>
    <mergeCell ref="A5:B5"/>
    <mergeCell ref="A6:B6"/>
    <mergeCell ref="A7:B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94"/>
  <sheetViews>
    <sheetView rightToLeft="1" zoomScalePageLayoutView="0" workbookViewId="0" topLeftCell="A1">
      <selection activeCell="L17" sqref="L17"/>
    </sheetView>
  </sheetViews>
  <sheetFormatPr defaultColWidth="9.140625" defaultRowHeight="12.75"/>
  <cols>
    <col min="1" max="1" width="25.57421875" style="0" customWidth="1"/>
    <col min="2" max="2" width="14.140625" style="0" customWidth="1"/>
    <col min="3" max="3" width="14.421875" style="0" customWidth="1"/>
  </cols>
  <sheetData>
    <row r="1" spans="1:10" s="4" customFormat="1" ht="42.75" customHeight="1">
      <c r="A1" s="160" t="s">
        <v>104</v>
      </c>
      <c r="B1" s="160"/>
      <c r="C1" s="160"/>
      <c r="D1" s="160"/>
      <c r="E1" s="160"/>
      <c r="F1" s="160"/>
      <c r="G1" s="160"/>
      <c r="H1" s="160"/>
      <c r="I1" s="160"/>
      <c r="J1" s="160"/>
    </row>
    <row r="2" spans="1:3" s="4" customFormat="1" ht="15.75">
      <c r="A2" s="2"/>
      <c r="B2" s="2"/>
      <c r="C2" s="2"/>
    </row>
    <row r="3" spans="1:2" s="4" customFormat="1" ht="33" customHeight="1">
      <c r="A3" s="14" t="s">
        <v>65</v>
      </c>
      <c r="B3" s="14" t="s">
        <v>85</v>
      </c>
    </row>
    <row r="4" spans="1:4" s="4" customFormat="1" ht="15.75">
      <c r="A4" s="12">
        <v>2010</v>
      </c>
      <c r="B4" s="27">
        <v>93813</v>
      </c>
      <c r="C4" s="21"/>
      <c r="D4" s="21"/>
    </row>
    <row r="5" spans="1:4" s="4" customFormat="1" ht="15.75">
      <c r="A5" s="12">
        <v>2011</v>
      </c>
      <c r="B5" s="27">
        <v>99305</v>
      </c>
      <c r="C5" s="21"/>
      <c r="D5" s="21"/>
    </row>
    <row r="6" spans="1:4" s="4" customFormat="1" ht="15.75">
      <c r="A6" s="12">
        <v>2012</v>
      </c>
      <c r="B6" s="27">
        <v>96070</v>
      </c>
      <c r="C6" s="21"/>
      <c r="D6" s="21"/>
    </row>
    <row r="7" spans="1:4" s="4" customFormat="1" ht="15.75">
      <c r="A7" s="12">
        <v>2013</v>
      </c>
      <c r="B7" s="27">
        <v>95913</v>
      </c>
      <c r="C7" s="21"/>
      <c r="D7" s="21"/>
    </row>
    <row r="8" spans="1:4" s="4" customFormat="1" ht="15.75">
      <c r="A8" s="12">
        <v>2014</v>
      </c>
      <c r="B8" s="27">
        <v>98464</v>
      </c>
      <c r="C8" s="21"/>
      <c r="D8" s="21"/>
    </row>
    <row r="9" spans="1:4" s="4" customFormat="1" ht="15.75">
      <c r="A9" s="12">
        <v>2015</v>
      </c>
      <c r="B9" s="27">
        <v>95573</v>
      </c>
      <c r="C9" s="21"/>
      <c r="D9" s="21"/>
    </row>
    <row r="10" spans="1:4" s="4" customFormat="1" ht="15.75">
      <c r="A10" s="21"/>
      <c r="B10" s="21"/>
      <c r="C10" s="21"/>
      <c r="D10" s="21"/>
    </row>
    <row r="11" spans="1:16" s="4" customFormat="1" ht="55.5" customHeight="1">
      <c r="A11" s="160" t="s">
        <v>121</v>
      </c>
      <c r="B11" s="160"/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</row>
    <row r="12" s="4" customFormat="1" ht="15.75">
      <c r="A12" s="3"/>
    </row>
    <row r="13" spans="1:3" s="4" customFormat="1" ht="57" customHeight="1">
      <c r="A13" s="14" t="s">
        <v>122</v>
      </c>
      <c r="B13" s="14" t="s">
        <v>83</v>
      </c>
      <c r="C13" s="58" t="s">
        <v>84</v>
      </c>
    </row>
    <row r="14" spans="1:3" s="4" customFormat="1" ht="31.5">
      <c r="A14" s="14" t="s">
        <v>43</v>
      </c>
      <c r="B14" s="27">
        <v>29288</v>
      </c>
      <c r="C14" s="32">
        <v>31</v>
      </c>
    </row>
    <row r="15" spans="1:3" s="4" customFormat="1" ht="31.5">
      <c r="A15" s="14" t="s">
        <v>123</v>
      </c>
      <c r="B15" s="27">
        <v>7340</v>
      </c>
      <c r="C15" s="32">
        <v>8</v>
      </c>
    </row>
    <row r="16" spans="1:3" s="4" customFormat="1" ht="31.5">
      <c r="A16" s="14" t="s">
        <v>79</v>
      </c>
      <c r="B16" s="27">
        <v>8556</v>
      </c>
      <c r="C16" s="32">
        <v>9</v>
      </c>
    </row>
    <row r="17" spans="1:3" s="4" customFormat="1" ht="31.5">
      <c r="A17" s="14" t="s">
        <v>80</v>
      </c>
      <c r="B17" s="27">
        <v>19676</v>
      </c>
      <c r="C17" s="32">
        <v>20</v>
      </c>
    </row>
    <row r="18" spans="1:8" s="4" customFormat="1" ht="31.5">
      <c r="A18" s="14" t="s">
        <v>118</v>
      </c>
      <c r="B18" s="27">
        <v>10651</v>
      </c>
      <c r="C18" s="32">
        <v>11</v>
      </c>
      <c r="H18" s="18"/>
    </row>
    <row r="19" spans="1:8" s="4" customFormat="1" ht="31.5">
      <c r="A19" s="14" t="s">
        <v>81</v>
      </c>
      <c r="B19" s="27">
        <v>8982</v>
      </c>
      <c r="C19" s="32">
        <v>9</v>
      </c>
      <c r="H19" s="18"/>
    </row>
    <row r="20" spans="1:8" s="4" customFormat="1" ht="31.5">
      <c r="A20" s="14" t="s">
        <v>82</v>
      </c>
      <c r="B20" s="27">
        <v>11080</v>
      </c>
      <c r="C20" s="32">
        <v>12</v>
      </c>
      <c r="H20" s="18"/>
    </row>
    <row r="21" spans="1:4" s="4" customFormat="1" ht="31.5">
      <c r="A21" s="14" t="s">
        <v>63</v>
      </c>
      <c r="B21" s="151">
        <f>SUM(B14:B20)</f>
        <v>95573</v>
      </c>
      <c r="C21" s="12">
        <f>SUM(C14:C20)</f>
        <v>100</v>
      </c>
      <c r="D21" s="21"/>
    </row>
    <row r="22" spans="1:4" s="4" customFormat="1" ht="15.75">
      <c r="A22" s="21"/>
      <c r="B22" s="21"/>
      <c r="C22" s="21"/>
      <c r="D22" s="21"/>
    </row>
    <row r="23" s="4" customFormat="1" ht="15.75">
      <c r="A23" s="23" t="s">
        <v>40</v>
      </c>
    </row>
    <row r="24" spans="1:5" s="4" customFormat="1" ht="13.5" customHeight="1">
      <c r="A24" s="23" t="s">
        <v>0</v>
      </c>
      <c r="C24" s="7"/>
      <c r="E24" s="7"/>
    </row>
    <row r="25" s="4" customFormat="1" ht="15.75">
      <c r="A25" s="3"/>
    </row>
    <row r="26" s="4" customFormat="1" ht="15.75">
      <c r="A26" s="3"/>
    </row>
    <row r="27" s="4" customFormat="1" ht="15.75">
      <c r="A27" s="3"/>
    </row>
    <row r="28" s="4" customFormat="1" ht="15.75">
      <c r="A28" s="3"/>
    </row>
    <row r="29" s="4" customFormat="1" ht="15.75">
      <c r="A29" s="3"/>
    </row>
    <row r="30" s="4" customFormat="1" ht="15.75">
      <c r="A30" s="3"/>
    </row>
    <row r="31" s="4" customFormat="1" ht="15.75">
      <c r="A31" s="3"/>
    </row>
    <row r="32" s="4" customFormat="1" ht="15.75">
      <c r="A32" s="3"/>
    </row>
    <row r="33" s="4" customFormat="1" ht="15.75">
      <c r="A33" s="3"/>
    </row>
    <row r="34" s="4" customFormat="1" ht="15.75">
      <c r="A34" s="3"/>
    </row>
    <row r="35" s="4" customFormat="1" ht="15.75">
      <c r="A35" s="3"/>
    </row>
    <row r="36" s="4" customFormat="1" ht="15.75">
      <c r="A36" s="3"/>
    </row>
    <row r="37" s="4" customFormat="1" ht="15.75">
      <c r="A37" s="3"/>
    </row>
    <row r="38" s="4" customFormat="1" ht="15.75">
      <c r="A38" s="3"/>
    </row>
    <row r="39" s="4" customFormat="1" ht="15.75">
      <c r="A39" s="3"/>
    </row>
    <row r="40" s="4" customFormat="1" ht="15.75">
      <c r="A40" s="3"/>
    </row>
    <row r="41" s="4" customFormat="1" ht="15.75">
      <c r="A41" s="3"/>
    </row>
    <row r="42" s="4" customFormat="1" ht="15.75">
      <c r="A42" s="3"/>
    </row>
    <row r="43" s="4" customFormat="1" ht="15.75">
      <c r="A43" s="3"/>
    </row>
    <row r="44" s="4" customFormat="1" ht="15.75">
      <c r="A44" s="3"/>
    </row>
    <row r="45" s="4" customFormat="1" ht="15.75">
      <c r="A45" s="3"/>
    </row>
    <row r="46" s="4" customFormat="1" ht="15.75">
      <c r="A46" s="3"/>
    </row>
    <row r="47" s="4" customFormat="1" ht="15.75">
      <c r="A47" s="3"/>
    </row>
    <row r="48" s="4" customFormat="1" ht="15.75">
      <c r="A48" s="3"/>
    </row>
    <row r="49" s="4" customFormat="1" ht="15.75">
      <c r="A49" s="3"/>
    </row>
    <row r="50" s="4" customFormat="1" ht="15.75">
      <c r="A50" s="3"/>
    </row>
    <row r="51" s="4" customFormat="1" ht="15.75">
      <c r="A51" s="3"/>
    </row>
    <row r="52" s="4" customFormat="1" ht="15.75">
      <c r="A52" s="3"/>
    </row>
    <row r="53" s="4" customFormat="1" ht="15.75">
      <c r="A53" s="3"/>
    </row>
    <row r="54" s="4" customFormat="1" ht="15.75">
      <c r="A54" s="3"/>
    </row>
    <row r="55" s="4" customFormat="1" ht="15.75">
      <c r="A55" s="3"/>
    </row>
    <row r="56" s="4" customFormat="1" ht="15.75">
      <c r="A56" s="3"/>
    </row>
    <row r="57" s="4" customFormat="1" ht="15.75">
      <c r="A57" s="3"/>
    </row>
    <row r="58" s="4" customFormat="1" ht="15.75">
      <c r="A58" s="3"/>
    </row>
    <row r="59" s="4" customFormat="1" ht="15.75">
      <c r="A59" s="3"/>
    </row>
    <row r="60" s="4" customFormat="1" ht="15.75">
      <c r="A60" s="3"/>
    </row>
    <row r="61" s="4" customFormat="1" ht="15.75">
      <c r="A61" s="3"/>
    </row>
    <row r="62" s="4" customFormat="1" ht="15.75">
      <c r="A62" s="3"/>
    </row>
    <row r="63" s="4" customFormat="1" ht="15.75">
      <c r="A63" s="3"/>
    </row>
    <row r="64" s="4" customFormat="1" ht="15.75">
      <c r="A64" s="3"/>
    </row>
    <row r="65" s="4" customFormat="1" ht="15.75">
      <c r="A65" s="3"/>
    </row>
    <row r="66" s="4" customFormat="1" ht="15.75">
      <c r="A66" s="3"/>
    </row>
    <row r="67" s="4" customFormat="1" ht="15.75">
      <c r="A67" s="3"/>
    </row>
    <row r="68" s="4" customFormat="1" ht="15.75">
      <c r="A68" s="3"/>
    </row>
    <row r="69" s="4" customFormat="1" ht="15.75">
      <c r="A69" s="3"/>
    </row>
    <row r="70" s="4" customFormat="1" ht="15.75">
      <c r="A70" s="3"/>
    </row>
    <row r="71" s="4" customFormat="1" ht="15.75">
      <c r="A71" s="3"/>
    </row>
    <row r="72" s="4" customFormat="1" ht="15.75">
      <c r="A72" s="3"/>
    </row>
    <row r="73" s="4" customFormat="1" ht="15.75">
      <c r="A73" s="3"/>
    </row>
    <row r="74" s="4" customFormat="1" ht="15.75">
      <c r="A74" s="3"/>
    </row>
    <row r="75" s="4" customFormat="1" ht="15.75">
      <c r="A75" s="3"/>
    </row>
    <row r="76" s="4" customFormat="1" ht="15.75">
      <c r="A76" s="3"/>
    </row>
    <row r="77" s="4" customFormat="1" ht="15.75">
      <c r="A77" s="3"/>
    </row>
    <row r="78" s="4" customFormat="1" ht="15.75">
      <c r="A78" s="3"/>
    </row>
    <row r="79" s="4" customFormat="1" ht="15.75">
      <c r="A79" s="3"/>
    </row>
    <row r="80" s="4" customFormat="1" ht="15.75">
      <c r="A80" s="3"/>
    </row>
    <row r="81" s="4" customFormat="1" ht="15.75">
      <c r="A81" s="3"/>
    </row>
    <row r="82" s="4" customFormat="1" ht="15.75">
      <c r="A82" s="3"/>
    </row>
    <row r="83" s="4" customFormat="1" ht="15.75">
      <c r="A83" s="3"/>
    </row>
    <row r="84" s="4" customFormat="1" ht="15.75">
      <c r="A84" s="3"/>
    </row>
    <row r="85" s="4" customFormat="1" ht="15.75">
      <c r="A85" s="3"/>
    </row>
    <row r="86" s="4" customFormat="1" ht="15.75">
      <c r="A86" s="3"/>
    </row>
    <row r="87" s="4" customFormat="1" ht="15.75">
      <c r="A87" s="3"/>
    </row>
    <row r="88" s="4" customFormat="1" ht="15.75">
      <c r="A88" s="3"/>
    </row>
    <row r="89" s="4" customFormat="1" ht="15.75">
      <c r="A89" s="3"/>
    </row>
    <row r="90" s="4" customFormat="1" ht="15.75">
      <c r="A90" s="3"/>
    </row>
    <row r="91" s="4" customFormat="1" ht="15.75">
      <c r="A91" s="3"/>
    </row>
    <row r="92" s="4" customFormat="1" ht="15.75">
      <c r="A92" s="3"/>
    </row>
    <row r="93" s="4" customFormat="1" ht="15.75">
      <c r="A93" s="3"/>
    </row>
    <row r="94" s="4" customFormat="1" ht="15.75">
      <c r="A94" s="3"/>
    </row>
  </sheetData>
  <sheetProtection/>
  <mergeCells count="2">
    <mergeCell ref="A1:J1"/>
    <mergeCell ref="A11:P1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4"/>
  <sheetViews>
    <sheetView rightToLeft="1" zoomScalePageLayoutView="0" workbookViewId="0" topLeftCell="A1">
      <selection activeCell="K14" sqref="K14"/>
    </sheetView>
  </sheetViews>
  <sheetFormatPr defaultColWidth="9.140625" defaultRowHeight="12.75"/>
  <cols>
    <col min="1" max="1" width="27.8515625" style="0" customWidth="1"/>
    <col min="2" max="2" width="13.57421875" style="0" customWidth="1"/>
    <col min="3" max="3" width="13.00390625" style="0" customWidth="1"/>
  </cols>
  <sheetData>
    <row r="1" spans="1:9" s="4" customFormat="1" ht="35.25" customHeight="1">
      <c r="A1" s="160" t="s">
        <v>90</v>
      </c>
      <c r="B1" s="160"/>
      <c r="C1" s="160"/>
      <c r="D1" s="160"/>
      <c r="E1" s="160"/>
      <c r="F1" s="160"/>
      <c r="G1" s="160"/>
      <c r="H1" s="160"/>
      <c r="I1" s="160"/>
    </row>
    <row r="2" s="4" customFormat="1" ht="15.75">
      <c r="A2" s="3"/>
    </row>
    <row r="3" spans="1:2" s="4" customFormat="1" ht="31.5">
      <c r="A3" s="14" t="s">
        <v>65</v>
      </c>
      <c r="B3" s="14" t="s">
        <v>85</v>
      </c>
    </row>
    <row r="4" spans="1:2" s="4" customFormat="1" ht="15.75">
      <c r="A4" s="12">
        <v>2010</v>
      </c>
      <c r="B4" s="27">
        <v>11764</v>
      </c>
    </row>
    <row r="5" spans="1:2" s="4" customFormat="1" ht="15.75">
      <c r="A5" s="12">
        <v>2011</v>
      </c>
      <c r="B5" s="27">
        <v>11319</v>
      </c>
    </row>
    <row r="6" spans="1:2" s="25" customFormat="1" ht="15.75">
      <c r="A6" s="12">
        <v>2012</v>
      </c>
      <c r="B6" s="27">
        <v>10921</v>
      </c>
    </row>
    <row r="7" spans="1:2" s="25" customFormat="1" ht="15.75">
      <c r="A7" s="12">
        <v>2013</v>
      </c>
      <c r="B7" s="27">
        <v>10691</v>
      </c>
    </row>
    <row r="8" spans="1:2" s="25" customFormat="1" ht="15.75">
      <c r="A8" s="12">
        <v>2014</v>
      </c>
      <c r="B8" s="27">
        <v>11466</v>
      </c>
    </row>
    <row r="9" spans="1:2" s="25" customFormat="1" ht="15.75">
      <c r="A9" s="12">
        <v>2015</v>
      </c>
      <c r="B9" s="27">
        <v>11014</v>
      </c>
    </row>
    <row r="10" s="25" customFormat="1" ht="15"/>
    <row r="11" spans="1:10" s="4" customFormat="1" ht="35.25" customHeight="1">
      <c r="A11" s="160" t="s">
        <v>124</v>
      </c>
      <c r="B11" s="160"/>
      <c r="C11" s="160"/>
      <c r="D11" s="160"/>
      <c r="E11" s="160"/>
      <c r="F11" s="160"/>
      <c r="G11" s="160"/>
      <c r="H11" s="160"/>
      <c r="I11" s="160"/>
      <c r="J11" s="160"/>
    </row>
    <row r="12" s="4" customFormat="1" ht="15.75">
      <c r="A12" s="3"/>
    </row>
    <row r="13" spans="1:3" s="4" customFormat="1" ht="31.5">
      <c r="A13" s="14" t="s">
        <v>122</v>
      </c>
      <c r="B13" s="14" t="s">
        <v>83</v>
      </c>
      <c r="C13" s="58" t="s">
        <v>84</v>
      </c>
    </row>
    <row r="14" spans="1:3" s="4" customFormat="1" ht="31.5">
      <c r="A14" s="14" t="s">
        <v>43</v>
      </c>
      <c r="B14" s="27">
        <v>3317</v>
      </c>
      <c r="C14" s="13">
        <v>30</v>
      </c>
    </row>
    <row r="15" spans="1:3" s="4" customFormat="1" ht="31.5">
      <c r="A15" s="14" t="s">
        <v>123</v>
      </c>
      <c r="B15" s="27">
        <v>1113</v>
      </c>
      <c r="C15" s="13">
        <v>10</v>
      </c>
    </row>
    <row r="16" spans="1:3" s="4" customFormat="1" ht="31.5">
      <c r="A16" s="14" t="s">
        <v>79</v>
      </c>
      <c r="B16" s="27">
        <v>912</v>
      </c>
      <c r="C16" s="13">
        <v>8</v>
      </c>
    </row>
    <row r="17" spans="1:3" s="4" customFormat="1" ht="31.5">
      <c r="A17" s="14" t="s">
        <v>80</v>
      </c>
      <c r="B17" s="27">
        <v>1921</v>
      </c>
      <c r="C17" s="13">
        <v>18</v>
      </c>
    </row>
    <row r="18" spans="1:3" s="4" customFormat="1" ht="31.5">
      <c r="A18" s="14" t="s">
        <v>118</v>
      </c>
      <c r="B18" s="27">
        <v>1469</v>
      </c>
      <c r="C18" s="13">
        <v>13</v>
      </c>
    </row>
    <row r="19" spans="1:3" s="4" customFormat="1" ht="31.5">
      <c r="A19" s="14" t="s">
        <v>81</v>
      </c>
      <c r="B19" s="27">
        <v>1096</v>
      </c>
      <c r="C19" s="13">
        <v>10</v>
      </c>
    </row>
    <row r="20" spans="1:3" s="4" customFormat="1" ht="31.5">
      <c r="A20" s="14" t="s">
        <v>82</v>
      </c>
      <c r="B20" s="27">
        <v>1186</v>
      </c>
      <c r="C20" s="13">
        <v>11</v>
      </c>
    </row>
    <row r="21" spans="1:3" s="25" customFormat="1" ht="31.5">
      <c r="A21" s="14" t="s">
        <v>63</v>
      </c>
      <c r="B21" s="152">
        <f>SUM(B14:B20)</f>
        <v>11014</v>
      </c>
      <c r="C21" s="34">
        <f>SUM(C14:C20)</f>
        <v>100</v>
      </c>
    </row>
    <row r="22" s="25" customFormat="1" ht="15"/>
    <row r="23" s="4" customFormat="1" ht="15.75">
      <c r="A23" s="23" t="s">
        <v>40</v>
      </c>
    </row>
    <row r="24" spans="1:5" s="4" customFormat="1" ht="13.5" customHeight="1">
      <c r="A24" s="23" t="s">
        <v>0</v>
      </c>
      <c r="C24" s="7"/>
      <c r="E24" s="7"/>
    </row>
  </sheetData>
  <sheetProtection/>
  <mergeCells count="2">
    <mergeCell ref="A11:J11"/>
    <mergeCell ref="A1:I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6"/>
  <sheetViews>
    <sheetView rightToLeft="1" zoomScalePageLayoutView="0" workbookViewId="0" topLeftCell="A1">
      <selection activeCell="A3" sqref="A3:IV3"/>
    </sheetView>
  </sheetViews>
  <sheetFormatPr defaultColWidth="9.140625" defaultRowHeight="12.75"/>
  <cols>
    <col min="1" max="1" width="22.8515625" style="0" customWidth="1"/>
    <col min="2" max="2" width="17.28125" style="0" bestFit="1" customWidth="1"/>
    <col min="3" max="3" width="11.57421875" style="0" bestFit="1" customWidth="1"/>
    <col min="6" max="6" width="19.8515625" style="0" bestFit="1" customWidth="1"/>
  </cols>
  <sheetData>
    <row r="1" spans="1:15" s="4" customFormat="1" ht="33" customHeight="1">
      <c r="A1" s="160" t="s">
        <v>128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</row>
    <row r="2" spans="1:8" s="4" customFormat="1" ht="15.75">
      <c r="A2" s="29"/>
      <c r="B2" s="29"/>
      <c r="C2" s="29"/>
      <c r="D2" s="29"/>
      <c r="E2" s="23"/>
      <c r="F2" s="23"/>
      <c r="G2" s="23"/>
      <c r="H2" s="23"/>
    </row>
    <row r="3" spans="1:8" s="4" customFormat="1" ht="15.75">
      <c r="A3" s="29" t="s">
        <v>125</v>
      </c>
      <c r="B3" s="29"/>
      <c r="C3" s="29"/>
      <c r="D3" s="101" t="s">
        <v>126</v>
      </c>
      <c r="E3" s="23"/>
      <c r="G3" s="23"/>
      <c r="H3" s="23"/>
    </row>
    <row r="4" s="4" customFormat="1" ht="15.75">
      <c r="A4" s="3"/>
    </row>
    <row r="5" spans="1:3" s="4" customFormat="1" ht="31.5">
      <c r="A5" s="14" t="s">
        <v>122</v>
      </c>
      <c r="B5" s="14" t="s">
        <v>127</v>
      </c>
      <c r="C5" s="58" t="s">
        <v>84</v>
      </c>
    </row>
    <row r="6" spans="1:6" s="4" customFormat="1" ht="47.25">
      <c r="A6" s="14" t="s">
        <v>43</v>
      </c>
      <c r="B6" s="37">
        <v>30714026970</v>
      </c>
      <c r="C6" s="13">
        <v>33</v>
      </c>
      <c r="F6" s="137"/>
    </row>
    <row r="7" spans="1:3" s="4" customFormat="1" ht="31.5">
      <c r="A7" s="14" t="s">
        <v>123</v>
      </c>
      <c r="B7" s="37">
        <v>10238008990</v>
      </c>
      <c r="C7" s="13">
        <v>11</v>
      </c>
    </row>
    <row r="8" spans="1:15" s="4" customFormat="1" ht="31.5">
      <c r="A8" s="14" t="s">
        <v>79</v>
      </c>
      <c r="B8" s="37">
        <v>7445824720</v>
      </c>
      <c r="C8" s="13">
        <v>8</v>
      </c>
      <c r="O8" s="105"/>
    </row>
    <row r="9" spans="1:3" s="4" customFormat="1" ht="31.5">
      <c r="A9" s="14" t="s">
        <v>80</v>
      </c>
      <c r="B9" s="37">
        <v>20476017980</v>
      </c>
      <c r="C9" s="13">
        <v>22</v>
      </c>
    </row>
    <row r="10" spans="1:3" s="4" customFormat="1" ht="31.5">
      <c r="A10" s="14" t="s">
        <v>118</v>
      </c>
      <c r="B10" s="37">
        <v>8376552810</v>
      </c>
      <c r="C10" s="13">
        <v>9</v>
      </c>
    </row>
    <row r="11" spans="1:3" s="4" customFormat="1" ht="31.5">
      <c r="A11" s="14" t="s">
        <v>81</v>
      </c>
      <c r="B11" s="37">
        <v>6515096630.000001</v>
      </c>
      <c r="C11" s="13">
        <v>7</v>
      </c>
    </row>
    <row r="12" spans="1:3" s="4" customFormat="1" ht="31.5">
      <c r="A12" s="14" t="s">
        <v>82</v>
      </c>
      <c r="B12" s="37">
        <v>9307280900</v>
      </c>
      <c r="C12" s="13">
        <v>10</v>
      </c>
    </row>
    <row r="13" spans="1:3" s="4" customFormat="1" ht="31.5">
      <c r="A13" s="14" t="s">
        <v>63</v>
      </c>
      <c r="B13" s="36">
        <f>SUM(B6:B12)</f>
        <v>93072809000</v>
      </c>
      <c r="C13" s="12">
        <f>SUM(C6:C12)</f>
        <v>100</v>
      </c>
    </row>
    <row r="14" spans="1:2" s="4" customFormat="1" ht="15.75">
      <c r="A14" s="3"/>
      <c r="B14" s="35"/>
    </row>
    <row r="15" s="4" customFormat="1" ht="15.75">
      <c r="A15" s="23" t="s">
        <v>40</v>
      </c>
    </row>
    <row r="16" spans="1:5" s="4" customFormat="1" ht="13.5" customHeight="1">
      <c r="A16" s="23" t="s">
        <v>0</v>
      </c>
      <c r="C16" s="7"/>
      <c r="E16" s="7"/>
    </row>
  </sheetData>
  <sheetProtection/>
  <mergeCells count="1">
    <mergeCell ref="A1:O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45"/>
  <sheetViews>
    <sheetView rightToLeft="1" zoomScalePageLayoutView="0" workbookViewId="0" topLeftCell="A1">
      <selection activeCell="D43" sqref="D43"/>
    </sheetView>
  </sheetViews>
  <sheetFormatPr defaultColWidth="9.140625" defaultRowHeight="12.75"/>
  <cols>
    <col min="1" max="1" width="36.140625" style="0" customWidth="1"/>
    <col min="2" max="2" width="8.7109375" style="0" hidden="1" customWidth="1"/>
    <col min="3" max="3" width="19.140625" style="0" customWidth="1"/>
    <col min="4" max="4" width="20.421875" style="0" customWidth="1"/>
    <col min="5" max="5" width="18.7109375" style="0" customWidth="1"/>
  </cols>
  <sheetData>
    <row r="1" spans="1:11" s="2" customFormat="1" ht="39" customHeight="1">
      <c r="A1" s="160" t="s">
        <v>86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</row>
    <row r="3" spans="1:4" ht="12.75">
      <c r="A3" s="171" t="s">
        <v>129</v>
      </c>
      <c r="B3" s="172"/>
      <c r="C3" s="177">
        <v>2014</v>
      </c>
      <c r="D3" s="177">
        <v>2015</v>
      </c>
    </row>
    <row r="4" spans="1:4" ht="25.5" customHeight="1">
      <c r="A4" s="173"/>
      <c r="B4" s="174"/>
      <c r="C4" s="178"/>
      <c r="D4" s="178"/>
    </row>
    <row r="5" spans="1:4" ht="33.75" customHeight="1">
      <c r="A5" s="175" t="s">
        <v>87</v>
      </c>
      <c r="B5" s="176"/>
      <c r="C5" s="72">
        <v>17272</v>
      </c>
      <c r="D5" s="72">
        <v>17418</v>
      </c>
    </row>
    <row r="6" spans="1:4" ht="39.75" customHeight="1">
      <c r="A6" s="169" t="s">
        <v>73</v>
      </c>
      <c r="B6" s="170"/>
      <c r="C6" s="26">
        <v>144</v>
      </c>
      <c r="D6" s="26">
        <v>148</v>
      </c>
    </row>
    <row r="7" spans="1:4" ht="34.5" customHeight="1">
      <c r="A7" s="169" t="s">
        <v>74</v>
      </c>
      <c r="B7" s="170"/>
      <c r="C7" s="26">
        <v>159</v>
      </c>
      <c r="D7" s="26">
        <v>155</v>
      </c>
    </row>
    <row r="8" spans="1:4" ht="15.75">
      <c r="A8" s="180" t="s">
        <v>88</v>
      </c>
      <c r="B8" s="180"/>
      <c r="C8" s="28">
        <f>SUM(C5:C7)</f>
        <v>17575</v>
      </c>
      <c r="D8" s="28">
        <f>SUM(D5:D7)</f>
        <v>17721</v>
      </c>
    </row>
    <row r="10" spans="1:6" s="67" customFormat="1" ht="37.5" customHeight="1">
      <c r="A10" s="157" t="s">
        <v>89</v>
      </c>
      <c r="B10" s="158"/>
      <c r="C10" s="158"/>
      <c r="D10" s="158"/>
      <c r="E10" s="158"/>
      <c r="F10" s="158"/>
    </row>
    <row r="11" spans="1:4" s="40" customFormat="1" ht="19.5" customHeight="1">
      <c r="A11" s="182"/>
      <c r="B11" s="182"/>
      <c r="C11" s="182"/>
      <c r="D11" s="182"/>
    </row>
    <row r="12" spans="1:6" s="40" customFormat="1" ht="31.5">
      <c r="A12" s="41" t="s">
        <v>56</v>
      </c>
      <c r="B12" s="42">
        <v>2012</v>
      </c>
      <c r="C12" s="68">
        <v>2013</v>
      </c>
      <c r="D12" s="68">
        <v>2014</v>
      </c>
      <c r="E12" s="53">
        <v>2015</v>
      </c>
      <c r="F12" s="43"/>
    </row>
    <row r="13" spans="1:6" s="40" customFormat="1" ht="31.5">
      <c r="A13" s="44" t="s">
        <v>43</v>
      </c>
      <c r="B13" s="45">
        <v>16254</v>
      </c>
      <c r="C13" s="73">
        <v>17088</v>
      </c>
      <c r="D13" s="73">
        <v>17272</v>
      </c>
      <c r="E13" s="55">
        <v>17272</v>
      </c>
      <c r="F13" s="46"/>
    </row>
    <row r="14" spans="1:6" s="40" customFormat="1" ht="33.75" customHeight="1">
      <c r="A14" s="44" t="s">
        <v>130</v>
      </c>
      <c r="B14" s="45">
        <v>8002</v>
      </c>
      <c r="C14" s="73">
        <v>8689</v>
      </c>
      <c r="D14" s="73">
        <v>8782</v>
      </c>
      <c r="E14" s="55">
        <v>9199</v>
      </c>
      <c r="F14" s="46"/>
    </row>
    <row r="15" spans="1:6" s="40" customFormat="1" ht="42" customHeight="1">
      <c r="A15" s="47" t="s">
        <v>44</v>
      </c>
      <c r="B15" s="45">
        <v>5734</v>
      </c>
      <c r="C15" s="73">
        <v>5494</v>
      </c>
      <c r="D15" s="73">
        <v>5943</v>
      </c>
      <c r="E15" s="55">
        <v>6167</v>
      </c>
      <c r="F15" s="46"/>
    </row>
    <row r="16" spans="1:6" s="40" customFormat="1" ht="31.5" customHeight="1">
      <c r="A16" s="44" t="s">
        <v>131</v>
      </c>
      <c r="B16" s="45">
        <v>4787</v>
      </c>
      <c r="C16" s="73">
        <v>4827</v>
      </c>
      <c r="D16" s="73">
        <v>5029</v>
      </c>
      <c r="E16" s="55">
        <v>5189</v>
      </c>
      <c r="F16" s="46"/>
    </row>
    <row r="17" spans="1:6" s="40" customFormat="1" ht="31.5">
      <c r="A17" s="44" t="s">
        <v>132</v>
      </c>
      <c r="B17" s="45">
        <v>4059</v>
      </c>
      <c r="C17" s="73">
        <v>4270</v>
      </c>
      <c r="D17" s="73">
        <v>4689</v>
      </c>
      <c r="E17" s="55">
        <v>4874</v>
      </c>
      <c r="F17" s="46"/>
    </row>
    <row r="18" spans="1:6" s="40" customFormat="1" ht="31.5">
      <c r="A18" s="44" t="s">
        <v>45</v>
      </c>
      <c r="B18" s="45">
        <v>2384</v>
      </c>
      <c r="C18" s="73">
        <v>2385</v>
      </c>
      <c r="D18" s="73">
        <v>2573</v>
      </c>
      <c r="E18" s="55">
        <v>2912</v>
      </c>
      <c r="F18" s="46"/>
    </row>
    <row r="19" spans="1:6" s="40" customFormat="1" ht="31.5">
      <c r="A19" s="58" t="s">
        <v>38</v>
      </c>
      <c r="B19" s="45">
        <f>SUM(B13:B18)</f>
        <v>41220</v>
      </c>
      <c r="C19" s="74">
        <f>SUM(C13:C18)</f>
        <v>42753</v>
      </c>
      <c r="D19" s="74">
        <f>SUM(D13:D18)</f>
        <v>44288</v>
      </c>
      <c r="E19" s="74">
        <f>SUM(E13:E18)</f>
        <v>45613</v>
      </c>
      <c r="F19" s="46"/>
    </row>
    <row r="20" s="39" customFormat="1" ht="15.75"/>
    <row r="21" spans="1:4" s="70" customFormat="1" ht="34.5" customHeight="1">
      <c r="A21" s="155" t="s">
        <v>91</v>
      </c>
      <c r="B21" s="181"/>
      <c r="C21" s="181"/>
      <c r="D21" s="181"/>
    </row>
    <row r="22" s="40" customFormat="1" ht="13.5" customHeight="1"/>
    <row r="23" spans="1:6" s="40" customFormat="1" ht="31.5">
      <c r="A23" s="58" t="s">
        <v>46</v>
      </c>
      <c r="B23" s="58" t="s">
        <v>47</v>
      </c>
      <c r="C23" s="58" t="s">
        <v>47</v>
      </c>
      <c r="D23" s="48"/>
      <c r="E23" s="49"/>
      <c r="F23" s="43"/>
    </row>
    <row r="24" spans="1:6" s="40" customFormat="1" ht="15.75">
      <c r="A24" s="53">
        <v>2015</v>
      </c>
      <c r="B24" s="54">
        <v>39803</v>
      </c>
      <c r="C24" s="75">
        <v>45613</v>
      </c>
      <c r="D24" s="50"/>
      <c r="E24" s="51"/>
      <c r="F24" s="46"/>
    </row>
    <row r="25" spans="1:6" s="40" customFormat="1" ht="15.75">
      <c r="A25" s="68">
        <v>2014</v>
      </c>
      <c r="B25" s="54">
        <v>44288</v>
      </c>
      <c r="C25" s="75">
        <v>44288</v>
      </c>
      <c r="D25" s="50"/>
      <c r="E25" s="51"/>
      <c r="F25" s="46"/>
    </row>
    <row r="26" spans="1:6" s="40" customFormat="1" ht="15.75">
      <c r="A26" s="68">
        <v>2013</v>
      </c>
      <c r="B26" s="54">
        <v>42753</v>
      </c>
      <c r="C26" s="75">
        <v>42753</v>
      </c>
      <c r="D26" s="50"/>
      <c r="E26" s="51"/>
      <c r="F26" s="46"/>
    </row>
    <row r="27" spans="1:6" s="40" customFormat="1" ht="15.75">
      <c r="A27" s="58">
        <v>2012</v>
      </c>
      <c r="B27" s="54">
        <v>41220</v>
      </c>
      <c r="C27" s="75">
        <v>41220</v>
      </c>
      <c r="D27" s="50"/>
      <c r="E27" s="51"/>
      <c r="F27" s="46"/>
    </row>
    <row r="28" spans="1:6" s="40" customFormat="1" ht="15.75">
      <c r="A28" s="53">
        <v>2011</v>
      </c>
      <c r="B28" s="54">
        <v>41760</v>
      </c>
      <c r="C28" s="75">
        <v>41760</v>
      </c>
      <c r="D28" s="50"/>
      <c r="E28" s="51"/>
      <c r="F28" s="46"/>
    </row>
    <row r="29" spans="1:6" s="40" customFormat="1" ht="15.75">
      <c r="A29" s="53">
        <v>2010</v>
      </c>
      <c r="B29" s="54">
        <v>40658</v>
      </c>
      <c r="C29" s="75">
        <v>40658</v>
      </c>
      <c r="D29" s="50"/>
      <c r="E29" s="51"/>
      <c r="F29" s="46"/>
    </row>
    <row r="30" spans="1:6" s="40" customFormat="1" ht="15.75">
      <c r="A30" s="52"/>
      <c r="B30" s="50"/>
      <c r="C30" s="50"/>
      <c r="D30" s="50"/>
      <c r="E30" s="50"/>
      <c r="F30" s="46"/>
    </row>
    <row r="31" spans="1:8" s="67" customFormat="1" ht="46.5" customHeight="1">
      <c r="A31" s="157" t="s">
        <v>133</v>
      </c>
      <c r="B31" s="157"/>
      <c r="C31" s="157"/>
      <c r="D31" s="157"/>
      <c r="E31" s="157"/>
      <c r="F31" s="157"/>
      <c r="G31" s="157"/>
      <c r="H31" s="157"/>
    </row>
    <row r="32" spans="1:8" s="4" customFormat="1" ht="15.75">
      <c r="A32" s="29" t="s">
        <v>125</v>
      </c>
      <c r="B32" s="29"/>
      <c r="C32" s="29"/>
      <c r="D32" s="101" t="s">
        <v>126</v>
      </c>
      <c r="E32" s="23"/>
      <c r="G32" s="23"/>
      <c r="H32" s="23"/>
    </row>
    <row r="33" spans="3:5" s="70" customFormat="1" ht="13.5" customHeight="1">
      <c r="C33" s="49"/>
      <c r="D33" s="49"/>
      <c r="E33" s="49"/>
    </row>
    <row r="34" s="40" customFormat="1" ht="6.75" customHeight="1"/>
    <row r="35" spans="1:11" s="40" customFormat="1" ht="31.5">
      <c r="A35" s="41" t="s">
        <v>57</v>
      </c>
      <c r="B35" s="33">
        <v>2013</v>
      </c>
      <c r="C35" s="33">
        <v>2014</v>
      </c>
      <c r="D35" s="53">
        <v>2015</v>
      </c>
      <c r="K35" s="105"/>
    </row>
    <row r="36" spans="1:11" s="40" customFormat="1" ht="31.5">
      <c r="A36" s="44" t="s">
        <v>43</v>
      </c>
      <c r="B36" s="54">
        <v>35962772000</v>
      </c>
      <c r="C36" s="54">
        <v>56909161000</v>
      </c>
      <c r="D36" s="55">
        <v>46756113600</v>
      </c>
      <c r="G36" s="39"/>
      <c r="H36" s="39"/>
      <c r="I36" s="39"/>
      <c r="J36" s="39"/>
      <c r="K36" s="39"/>
    </row>
    <row r="37" spans="1:11" s="40" customFormat="1" ht="31.5">
      <c r="A37" s="44" t="s">
        <v>51</v>
      </c>
      <c r="B37" s="54">
        <v>14310033000</v>
      </c>
      <c r="C37" s="54">
        <v>12966584000</v>
      </c>
      <c r="D37" s="55">
        <v>14313096000</v>
      </c>
      <c r="G37" s="39"/>
      <c r="H37" s="39"/>
      <c r="I37" s="39"/>
      <c r="J37" s="39"/>
      <c r="K37" s="39"/>
    </row>
    <row r="38" spans="1:6" s="40" customFormat="1" ht="31.5">
      <c r="A38" s="47" t="s">
        <v>134</v>
      </c>
      <c r="B38" s="54">
        <v>8995464000</v>
      </c>
      <c r="C38" s="54">
        <v>11586238000</v>
      </c>
      <c r="D38" s="55">
        <v>17175715200</v>
      </c>
      <c r="F38" s="39"/>
    </row>
    <row r="39" spans="1:4" s="40" customFormat="1" ht="31.5">
      <c r="A39" s="44" t="s">
        <v>135</v>
      </c>
      <c r="B39" s="54">
        <v>5991002000</v>
      </c>
      <c r="C39" s="54">
        <v>11436530000</v>
      </c>
      <c r="D39" s="55">
        <v>6679444800</v>
      </c>
    </row>
    <row r="40" spans="1:4" s="40" customFormat="1" ht="31.5">
      <c r="A40" s="44" t="s">
        <v>136</v>
      </c>
      <c r="B40" s="54">
        <v>8278110000</v>
      </c>
      <c r="C40" s="54">
        <v>6166686000</v>
      </c>
      <c r="D40" s="55">
        <v>6679444800</v>
      </c>
    </row>
    <row r="41" spans="1:6" s="40" customFormat="1" ht="31.5">
      <c r="A41" s="44" t="s">
        <v>45</v>
      </c>
      <c r="B41" s="54">
        <v>2166887000</v>
      </c>
      <c r="C41" s="54">
        <v>3393719000</v>
      </c>
      <c r="D41" s="55">
        <v>3816825600</v>
      </c>
      <c r="F41" s="52"/>
    </row>
    <row r="42" spans="1:6" s="40" customFormat="1" ht="31.5">
      <c r="A42" s="58" t="s">
        <v>38</v>
      </c>
      <c r="B42" s="69">
        <f>SUM(B36:B41)</f>
        <v>75704268000</v>
      </c>
      <c r="C42" s="69">
        <f>SUM(C36:C41)</f>
        <v>102458918000</v>
      </c>
      <c r="D42" s="71">
        <f>SUM(D36:D41)</f>
        <v>95420640000</v>
      </c>
      <c r="F42" s="52"/>
    </row>
    <row r="44" s="39" customFormat="1" ht="15.75">
      <c r="A44" s="39" t="s">
        <v>40</v>
      </c>
    </row>
    <row r="45" spans="1:3" s="39" customFormat="1" ht="15.75">
      <c r="A45" s="183" t="s">
        <v>0</v>
      </c>
      <c r="B45" s="183"/>
      <c r="C45" s="183"/>
    </row>
  </sheetData>
  <sheetProtection/>
  <mergeCells count="13">
    <mergeCell ref="A10:F10"/>
    <mergeCell ref="A21:D21"/>
    <mergeCell ref="A8:B8"/>
    <mergeCell ref="A11:D11"/>
    <mergeCell ref="A45:C45"/>
    <mergeCell ref="A31:H31"/>
    <mergeCell ref="A7:B7"/>
    <mergeCell ref="A1:K1"/>
    <mergeCell ref="A3:B4"/>
    <mergeCell ref="C3:C4"/>
    <mergeCell ref="D3:D4"/>
    <mergeCell ref="A5:B5"/>
    <mergeCell ref="A6:B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ntannir</cp:lastModifiedBy>
  <cp:lastPrinted>2017-06-08T08:45:47Z</cp:lastPrinted>
  <dcterms:created xsi:type="dcterms:W3CDTF">2006-02-24T09:38:25Z</dcterms:created>
  <dcterms:modified xsi:type="dcterms:W3CDTF">2017-07-03T10:11:11Z</dcterms:modified>
  <cp:category/>
  <cp:version/>
  <cp:contentType/>
  <cp:contentStatus/>
</cp:coreProperties>
</file>