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1"/>
  </bookViews>
  <sheets>
    <sheet name="Public Finance 2015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<sst xmlns="http://schemas.openxmlformats.org/spreadsheetml/2006/main" count="85" uniqueCount="61">
  <si>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.</t>
  </si>
  <si>
    <t xml:space="preserve">     KPC &amp; SPC</t>
  </si>
  <si>
    <t xml:space="preserve">مالية عامة 
 PUBLIC FINANCE   </t>
  </si>
  <si>
    <t xml:space="preserve">جدول رقم 1: ملخص الإنجاز المالي شهرياً لسنة 2015
Table 1: Summary of Fiscal performance per month during 2015    </t>
  </si>
  <si>
    <t>صفحة : 2
sheet :2</t>
  </si>
  <si>
    <t xml:space="preserve">جدول رقم 2: التحويلات الشهرية للخزينة إلى مؤسسة كهرباء لبنان لسنة 2015
Table 2: Monthly treasury transfers to EDL 2015  </t>
  </si>
  <si>
    <t>صفحة : 3
sheet :3</t>
  </si>
  <si>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</si>
  <si>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</si>
  <si>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</si>
  <si>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</si>
  <si>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</si>
  <si>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</si>
  <si>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</si>
  <si>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</si>
  <si>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</si>
  <si>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</si>
  <si>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</si>
  <si>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</si>
  <si>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 xml:space="preserve"> مجموع
Total</t>
  </si>
  <si>
    <t xml:space="preserve"> إيرادات
Revenues</t>
  </si>
  <si>
    <t>إيرادات ضريبية
     Tax Revenues</t>
  </si>
  <si>
    <t xml:space="preserve">          منها إيرادات ضريبية متفرقة
of which Misc Tax Revenues             </t>
  </si>
  <si>
    <t xml:space="preserve">منها إيرادات جمركية          
of which Customs Revenues                  </t>
  </si>
  <si>
    <t xml:space="preserve">منها إيرادات الضريبة على القيمة المضافة       
   of which VAT Revenues                     </t>
  </si>
  <si>
    <t xml:space="preserve">إيرادات غير ضريبية 
Non Tax Revenues           </t>
  </si>
  <si>
    <t xml:space="preserve">إيرادات الاتصالات         
 of which Telecom Revenues </t>
  </si>
  <si>
    <t xml:space="preserve">النفقات
Expenditures             </t>
  </si>
  <si>
    <t xml:space="preserve">نفقات عامة
General Expenditures        </t>
  </si>
  <si>
    <t xml:space="preserve">منها تحويلات لمؤسسة كهرباء لبنان          
of which EDL                                                            </t>
  </si>
  <si>
    <t xml:space="preserve">منها نفقات موازنة مدورة من السنة الماضية          
of which Bud Expenditures prev years              </t>
  </si>
  <si>
    <t xml:space="preserve">مدفوعات الفائدة
Interest payments   </t>
  </si>
  <si>
    <t xml:space="preserve">الدين المحلي 
Domestic Debt  </t>
  </si>
  <si>
    <t xml:space="preserve">الدين الخارجي 
Foreign Debt </t>
  </si>
  <si>
    <t xml:space="preserve">تسديد أصول الدين الخارجي 
Foreign Debt Principal Repayment                            </t>
  </si>
  <si>
    <t xml:space="preserve">فائض/عجز الموازنة الكلي
Budget Total Deficit/Surplus                                     </t>
  </si>
  <si>
    <t xml:space="preserve">النسبة من الإنفاق الكلي
In % of total expenditure </t>
  </si>
  <si>
    <t xml:space="preserve">فائض/عجز الموازنة الأولي
Budget Primary Deficit/Surplus                             </t>
  </si>
  <si>
    <t xml:space="preserve">الموارد
Resources            </t>
  </si>
  <si>
    <t xml:space="preserve">الضمانات
Guarantees         </t>
  </si>
  <si>
    <t xml:space="preserve">البلديات
Municipalities   </t>
  </si>
  <si>
    <t xml:space="preserve">ودائع
Deposits   </t>
  </si>
  <si>
    <t xml:space="preserve">سحوبات
Withdrawals        </t>
  </si>
  <si>
    <t xml:space="preserve">غيره
Other   </t>
  </si>
  <si>
    <t xml:space="preserve"> الفائض/ العجز الكلي للخزينة
Total Treasury Deficit/Surplus                             </t>
  </si>
  <si>
    <t xml:space="preserve">                                                                            Monthالشهر 
الإنجاز المالي  Fiscal performance</t>
  </si>
  <si>
    <t>Unit: Million LBP                        الوحدة: بملايين الليرات اللبنانية</t>
  </si>
  <si>
    <t xml:space="preserve">Budget Transactions           عمليات الموازنة </t>
  </si>
  <si>
    <t>Treasury Transactions       عمليات الخزينة</t>
  </si>
  <si>
    <t xml:space="preserve">السيولة الإجمالية المقبوضة
Total Cash In         </t>
  </si>
  <si>
    <t xml:space="preserve">السيولة الإجمالية المدفوعة 
Total Cash Out       </t>
  </si>
  <si>
    <t xml:space="preserve">فائض/عجز السيولة الإجمالي
Total Cash Deficit/Surplus </t>
  </si>
  <si>
    <t xml:space="preserve">النسبة من إجمالي النفقات
In % of Total Expenditures </t>
  </si>
  <si>
    <t xml:space="preserve">   الفائض/ العجز الأولي الإجمالي 
Total Primary Deficit / Surplus   </t>
  </si>
  <si>
    <t xml:space="preserve">مؤسسة كهرباء لبنان
EDL of which </t>
  </si>
  <si>
    <t>خدمة دين, منه
Debt service, of which</t>
  </si>
  <si>
    <t xml:space="preserve">        مدفوعات أصل الدين 
 Principal payments         </t>
  </si>
  <si>
    <t xml:space="preserve">مدفوعات الفائدة         
 Interest payments           </t>
  </si>
  <si>
    <t xml:space="preserve">نفقات شراء الغاز والفيول
Reimbursement for purchase of gas and fuel                                   </t>
  </si>
  <si>
    <t xml:space="preserve"> المصدر: وزارة المالية
Source: Ministry of Finance </t>
  </si>
  <si>
    <t xml:space="preserve">      الشهر                  
 Month
                                                  treasury transfers                                                                       تحويلات الخزينة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</si>
</sst>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_);\(0.0\)"/>
  </numFmts>
  <fonts count="5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Times"/>
      <family val="1"/>
    </font>
    <font>
      <sz val="12"/>
      <name val="Times New Roman"/>
      <family val="1"/>
    </font>
    <font>
      <i/>
      <sz val="12"/>
      <name val="Times"/>
      <family val="1"/>
    </font>
    <font>
      <sz val="12"/>
      <name val="Times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"/>
      <family val="1"/>
    </font>
    <font>
      <b/>
      <i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7" fillId="0" borderId="0" xfId="0" applyFont="1" applyAlignment="1">
      <alignment vertical="center" wrapText="1" readingOrder="1"/>
    </xf>
    <xf numFmtId="0" fontId="9" fillId="0" borderId="0" xfId="0" applyFont="1" applyFill="1" applyAlignment="1">
      <alignment vertical="center" readingOrder="1"/>
    </xf>
    <xf numFmtId="0" fontId="9" fillId="0" borderId="0" xfId="0" applyFont="1" applyFill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readingOrder="2"/>
    </xf>
    <xf numFmtId="0" fontId="14" fillId="0" borderId="10" xfId="0" applyFont="1" applyFill="1" applyBorder="1" applyAlignment="1">
      <alignment horizontal="center" vertical="center" wrapText="1" readingOrder="1"/>
    </xf>
    <xf numFmtId="3" fontId="1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readingOrder="1"/>
    </xf>
    <xf numFmtId="191" fontId="9" fillId="0" borderId="0" xfId="42" applyNumberFormat="1" applyFont="1" applyFill="1" applyAlignment="1">
      <alignment vertical="center" readingOrder="1"/>
    </xf>
    <xf numFmtId="37" fontId="9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wrapText="1" readingOrder="1"/>
    </xf>
    <xf numFmtId="0" fontId="11" fillId="0" borderId="0" xfId="0" applyFont="1" applyFill="1" applyAlignment="1">
      <alignment vertical="center" readingOrder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readingOrder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61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readingOrder="1"/>
    </xf>
    <xf numFmtId="4" fontId="15" fillId="0" borderId="10" xfId="61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7" fillId="0" borderId="0" xfId="0" applyFont="1" applyAlignment="1">
      <alignment horizontal="right" vertical="center" wrapText="1" readingOrder="1"/>
    </xf>
    <xf numFmtId="0" fontId="10" fillId="0" borderId="0" xfId="0" applyFont="1" applyFill="1" applyBorder="1" applyAlignment="1">
      <alignment horizontal="right" vertical="center"/>
    </xf>
    <xf numFmtId="0" fontId="15" fillId="0" borderId="0" xfId="58" applyFont="1" applyFill="1" applyBorder="1" applyAlignment="1">
      <alignment horizontal="right" vertical="center" wrapText="1" readingOrder="1"/>
      <protection/>
    </xf>
    <xf numFmtId="0" fontId="15" fillId="0" borderId="0" xfId="58" applyFont="1" applyFill="1" applyBorder="1" applyAlignment="1">
      <alignment horizontal="right" vertical="center" readingOrder="1"/>
      <protection/>
    </xf>
    <xf numFmtId="0" fontId="15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 readingOrder="1"/>
    </xf>
    <xf numFmtId="0" fontId="8" fillId="33" borderId="19" xfId="0" applyFont="1" applyFill="1" applyBorder="1" applyAlignment="1">
      <alignment horizontal="center" vertical="center" wrapText="1" readingOrder="1"/>
    </xf>
    <xf numFmtId="0" fontId="8" fillId="33" borderId="11" xfId="0" applyFont="1" applyFill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right" vertical="center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"/>
  <sheetViews>
    <sheetView rightToLeft="1" zoomScalePageLayoutView="0" workbookViewId="0" topLeftCell="A1">
      <selection activeCell="A4" sqref="A4"/>
    </sheetView>
  </sheetViews>
  <sheetFormatPr defaultColWidth="9.140625" defaultRowHeight="12.75"/>
  <cols>
    <col min="1" max="1" width="117.421875" style="1" bestFit="1" customWidth="1"/>
    <col min="2" max="2" width="9.140625" style="1" customWidth="1"/>
    <col min="3" max="3" width="28.421875" style="1" customWidth="1"/>
    <col min="4" max="16384" width="9.140625" style="1" customWidth="1"/>
  </cols>
  <sheetData>
    <row r="1" spans="1:10" ht="48" customHeight="1" thickBot="1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4"/>
    </row>
    <row r="3" spans="1:9" ht="31.5">
      <c r="A3" s="4" t="s">
        <v>3</v>
      </c>
      <c r="B3" s="3"/>
      <c r="C3" s="4" t="s">
        <v>4</v>
      </c>
      <c r="D3" s="3"/>
      <c r="E3" s="3"/>
      <c r="F3" s="2"/>
      <c r="G3" s="2"/>
      <c r="H3" s="2"/>
      <c r="I3" s="2"/>
    </row>
    <row r="4" spans="1:9" ht="31.5">
      <c r="A4" s="4" t="s">
        <v>5</v>
      </c>
      <c r="B4" s="3"/>
      <c r="C4" s="4" t="s">
        <v>6</v>
      </c>
      <c r="D4" s="3"/>
      <c r="E4" s="3"/>
      <c r="F4" s="2"/>
      <c r="G4" s="2"/>
      <c r="H4" s="2"/>
      <c r="I4" s="2"/>
    </row>
  </sheetData>
  <sheetProtection/>
  <mergeCells count="1">
    <mergeCell ref="A1:J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rightToLeft="1" tabSelected="1" zoomScalePageLayoutView="0" workbookViewId="0" topLeftCell="A10">
      <selection activeCell="O43" sqref="O43"/>
    </sheetView>
  </sheetViews>
  <sheetFormatPr defaultColWidth="9.140625" defaultRowHeight="12.75"/>
  <cols>
    <col min="1" max="1" width="29.421875" style="5" customWidth="1"/>
    <col min="2" max="2" width="40.28125" style="5" bestFit="1" customWidth="1"/>
    <col min="3" max="3" width="19.7109375" style="5" customWidth="1"/>
    <col min="4" max="4" width="12.7109375" style="6" bestFit="1" customWidth="1"/>
    <col min="5" max="13" width="12.7109375" style="5" bestFit="1" customWidth="1"/>
    <col min="14" max="14" width="13.57421875" style="5" bestFit="1" customWidth="1"/>
    <col min="15" max="16" width="14.57421875" style="5" bestFit="1" customWidth="1"/>
    <col min="17" max="17" width="9.140625" style="5" customWidth="1"/>
    <col min="18" max="18" width="13.421875" style="5" bestFit="1" customWidth="1"/>
    <col min="19" max="16384" width="9.140625" style="5" customWidth="1"/>
  </cols>
  <sheetData>
    <row r="1" spans="1:4" ht="37.5" customHeight="1">
      <c r="A1" s="45" t="s">
        <v>3</v>
      </c>
      <c r="B1" s="45"/>
      <c r="C1" s="45"/>
      <c r="D1" s="45"/>
    </row>
    <row r="2" ht="6.75" customHeight="1">
      <c r="A2" s="4"/>
    </row>
    <row r="3" spans="1:17" s="9" customFormat="1" ht="21.75" customHeight="1">
      <c r="A3" s="46" t="s">
        <v>46</v>
      </c>
      <c r="B3" s="46"/>
      <c r="C3" s="46"/>
      <c r="D3" s="46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</row>
    <row r="4" spans="2:15" s="10" customFormat="1" ht="15" customHeight="1"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0" customFormat="1" ht="78" customHeight="1">
      <c r="A5" s="50" t="s">
        <v>45</v>
      </c>
      <c r="B5" s="51"/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4" t="s">
        <v>19</v>
      </c>
    </row>
    <row r="6" spans="1:15" ht="39.75" customHeight="1">
      <c r="A6" s="52" t="s">
        <v>47</v>
      </c>
      <c r="B6" s="15" t="s">
        <v>20</v>
      </c>
      <c r="C6" s="16">
        <f>C7+C11</f>
        <v>1224031</v>
      </c>
      <c r="D6" s="16">
        <f aca="true" t="shared" si="0" ref="D6:O6">D7+D11</f>
        <v>621596</v>
      </c>
      <c r="E6" s="16">
        <f t="shared" si="0"/>
        <v>1117588</v>
      </c>
      <c r="F6" s="16">
        <f t="shared" si="0"/>
        <v>1539931</v>
      </c>
      <c r="G6" s="16">
        <f t="shared" si="0"/>
        <v>1298334</v>
      </c>
      <c r="H6" s="16">
        <f t="shared" si="0"/>
        <v>1413422</v>
      </c>
      <c r="I6" s="16">
        <f>I7+I11</f>
        <v>1207226</v>
      </c>
      <c r="J6" s="16">
        <f t="shared" si="0"/>
        <v>1050243</v>
      </c>
      <c r="K6" s="16">
        <f t="shared" si="0"/>
        <v>810564</v>
      </c>
      <c r="L6" s="16">
        <f t="shared" si="0"/>
        <v>1517938</v>
      </c>
      <c r="M6" s="16">
        <f t="shared" si="0"/>
        <v>872802</v>
      </c>
      <c r="N6" s="16">
        <f t="shared" si="0"/>
        <v>961596</v>
      </c>
      <c r="O6" s="16">
        <f t="shared" si="0"/>
        <v>13635271</v>
      </c>
    </row>
    <row r="7" spans="1:15" ht="39.75" customHeight="1">
      <c r="A7" s="53"/>
      <c r="B7" s="17" t="s">
        <v>21</v>
      </c>
      <c r="C7" s="18">
        <v>1114263</v>
      </c>
      <c r="D7" s="18">
        <v>541931</v>
      </c>
      <c r="E7" s="18">
        <v>645384</v>
      </c>
      <c r="F7" s="18">
        <v>1167119</v>
      </c>
      <c r="G7" s="18">
        <v>1038979</v>
      </c>
      <c r="H7" s="18">
        <v>1146462</v>
      </c>
      <c r="I7" s="18">
        <v>1102316</v>
      </c>
      <c r="J7" s="18">
        <v>644319</v>
      </c>
      <c r="K7" s="18">
        <v>565356</v>
      </c>
      <c r="L7" s="18">
        <v>1112261</v>
      </c>
      <c r="M7" s="18">
        <v>595885</v>
      </c>
      <c r="N7" s="18">
        <v>655920</v>
      </c>
      <c r="O7" s="18">
        <f aca="true" t="shared" si="1" ref="O7:O12">SUM(C7:N7)</f>
        <v>10330195</v>
      </c>
    </row>
    <row r="8" spans="1:18" ht="39.75" customHeight="1">
      <c r="A8" s="53"/>
      <c r="B8" s="19" t="s">
        <v>22</v>
      </c>
      <c r="C8" s="20">
        <v>484007</v>
      </c>
      <c r="D8" s="18">
        <v>267107</v>
      </c>
      <c r="E8" s="18">
        <v>339839</v>
      </c>
      <c r="F8" s="18">
        <v>540320</v>
      </c>
      <c r="G8" s="18">
        <v>693414</v>
      </c>
      <c r="H8" s="18">
        <v>767194</v>
      </c>
      <c r="I8" s="18">
        <v>471367</v>
      </c>
      <c r="J8" s="18">
        <v>295903</v>
      </c>
      <c r="K8" s="18">
        <v>235420</v>
      </c>
      <c r="L8" s="18">
        <v>435962</v>
      </c>
      <c r="M8" s="18">
        <v>249703</v>
      </c>
      <c r="N8" s="18">
        <v>327356</v>
      </c>
      <c r="O8" s="18">
        <f t="shared" si="1"/>
        <v>5107592</v>
      </c>
      <c r="R8" s="21"/>
    </row>
    <row r="9" spans="1:15" ht="39.75" customHeight="1">
      <c r="A9" s="53"/>
      <c r="B9" s="19" t="s">
        <v>23</v>
      </c>
      <c r="C9" s="18">
        <v>168217</v>
      </c>
      <c r="D9" s="18">
        <v>139448</v>
      </c>
      <c r="E9" s="18">
        <v>158350</v>
      </c>
      <c r="F9" s="18">
        <v>177359</v>
      </c>
      <c r="G9" s="18">
        <v>174676</v>
      </c>
      <c r="H9" s="18">
        <v>184868</v>
      </c>
      <c r="I9" s="18">
        <v>174975</v>
      </c>
      <c r="J9" s="18">
        <v>175853</v>
      </c>
      <c r="K9" s="18">
        <v>168626</v>
      </c>
      <c r="L9" s="18">
        <v>187201</v>
      </c>
      <c r="M9" s="18">
        <v>183616</v>
      </c>
      <c r="N9" s="18">
        <v>170632</v>
      </c>
      <c r="O9" s="18">
        <f t="shared" si="1"/>
        <v>2063821</v>
      </c>
    </row>
    <row r="10" spans="1:15" ht="39.75" customHeight="1">
      <c r="A10" s="53"/>
      <c r="B10" s="19" t="s">
        <v>24</v>
      </c>
      <c r="C10" s="18">
        <v>462039</v>
      </c>
      <c r="D10" s="18">
        <v>135376</v>
      </c>
      <c r="E10" s="18">
        <v>147195</v>
      </c>
      <c r="F10" s="18">
        <v>449440</v>
      </c>
      <c r="G10" s="18">
        <v>170889</v>
      </c>
      <c r="H10" s="18">
        <v>194400</v>
      </c>
      <c r="I10" s="18">
        <v>455974</v>
      </c>
      <c r="J10" s="18">
        <v>172563</v>
      </c>
      <c r="K10" s="18">
        <v>161310</v>
      </c>
      <c r="L10" s="18">
        <v>489098</v>
      </c>
      <c r="M10" s="18">
        <v>162566</v>
      </c>
      <c r="N10" s="18">
        <v>157932</v>
      </c>
      <c r="O10" s="18">
        <f t="shared" si="1"/>
        <v>3158782</v>
      </c>
    </row>
    <row r="11" spans="1:15" ht="39.75" customHeight="1">
      <c r="A11" s="53"/>
      <c r="B11" s="19" t="s">
        <v>25</v>
      </c>
      <c r="C11" s="18">
        <v>109768</v>
      </c>
      <c r="D11" s="18">
        <v>79665</v>
      </c>
      <c r="E11" s="18">
        <v>472204</v>
      </c>
      <c r="F11" s="18">
        <v>372812</v>
      </c>
      <c r="G11" s="18">
        <v>259355</v>
      </c>
      <c r="H11" s="18">
        <v>266960</v>
      </c>
      <c r="I11" s="18">
        <v>104910</v>
      </c>
      <c r="J11" s="18">
        <v>405924</v>
      </c>
      <c r="K11" s="18">
        <v>245208</v>
      </c>
      <c r="L11" s="18">
        <v>405677</v>
      </c>
      <c r="M11" s="18">
        <v>276917</v>
      </c>
      <c r="N11" s="18">
        <v>305676</v>
      </c>
      <c r="O11" s="18">
        <f t="shared" si="1"/>
        <v>3305076</v>
      </c>
    </row>
    <row r="12" spans="1:15" ht="75" customHeight="1">
      <c r="A12" s="53"/>
      <c r="B12" s="19" t="s">
        <v>26</v>
      </c>
      <c r="C12" s="18">
        <v>0</v>
      </c>
      <c r="D12" s="18">
        <v>0</v>
      </c>
      <c r="E12" s="18">
        <v>363308</v>
      </c>
      <c r="F12" s="18">
        <v>155273</v>
      </c>
      <c r="G12" s="18">
        <v>155273</v>
      </c>
      <c r="H12" s="18">
        <v>155273</v>
      </c>
      <c r="I12" s="18">
        <v>0</v>
      </c>
      <c r="J12" s="18">
        <v>310545</v>
      </c>
      <c r="K12" s="18">
        <v>155000</v>
      </c>
      <c r="L12" s="18">
        <v>310545</v>
      </c>
      <c r="M12" s="18">
        <v>155273</v>
      </c>
      <c r="N12" s="18">
        <v>100000</v>
      </c>
      <c r="O12" s="18">
        <f t="shared" si="1"/>
        <v>1860490</v>
      </c>
    </row>
    <row r="13" spans="1:15" ht="39.75" customHeight="1">
      <c r="A13" s="53"/>
      <c r="B13" s="19" t="s">
        <v>27</v>
      </c>
      <c r="C13" s="18">
        <f>C14+C17+C20</f>
        <v>1343435</v>
      </c>
      <c r="D13" s="18">
        <f aca="true" t="shared" si="2" ref="D13:O13">D14+D17+D20</f>
        <v>1205666</v>
      </c>
      <c r="E13" s="18">
        <f t="shared" si="2"/>
        <v>1708008</v>
      </c>
      <c r="F13" s="18">
        <f t="shared" si="2"/>
        <v>1668874</v>
      </c>
      <c r="G13" s="18">
        <f t="shared" si="2"/>
        <v>1550148</v>
      </c>
      <c r="H13" s="18">
        <f t="shared" si="2"/>
        <v>1472064</v>
      </c>
      <c r="I13" s="18">
        <f t="shared" si="2"/>
        <v>1362955</v>
      </c>
      <c r="J13" s="18">
        <f t="shared" si="2"/>
        <v>1156252</v>
      </c>
      <c r="K13" s="18">
        <f t="shared" si="2"/>
        <v>1727188</v>
      </c>
      <c r="L13" s="18">
        <f t="shared" si="2"/>
        <v>1422413</v>
      </c>
      <c r="M13" s="18">
        <f t="shared" si="2"/>
        <v>1779310</v>
      </c>
      <c r="N13" s="18">
        <f t="shared" si="2"/>
        <v>1711377</v>
      </c>
      <c r="O13" s="18">
        <f t="shared" si="2"/>
        <v>18107690</v>
      </c>
    </row>
    <row r="14" spans="1:15" ht="39.75" customHeight="1">
      <c r="A14" s="53"/>
      <c r="B14" s="19" t="s">
        <v>28</v>
      </c>
      <c r="C14" s="18">
        <v>937197</v>
      </c>
      <c r="D14" s="18">
        <v>947776</v>
      </c>
      <c r="E14" s="18">
        <v>979208</v>
      </c>
      <c r="F14" s="18">
        <v>954292</v>
      </c>
      <c r="G14" s="18">
        <v>784677</v>
      </c>
      <c r="H14" s="18">
        <v>938564</v>
      </c>
      <c r="I14" s="18">
        <v>953203</v>
      </c>
      <c r="J14" s="18">
        <v>778063</v>
      </c>
      <c r="K14" s="18">
        <v>976662</v>
      </c>
      <c r="L14" s="18">
        <v>705657</v>
      </c>
      <c r="M14" s="18">
        <v>953042</v>
      </c>
      <c r="N14" s="18">
        <v>1149117</v>
      </c>
      <c r="O14" s="18">
        <f>SUM(C14:N14)</f>
        <v>11057458</v>
      </c>
    </row>
    <row r="15" spans="1:15" ht="39.75" customHeight="1">
      <c r="A15" s="53"/>
      <c r="B15" s="19" t="s">
        <v>29</v>
      </c>
      <c r="C15" s="18">
        <v>187834</v>
      </c>
      <c r="D15" s="18">
        <v>126430</v>
      </c>
      <c r="E15" s="18">
        <v>161300</v>
      </c>
      <c r="F15" s="18">
        <v>106979</v>
      </c>
      <c r="G15" s="18">
        <v>129110</v>
      </c>
      <c r="H15" s="18">
        <v>234379</v>
      </c>
      <c r="I15" s="18">
        <v>164552</v>
      </c>
      <c r="J15" s="18">
        <v>76333</v>
      </c>
      <c r="K15" s="18">
        <v>152302</v>
      </c>
      <c r="L15" s="18">
        <v>119158</v>
      </c>
      <c r="M15" s="18">
        <v>132255</v>
      </c>
      <c r="N15" s="18">
        <v>120243</v>
      </c>
      <c r="O15" s="18">
        <f aca="true" t="shared" si="3" ref="O15:O20">SUM(C15:N15)</f>
        <v>1710875</v>
      </c>
    </row>
    <row r="16" spans="1:15" ht="39.75" customHeight="1">
      <c r="A16" s="53"/>
      <c r="B16" s="19" t="s">
        <v>30</v>
      </c>
      <c r="C16" s="18">
        <v>302409</v>
      </c>
      <c r="D16" s="18">
        <v>310700</v>
      </c>
      <c r="E16" s="18">
        <v>243338</v>
      </c>
      <c r="F16" s="18">
        <v>37666</v>
      </c>
      <c r="G16" s="18">
        <v>42794</v>
      </c>
      <c r="H16" s="18">
        <v>4464</v>
      </c>
      <c r="I16" s="18">
        <v>25574</v>
      </c>
      <c r="J16" s="18">
        <v>4589</v>
      </c>
      <c r="K16" s="18">
        <v>4879</v>
      </c>
      <c r="L16" s="18">
        <v>5098</v>
      </c>
      <c r="M16" s="18">
        <v>892</v>
      </c>
      <c r="N16" s="18">
        <v>387191</v>
      </c>
      <c r="O16" s="18">
        <f t="shared" si="3"/>
        <v>1369594</v>
      </c>
    </row>
    <row r="17" spans="1:15" ht="39.75" customHeight="1">
      <c r="A17" s="53"/>
      <c r="B17" s="19" t="s">
        <v>31</v>
      </c>
      <c r="C17" s="18">
        <v>387910</v>
      </c>
      <c r="D17" s="18">
        <v>243513</v>
      </c>
      <c r="E17" s="18">
        <v>713177</v>
      </c>
      <c r="F17" s="18">
        <v>694084</v>
      </c>
      <c r="G17" s="18">
        <v>693699</v>
      </c>
      <c r="H17" s="18">
        <v>503074</v>
      </c>
      <c r="I17" s="18">
        <v>383058</v>
      </c>
      <c r="J17" s="18">
        <v>368959</v>
      </c>
      <c r="K17" s="18">
        <v>737377</v>
      </c>
      <c r="L17" s="18">
        <v>700876</v>
      </c>
      <c r="M17" s="18">
        <v>758235</v>
      </c>
      <c r="N17" s="18">
        <v>537801</v>
      </c>
      <c r="O17" s="18">
        <f t="shared" si="3"/>
        <v>6721763</v>
      </c>
    </row>
    <row r="18" spans="1:15" ht="39.75" customHeight="1">
      <c r="A18" s="53"/>
      <c r="B18" s="19" t="s">
        <v>32</v>
      </c>
      <c r="C18" s="18">
        <v>264975</v>
      </c>
      <c r="D18" s="18">
        <v>200930</v>
      </c>
      <c r="E18" s="18">
        <v>540544</v>
      </c>
      <c r="F18" s="18">
        <v>434733</v>
      </c>
      <c r="G18" s="18">
        <v>309362</v>
      </c>
      <c r="H18" s="18">
        <v>349096</v>
      </c>
      <c r="I18" s="18">
        <v>270958</v>
      </c>
      <c r="J18" s="18">
        <v>224105</v>
      </c>
      <c r="K18" s="18">
        <v>566909</v>
      </c>
      <c r="L18" s="18">
        <v>443329</v>
      </c>
      <c r="M18" s="18">
        <v>315248</v>
      </c>
      <c r="N18" s="18">
        <v>406687</v>
      </c>
      <c r="O18" s="18">
        <f t="shared" si="3"/>
        <v>4326876</v>
      </c>
    </row>
    <row r="19" spans="1:15" ht="39.75" customHeight="1">
      <c r="A19" s="53"/>
      <c r="B19" s="19" t="s">
        <v>33</v>
      </c>
      <c r="C19" s="18">
        <v>122935</v>
      </c>
      <c r="D19" s="18">
        <v>42583</v>
      </c>
      <c r="E19" s="18">
        <v>172633</v>
      </c>
      <c r="F19" s="18">
        <v>259351</v>
      </c>
      <c r="G19" s="18">
        <v>384337</v>
      </c>
      <c r="H19" s="18">
        <v>153978</v>
      </c>
      <c r="I19" s="18">
        <v>112100</v>
      </c>
      <c r="J19" s="18">
        <v>144854</v>
      </c>
      <c r="K19" s="18">
        <v>170468</v>
      </c>
      <c r="L19" s="18">
        <v>257547</v>
      </c>
      <c r="M19" s="18">
        <v>442987</v>
      </c>
      <c r="N19" s="18">
        <v>131114</v>
      </c>
      <c r="O19" s="18">
        <f t="shared" si="3"/>
        <v>2394887</v>
      </c>
    </row>
    <row r="20" spans="1:15" ht="39.75" customHeight="1">
      <c r="A20" s="53"/>
      <c r="B20" s="19" t="s">
        <v>34</v>
      </c>
      <c r="C20" s="18">
        <v>18328</v>
      </c>
      <c r="D20" s="18">
        <v>14377</v>
      </c>
      <c r="E20" s="18">
        <v>15623</v>
      </c>
      <c r="F20" s="18">
        <v>20498</v>
      </c>
      <c r="G20" s="18">
        <v>71772</v>
      </c>
      <c r="H20" s="18">
        <v>30426</v>
      </c>
      <c r="I20" s="18">
        <v>26694</v>
      </c>
      <c r="J20" s="18">
        <v>9230</v>
      </c>
      <c r="K20" s="18">
        <v>13149</v>
      </c>
      <c r="L20" s="18">
        <v>15880</v>
      </c>
      <c r="M20" s="18">
        <v>68033</v>
      </c>
      <c r="N20" s="18">
        <v>24459</v>
      </c>
      <c r="O20" s="18">
        <f t="shared" si="3"/>
        <v>328469</v>
      </c>
    </row>
    <row r="21" spans="1:15" ht="31.5">
      <c r="A21" s="53"/>
      <c r="B21" s="19" t="s">
        <v>35</v>
      </c>
      <c r="C21" s="22">
        <f aca="true" t="shared" si="4" ref="C21:N21">C6-C13</f>
        <v>-119404</v>
      </c>
      <c r="D21" s="22">
        <f t="shared" si="4"/>
        <v>-584070</v>
      </c>
      <c r="E21" s="22">
        <f t="shared" si="4"/>
        <v>-590420</v>
      </c>
      <c r="F21" s="22">
        <f t="shared" si="4"/>
        <v>-128943</v>
      </c>
      <c r="G21" s="22">
        <f t="shared" si="4"/>
        <v>-251814</v>
      </c>
      <c r="H21" s="22">
        <f t="shared" si="4"/>
        <v>-58642</v>
      </c>
      <c r="I21" s="22">
        <f t="shared" si="4"/>
        <v>-155729</v>
      </c>
      <c r="J21" s="22">
        <f t="shared" si="4"/>
        <v>-106009</v>
      </c>
      <c r="K21" s="22">
        <f t="shared" si="4"/>
        <v>-916624</v>
      </c>
      <c r="L21" s="22">
        <f t="shared" si="4"/>
        <v>95525</v>
      </c>
      <c r="M21" s="22">
        <f t="shared" si="4"/>
        <v>-906508</v>
      </c>
      <c r="N21" s="22">
        <f t="shared" si="4"/>
        <v>-749781</v>
      </c>
      <c r="O21" s="22">
        <f>SUM(C21:N21)</f>
        <v>-4472419</v>
      </c>
    </row>
    <row r="22" spans="1:15" ht="39.75" customHeight="1">
      <c r="A22" s="53"/>
      <c r="B22" s="19" t="s">
        <v>36</v>
      </c>
      <c r="C22" s="23">
        <f aca="true" t="shared" si="5" ref="C22:O22">C21/C13</f>
        <v>-0.08887962573552126</v>
      </c>
      <c r="D22" s="23">
        <f t="shared" si="5"/>
        <v>-0.4844376469105042</v>
      </c>
      <c r="E22" s="23">
        <f t="shared" si="5"/>
        <v>-0.34567753781012733</v>
      </c>
      <c r="F22" s="23">
        <f t="shared" si="5"/>
        <v>-0.07726347225734237</v>
      </c>
      <c r="G22" s="23">
        <f t="shared" si="5"/>
        <v>-0.16244513427105026</v>
      </c>
      <c r="H22" s="23">
        <f t="shared" si="5"/>
        <v>-0.039836583192035126</v>
      </c>
      <c r="I22" s="23">
        <f t="shared" si="5"/>
        <v>-0.11425835775942712</v>
      </c>
      <c r="J22" s="23">
        <f t="shared" si="5"/>
        <v>-0.09168330087212823</v>
      </c>
      <c r="K22" s="23">
        <f t="shared" si="5"/>
        <v>-0.5307030850144859</v>
      </c>
      <c r="L22" s="23">
        <f t="shared" si="5"/>
        <v>0.06715700714208883</v>
      </c>
      <c r="M22" s="23">
        <f t="shared" si="5"/>
        <v>-0.5094716491224126</v>
      </c>
      <c r="N22" s="23">
        <f t="shared" si="5"/>
        <v>-0.43811562268278703</v>
      </c>
      <c r="O22" s="23">
        <f t="shared" si="5"/>
        <v>-0.24699003572515324</v>
      </c>
    </row>
    <row r="23" spans="1:15" ht="39.75" customHeight="1">
      <c r="A23" s="53"/>
      <c r="B23" s="19" t="s">
        <v>37</v>
      </c>
      <c r="C23" s="18">
        <f aca="true" t="shared" si="6" ref="C23:N23">C6-C14</f>
        <v>286834</v>
      </c>
      <c r="D23" s="18">
        <f t="shared" si="6"/>
        <v>-326180</v>
      </c>
      <c r="E23" s="18">
        <f t="shared" si="6"/>
        <v>138380</v>
      </c>
      <c r="F23" s="18">
        <f t="shared" si="6"/>
        <v>585639</v>
      </c>
      <c r="G23" s="18">
        <f t="shared" si="6"/>
        <v>513657</v>
      </c>
      <c r="H23" s="18">
        <f t="shared" si="6"/>
        <v>474858</v>
      </c>
      <c r="I23" s="18">
        <f t="shared" si="6"/>
        <v>254023</v>
      </c>
      <c r="J23" s="18">
        <f t="shared" si="6"/>
        <v>272180</v>
      </c>
      <c r="K23" s="18">
        <f t="shared" si="6"/>
        <v>-166098</v>
      </c>
      <c r="L23" s="18">
        <f t="shared" si="6"/>
        <v>812281</v>
      </c>
      <c r="M23" s="18">
        <f t="shared" si="6"/>
        <v>-80240</v>
      </c>
      <c r="N23" s="18">
        <f t="shared" si="6"/>
        <v>-187521</v>
      </c>
      <c r="O23" s="18">
        <f>SUM(C23:N23)</f>
        <v>2577813</v>
      </c>
    </row>
    <row r="24" spans="1:15" ht="39.75" customHeight="1">
      <c r="A24" s="54"/>
      <c r="B24" s="19" t="s">
        <v>36</v>
      </c>
      <c r="C24" s="23">
        <f aca="true" t="shared" si="7" ref="C24:O24">C23/C13</f>
        <v>0.2135079106916226</v>
      </c>
      <c r="D24" s="23">
        <f t="shared" si="7"/>
        <v>-0.2705392704115402</v>
      </c>
      <c r="E24" s="23">
        <f t="shared" si="7"/>
        <v>0.0810183558859209</v>
      </c>
      <c r="F24" s="23">
        <f t="shared" si="7"/>
        <v>0.3509186433487489</v>
      </c>
      <c r="G24" s="23">
        <f t="shared" si="7"/>
        <v>0.33135997337028467</v>
      </c>
      <c r="H24" s="23">
        <f t="shared" si="7"/>
        <v>0.32257972479457414</v>
      </c>
      <c r="I24" s="23">
        <f t="shared" si="7"/>
        <v>0.18637665953754892</v>
      </c>
      <c r="J24" s="23">
        <f t="shared" si="7"/>
        <v>0.23539851174311482</v>
      </c>
      <c r="K24" s="23">
        <f t="shared" si="7"/>
        <v>-0.09616671723055047</v>
      </c>
      <c r="L24" s="23">
        <f t="shared" si="7"/>
        <v>0.57105847598412</v>
      </c>
      <c r="M24" s="23">
        <f t="shared" si="7"/>
        <v>-0.04509613277056836</v>
      </c>
      <c r="N24" s="23">
        <f t="shared" si="7"/>
        <v>-0.10957316827326767</v>
      </c>
      <c r="O24" s="23">
        <f t="shared" si="7"/>
        <v>0.14236012434496062</v>
      </c>
    </row>
    <row r="25" spans="1:15" ht="39.75" customHeight="1">
      <c r="A25" s="55" t="s">
        <v>48</v>
      </c>
      <c r="B25" s="19" t="s">
        <v>38</v>
      </c>
      <c r="C25" s="18">
        <f>SUM(C26:C29)</f>
        <v>100054</v>
      </c>
      <c r="D25" s="18">
        <f aca="true" t="shared" si="8" ref="D25:N25">SUM(D26:D29)</f>
        <v>35533</v>
      </c>
      <c r="E25" s="18">
        <f t="shared" si="8"/>
        <v>43528</v>
      </c>
      <c r="F25" s="18">
        <f t="shared" si="8"/>
        <v>52168</v>
      </c>
      <c r="G25" s="18">
        <f t="shared" si="8"/>
        <v>49956</v>
      </c>
      <c r="H25" s="18">
        <f t="shared" si="8"/>
        <v>50345</v>
      </c>
      <c r="I25" s="18">
        <f t="shared" si="8"/>
        <v>102801</v>
      </c>
      <c r="J25" s="18">
        <f t="shared" si="8"/>
        <v>48075</v>
      </c>
      <c r="K25" s="18">
        <f t="shared" si="8"/>
        <v>132062</v>
      </c>
      <c r="L25" s="18">
        <f t="shared" si="8"/>
        <v>45546</v>
      </c>
      <c r="M25" s="18">
        <f t="shared" si="8"/>
        <v>46751</v>
      </c>
      <c r="N25" s="18">
        <f t="shared" si="8"/>
        <v>92998</v>
      </c>
      <c r="O25" s="18">
        <f aca="true" t="shared" si="9" ref="O25:O32">SUM(C25:N25)</f>
        <v>799817</v>
      </c>
    </row>
    <row r="26" spans="1:15" ht="39.75" customHeight="1">
      <c r="A26" s="56"/>
      <c r="B26" s="19" t="s">
        <v>39</v>
      </c>
      <c r="C26" s="18">
        <v>14356</v>
      </c>
      <c r="D26" s="18">
        <v>9646</v>
      </c>
      <c r="E26" s="18">
        <v>13509</v>
      </c>
      <c r="F26" s="18">
        <v>13541</v>
      </c>
      <c r="G26" s="18">
        <v>11568</v>
      </c>
      <c r="H26" s="18">
        <v>12817</v>
      </c>
      <c r="I26" s="18">
        <v>18761</v>
      </c>
      <c r="J26" s="18">
        <v>11960</v>
      </c>
      <c r="K26" s="18">
        <v>12025</v>
      </c>
      <c r="L26" s="18">
        <v>12444</v>
      </c>
      <c r="M26" s="18">
        <v>12271</v>
      </c>
      <c r="N26" s="18">
        <v>13588</v>
      </c>
      <c r="O26" s="18">
        <f t="shared" si="9"/>
        <v>156486</v>
      </c>
    </row>
    <row r="27" spans="1:15" ht="39.75" customHeight="1">
      <c r="A27" s="56"/>
      <c r="B27" s="19" t="s">
        <v>40</v>
      </c>
      <c r="C27" s="18">
        <v>54481</v>
      </c>
      <c r="D27" s="18">
        <v>12165</v>
      </c>
      <c r="E27" s="18">
        <v>15442</v>
      </c>
      <c r="F27" s="18">
        <v>16069</v>
      </c>
      <c r="G27" s="18">
        <v>16192</v>
      </c>
      <c r="H27" s="18">
        <v>18607</v>
      </c>
      <c r="I27" s="18">
        <v>67031</v>
      </c>
      <c r="J27" s="18">
        <v>15481</v>
      </c>
      <c r="K27" s="18">
        <v>104676</v>
      </c>
      <c r="L27" s="18">
        <v>16394</v>
      </c>
      <c r="M27" s="18">
        <v>14947</v>
      </c>
      <c r="N27" s="18">
        <v>61633</v>
      </c>
      <c r="O27" s="18">
        <f t="shared" si="9"/>
        <v>413118</v>
      </c>
    </row>
    <row r="28" spans="1:15" ht="39.75" customHeight="1">
      <c r="A28" s="56"/>
      <c r="B28" s="19" t="s">
        <v>41</v>
      </c>
      <c r="C28" s="18">
        <v>9458</v>
      </c>
      <c r="D28" s="18">
        <v>5796</v>
      </c>
      <c r="E28" s="18">
        <v>6516</v>
      </c>
      <c r="F28" s="18">
        <v>11270</v>
      </c>
      <c r="G28" s="18">
        <v>6609</v>
      </c>
      <c r="H28" s="18">
        <v>10068</v>
      </c>
      <c r="I28" s="18">
        <v>7547</v>
      </c>
      <c r="J28" s="18">
        <v>9450</v>
      </c>
      <c r="K28" s="18">
        <v>8149</v>
      </c>
      <c r="L28" s="18">
        <v>7276</v>
      </c>
      <c r="M28" s="18">
        <v>7498</v>
      </c>
      <c r="N28" s="18">
        <v>7938</v>
      </c>
      <c r="O28" s="18">
        <f t="shared" si="9"/>
        <v>97575</v>
      </c>
    </row>
    <row r="29" spans="1:15" ht="39.75" customHeight="1">
      <c r="A29" s="56"/>
      <c r="B29" s="19" t="s">
        <v>43</v>
      </c>
      <c r="C29" s="18">
        <v>21759</v>
      </c>
      <c r="D29" s="18">
        <v>7926</v>
      </c>
      <c r="E29" s="18">
        <v>8061</v>
      </c>
      <c r="F29" s="18">
        <v>11288</v>
      </c>
      <c r="G29" s="18">
        <v>15587</v>
      </c>
      <c r="H29" s="18">
        <v>8853</v>
      </c>
      <c r="I29" s="18">
        <v>9462</v>
      </c>
      <c r="J29" s="18">
        <v>11184</v>
      </c>
      <c r="K29" s="18">
        <v>7212</v>
      </c>
      <c r="L29" s="18">
        <v>9432</v>
      </c>
      <c r="M29" s="18">
        <v>12035</v>
      </c>
      <c r="N29" s="18">
        <v>9839</v>
      </c>
      <c r="O29" s="18">
        <f t="shared" si="9"/>
        <v>132638</v>
      </c>
    </row>
    <row r="30" spans="1:15" ht="39.75" customHeight="1">
      <c r="A30" s="56"/>
      <c r="B30" s="19" t="s">
        <v>42</v>
      </c>
      <c r="C30" s="18">
        <f aca="true" t="shared" si="10" ref="C30:N30">SUM(C31:C34)</f>
        <v>148974</v>
      </c>
      <c r="D30" s="18">
        <f t="shared" si="10"/>
        <v>120934</v>
      </c>
      <c r="E30" s="18">
        <f t="shared" si="10"/>
        <v>216342</v>
      </c>
      <c r="F30" s="18">
        <f t="shared" si="10"/>
        <v>574239</v>
      </c>
      <c r="G30" s="18">
        <f t="shared" si="10"/>
        <v>138893</v>
      </c>
      <c r="H30" s="18">
        <f t="shared" si="10"/>
        <v>89025</v>
      </c>
      <c r="I30" s="18">
        <f t="shared" si="10"/>
        <v>57075</v>
      </c>
      <c r="J30" s="18">
        <f t="shared" si="10"/>
        <v>139619</v>
      </c>
      <c r="K30" s="18">
        <f t="shared" si="10"/>
        <v>149250</v>
      </c>
      <c r="L30" s="18">
        <f t="shared" si="10"/>
        <v>125146</v>
      </c>
      <c r="M30" s="18">
        <f t="shared" si="10"/>
        <v>110171</v>
      </c>
      <c r="N30" s="18">
        <f t="shared" si="10"/>
        <v>415928</v>
      </c>
      <c r="O30" s="18">
        <f>SUM(C30:N30)</f>
        <v>2285596</v>
      </c>
    </row>
    <row r="31" spans="1:15" ht="39.75" customHeight="1">
      <c r="A31" s="56"/>
      <c r="B31" s="19" t="s">
        <v>39</v>
      </c>
      <c r="C31" s="18">
        <v>4692</v>
      </c>
      <c r="D31" s="18">
        <v>4461</v>
      </c>
      <c r="E31" s="18">
        <v>4516</v>
      </c>
      <c r="F31" s="18">
        <v>12157</v>
      </c>
      <c r="G31" s="18">
        <v>9844</v>
      </c>
      <c r="H31" s="18">
        <v>5796</v>
      </c>
      <c r="I31" s="18">
        <v>7396</v>
      </c>
      <c r="J31" s="18">
        <v>3171</v>
      </c>
      <c r="K31" s="18">
        <v>2918</v>
      </c>
      <c r="L31" s="18">
        <v>16277</v>
      </c>
      <c r="M31" s="18">
        <v>4003</v>
      </c>
      <c r="N31" s="18">
        <v>14853</v>
      </c>
      <c r="O31" s="18">
        <f>SUM(C31:N31)</f>
        <v>90084</v>
      </c>
    </row>
    <row r="32" spans="1:15" ht="39.75" customHeight="1">
      <c r="A32" s="56"/>
      <c r="B32" s="19" t="s">
        <v>40</v>
      </c>
      <c r="C32" s="18">
        <v>21968</v>
      </c>
      <c r="D32" s="18">
        <v>11111</v>
      </c>
      <c r="E32" s="18">
        <v>76909</v>
      </c>
      <c r="F32" s="18">
        <v>420834</v>
      </c>
      <c r="G32" s="18">
        <v>18100</v>
      </c>
      <c r="H32" s="18">
        <v>23744</v>
      </c>
      <c r="I32" s="18">
        <v>2686</v>
      </c>
      <c r="J32" s="18">
        <v>91</v>
      </c>
      <c r="K32" s="18">
        <v>27582</v>
      </c>
      <c r="L32" s="18">
        <v>713</v>
      </c>
      <c r="M32" s="18">
        <v>8141</v>
      </c>
      <c r="N32" s="24">
        <v>323978</v>
      </c>
      <c r="O32" s="18">
        <f t="shared" si="9"/>
        <v>935857</v>
      </c>
    </row>
    <row r="33" spans="1:15" ht="39.75" customHeight="1">
      <c r="A33" s="56"/>
      <c r="B33" s="19" t="s">
        <v>41</v>
      </c>
      <c r="C33" s="18">
        <v>5697</v>
      </c>
      <c r="D33" s="18">
        <v>23023</v>
      </c>
      <c r="E33" s="18">
        <v>40827</v>
      </c>
      <c r="F33" s="18">
        <v>43839</v>
      </c>
      <c r="G33" s="18">
        <v>7514</v>
      </c>
      <c r="H33" s="18">
        <v>7889</v>
      </c>
      <c r="I33" s="18">
        <v>10387</v>
      </c>
      <c r="J33" s="18">
        <v>28734</v>
      </c>
      <c r="K33" s="18">
        <v>4916</v>
      </c>
      <c r="L33" s="18">
        <v>34980</v>
      </c>
      <c r="M33" s="18">
        <v>4463</v>
      </c>
      <c r="N33" s="18">
        <v>8399</v>
      </c>
      <c r="O33" s="18">
        <f>SUM(C33:N33)</f>
        <v>220668</v>
      </c>
    </row>
    <row r="34" spans="1:15" ht="39.75" customHeight="1">
      <c r="A34" s="56"/>
      <c r="B34" s="19" t="s">
        <v>43</v>
      </c>
      <c r="C34" s="18">
        <v>116617</v>
      </c>
      <c r="D34" s="18">
        <v>82339</v>
      </c>
      <c r="E34" s="18">
        <v>94090</v>
      </c>
      <c r="F34" s="18">
        <v>97409</v>
      </c>
      <c r="G34" s="18">
        <v>103435</v>
      </c>
      <c r="H34" s="18">
        <v>51596</v>
      </c>
      <c r="I34" s="18">
        <v>36606</v>
      </c>
      <c r="J34" s="18">
        <v>107623</v>
      </c>
      <c r="K34" s="18">
        <v>113834</v>
      </c>
      <c r="L34" s="18">
        <v>73176</v>
      </c>
      <c r="M34" s="18">
        <v>93564</v>
      </c>
      <c r="N34" s="18">
        <v>68698</v>
      </c>
      <c r="O34" s="18">
        <f>SUM(C34:N34)</f>
        <v>1038987</v>
      </c>
    </row>
    <row r="35" spans="1:15" ht="39.75" customHeight="1">
      <c r="A35" s="56"/>
      <c r="B35" s="19" t="s">
        <v>44</v>
      </c>
      <c r="C35" s="22">
        <f>C25-C30</f>
        <v>-48920</v>
      </c>
      <c r="D35" s="22">
        <f aca="true" t="shared" si="11" ref="D35:K35">D25-D30</f>
        <v>-85401</v>
      </c>
      <c r="E35" s="22">
        <f t="shared" si="11"/>
        <v>-172814</v>
      </c>
      <c r="F35" s="22">
        <f t="shared" si="11"/>
        <v>-522071</v>
      </c>
      <c r="G35" s="22">
        <f t="shared" si="11"/>
        <v>-88937</v>
      </c>
      <c r="H35" s="22">
        <f t="shared" si="11"/>
        <v>-38680</v>
      </c>
      <c r="I35" s="22">
        <f t="shared" si="11"/>
        <v>45726</v>
      </c>
      <c r="J35" s="22">
        <f t="shared" si="11"/>
        <v>-91544</v>
      </c>
      <c r="K35" s="22">
        <f t="shared" si="11"/>
        <v>-17188</v>
      </c>
      <c r="L35" s="22">
        <f>L25-L30</f>
        <v>-79600</v>
      </c>
      <c r="M35" s="22">
        <f>M25-M30</f>
        <v>-63420</v>
      </c>
      <c r="N35" s="22">
        <f>N25-N30</f>
        <v>-322930</v>
      </c>
      <c r="O35" s="22">
        <f>SUM(C35:N35)</f>
        <v>-1485779</v>
      </c>
    </row>
    <row r="36" spans="1:15" s="10" customFormat="1" ht="39.75" customHeight="1">
      <c r="A36" s="57"/>
      <c r="B36" s="19" t="s">
        <v>36</v>
      </c>
      <c r="C36" s="23">
        <f aca="true" t="shared" si="12" ref="C36:O36">C35/C30</f>
        <v>-0.3283794487628714</v>
      </c>
      <c r="D36" s="23">
        <f t="shared" si="12"/>
        <v>-0.7061785767443399</v>
      </c>
      <c r="E36" s="23">
        <f t="shared" si="12"/>
        <v>-0.7988000480720341</v>
      </c>
      <c r="F36" s="23">
        <f t="shared" si="12"/>
        <v>-0.9091528091961709</v>
      </c>
      <c r="G36" s="23">
        <f t="shared" si="12"/>
        <v>-0.6403274463075893</v>
      </c>
      <c r="H36" s="23">
        <f t="shared" si="12"/>
        <v>-0.4344846953103061</v>
      </c>
      <c r="I36" s="23">
        <f t="shared" si="12"/>
        <v>0.8011563731931669</v>
      </c>
      <c r="J36" s="23">
        <f t="shared" si="12"/>
        <v>-0.6556700735573239</v>
      </c>
      <c r="K36" s="23">
        <f t="shared" si="12"/>
        <v>-0.11516247906197655</v>
      </c>
      <c r="L36" s="23">
        <f t="shared" si="12"/>
        <v>-0.6360570853243411</v>
      </c>
      <c r="M36" s="23">
        <f t="shared" si="12"/>
        <v>-0.575650579553603</v>
      </c>
      <c r="N36" s="23">
        <f t="shared" si="12"/>
        <v>-0.7764084168413764</v>
      </c>
      <c r="O36" s="23">
        <f t="shared" si="12"/>
        <v>-0.6500619532060784</v>
      </c>
    </row>
    <row r="37" spans="1:15" s="10" customFormat="1" ht="39.75" customHeight="1">
      <c r="A37" s="49" t="s">
        <v>49</v>
      </c>
      <c r="B37" s="49"/>
      <c r="C37" s="18">
        <f aca="true" t="shared" si="13" ref="C37:N37">C6+C25</f>
        <v>1324085</v>
      </c>
      <c r="D37" s="18">
        <f t="shared" si="13"/>
        <v>657129</v>
      </c>
      <c r="E37" s="18">
        <f t="shared" si="13"/>
        <v>1161116</v>
      </c>
      <c r="F37" s="18">
        <f t="shared" si="13"/>
        <v>1592099</v>
      </c>
      <c r="G37" s="18">
        <f t="shared" si="13"/>
        <v>1348290</v>
      </c>
      <c r="H37" s="18">
        <f t="shared" si="13"/>
        <v>1463767</v>
      </c>
      <c r="I37" s="18">
        <f t="shared" si="13"/>
        <v>1310027</v>
      </c>
      <c r="J37" s="18">
        <f t="shared" si="13"/>
        <v>1098318</v>
      </c>
      <c r="K37" s="18">
        <f t="shared" si="13"/>
        <v>942626</v>
      </c>
      <c r="L37" s="18">
        <f t="shared" si="13"/>
        <v>1563484</v>
      </c>
      <c r="M37" s="18">
        <f t="shared" si="13"/>
        <v>919553</v>
      </c>
      <c r="N37" s="18">
        <f t="shared" si="13"/>
        <v>1054594</v>
      </c>
      <c r="O37" s="18">
        <f>SUM(C37:N37)</f>
        <v>14435088</v>
      </c>
    </row>
    <row r="38" spans="1:15" s="10" customFormat="1" ht="39.75" customHeight="1">
      <c r="A38" s="49" t="s">
        <v>50</v>
      </c>
      <c r="B38" s="49"/>
      <c r="C38" s="18">
        <f aca="true" t="shared" si="14" ref="C38:N38">C13+C30</f>
        <v>1492409</v>
      </c>
      <c r="D38" s="18">
        <f t="shared" si="14"/>
        <v>1326600</v>
      </c>
      <c r="E38" s="18">
        <f t="shared" si="14"/>
        <v>1924350</v>
      </c>
      <c r="F38" s="18">
        <f t="shared" si="14"/>
        <v>2243113</v>
      </c>
      <c r="G38" s="18">
        <f t="shared" si="14"/>
        <v>1689041</v>
      </c>
      <c r="H38" s="18">
        <f t="shared" si="14"/>
        <v>1561089</v>
      </c>
      <c r="I38" s="18">
        <f t="shared" si="14"/>
        <v>1420030</v>
      </c>
      <c r="J38" s="18">
        <f t="shared" si="14"/>
        <v>1295871</v>
      </c>
      <c r="K38" s="18">
        <f t="shared" si="14"/>
        <v>1876438</v>
      </c>
      <c r="L38" s="18">
        <f t="shared" si="14"/>
        <v>1547559</v>
      </c>
      <c r="M38" s="18">
        <f t="shared" si="14"/>
        <v>1889481</v>
      </c>
      <c r="N38" s="18">
        <f t="shared" si="14"/>
        <v>2127305</v>
      </c>
      <c r="O38" s="18">
        <f>SUM(C38:N38)</f>
        <v>20393286</v>
      </c>
    </row>
    <row r="39" spans="1:15" s="10" customFormat="1" ht="39.75" customHeight="1">
      <c r="A39" s="49" t="s">
        <v>51</v>
      </c>
      <c r="B39" s="49"/>
      <c r="C39" s="22">
        <f>C37-C38</f>
        <v>-168324</v>
      </c>
      <c r="D39" s="22">
        <f aca="true" t="shared" si="15" ref="D39:K39">D37-D38</f>
        <v>-669471</v>
      </c>
      <c r="E39" s="22">
        <f t="shared" si="15"/>
        <v>-763234</v>
      </c>
      <c r="F39" s="22">
        <f t="shared" si="15"/>
        <v>-651014</v>
      </c>
      <c r="G39" s="22">
        <f t="shared" si="15"/>
        <v>-340751</v>
      </c>
      <c r="H39" s="22">
        <f t="shared" si="15"/>
        <v>-97322</v>
      </c>
      <c r="I39" s="22">
        <f t="shared" si="15"/>
        <v>-110003</v>
      </c>
      <c r="J39" s="22">
        <f t="shared" si="15"/>
        <v>-197553</v>
      </c>
      <c r="K39" s="22">
        <f t="shared" si="15"/>
        <v>-933812</v>
      </c>
      <c r="L39" s="22">
        <f>L37-L38</f>
        <v>15925</v>
      </c>
      <c r="M39" s="22">
        <f>M37-M38</f>
        <v>-969928</v>
      </c>
      <c r="N39" s="22">
        <f>N37-N38</f>
        <v>-1072711</v>
      </c>
      <c r="O39" s="22">
        <f>SUM(C39:N39)</f>
        <v>-5958198</v>
      </c>
    </row>
    <row r="40" spans="1:15" s="10" customFormat="1" ht="39.75" customHeight="1">
      <c r="A40" s="49" t="s">
        <v>52</v>
      </c>
      <c r="B40" s="49"/>
      <c r="C40" s="25">
        <f>C39/C38</f>
        <v>-0.11278677627915672</v>
      </c>
      <c r="D40" s="25">
        <f aca="true" t="shared" si="16" ref="D40:K40">D39/D38</f>
        <v>-0.5046517412935323</v>
      </c>
      <c r="E40" s="25">
        <f t="shared" si="16"/>
        <v>-0.3966191181437888</v>
      </c>
      <c r="F40" s="25">
        <f t="shared" si="16"/>
        <v>-0.29022791094340766</v>
      </c>
      <c r="G40" s="25">
        <f t="shared" si="16"/>
        <v>-0.2017422904476564</v>
      </c>
      <c r="H40" s="25">
        <f t="shared" si="16"/>
        <v>-0.06234237766072274</v>
      </c>
      <c r="I40" s="25">
        <f t="shared" si="16"/>
        <v>-0.07746526481834891</v>
      </c>
      <c r="J40" s="25">
        <f t="shared" si="16"/>
        <v>-0.15244804459703165</v>
      </c>
      <c r="K40" s="25">
        <f t="shared" si="16"/>
        <v>-0.497651401218692</v>
      </c>
      <c r="L40" s="25">
        <f>L39/L38</f>
        <v>0.010290399267491578</v>
      </c>
      <c r="M40" s="25">
        <f>M39/M38</f>
        <v>-0.5133303801414251</v>
      </c>
      <c r="N40" s="25">
        <f>N39/N38</f>
        <v>-0.5042582046298015</v>
      </c>
      <c r="O40" s="25">
        <f>O39/O38</f>
        <v>-0.29216468596576345</v>
      </c>
    </row>
    <row r="41" spans="1:15" s="10" customFormat="1" ht="39.75" customHeight="1">
      <c r="A41" s="49" t="s">
        <v>53</v>
      </c>
      <c r="B41" s="49"/>
      <c r="C41" s="22">
        <f aca="true" t="shared" si="17" ref="C41:O41">C37-(C38-(C17+C20))</f>
        <v>237914</v>
      </c>
      <c r="D41" s="22">
        <f t="shared" si="17"/>
        <v>-411581</v>
      </c>
      <c r="E41" s="22">
        <f t="shared" si="17"/>
        <v>-34434</v>
      </c>
      <c r="F41" s="22">
        <f t="shared" si="17"/>
        <v>63568</v>
      </c>
      <c r="G41" s="22">
        <f t="shared" si="17"/>
        <v>424720</v>
      </c>
      <c r="H41" s="22">
        <f t="shared" si="17"/>
        <v>436178</v>
      </c>
      <c r="I41" s="22">
        <f t="shared" si="17"/>
        <v>299749</v>
      </c>
      <c r="J41" s="22">
        <f t="shared" si="17"/>
        <v>180636</v>
      </c>
      <c r="K41" s="22">
        <f t="shared" si="17"/>
        <v>-183286</v>
      </c>
      <c r="L41" s="22">
        <f t="shared" si="17"/>
        <v>732681</v>
      </c>
      <c r="M41" s="22">
        <f t="shared" si="17"/>
        <v>-143660</v>
      </c>
      <c r="N41" s="22">
        <f t="shared" si="17"/>
        <v>-510451</v>
      </c>
      <c r="O41" s="22">
        <f t="shared" si="17"/>
        <v>1092034</v>
      </c>
    </row>
    <row r="42" spans="1:15" s="10" customFormat="1" ht="39.75" customHeight="1">
      <c r="A42" s="49" t="s">
        <v>52</v>
      </c>
      <c r="B42" s="49"/>
      <c r="C42" s="23">
        <f>C41/C38</f>
        <v>0.15941608500082752</v>
      </c>
      <c r="D42" s="23">
        <f aca="true" t="shared" si="18" ref="D42:K42">D41/D38</f>
        <v>-0.3102525252525253</v>
      </c>
      <c r="E42" s="23">
        <f t="shared" si="18"/>
        <v>-0.01789383428170551</v>
      </c>
      <c r="F42" s="23">
        <f t="shared" si="18"/>
        <v>0.0283391875487325</v>
      </c>
      <c r="G42" s="23">
        <f t="shared" si="18"/>
        <v>0.25145629975826517</v>
      </c>
      <c r="H42" s="23">
        <f t="shared" si="18"/>
        <v>0.2794062350064602</v>
      </c>
      <c r="I42" s="23">
        <f t="shared" si="18"/>
        <v>0.2110863854988979</v>
      </c>
      <c r="J42" s="23">
        <f t="shared" si="18"/>
        <v>0.1393935044460444</v>
      </c>
      <c r="K42" s="23">
        <f t="shared" si="18"/>
        <v>-0.09767762110978354</v>
      </c>
      <c r="L42" s="23">
        <f>L41/L38</f>
        <v>0.47344301574285697</v>
      </c>
      <c r="M42" s="23">
        <f>M41/M38</f>
        <v>-0.07603146049100255</v>
      </c>
      <c r="N42" s="23">
        <f>N41/N38</f>
        <v>-0.23995195799379967</v>
      </c>
      <c r="O42" s="26">
        <f>O41/O38</f>
        <v>0.053548702254261525</v>
      </c>
    </row>
    <row r="43" spans="2:15" ht="15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</row>
    <row r="44" spans="1:2" ht="32.25" customHeight="1">
      <c r="A44" s="47" t="s">
        <v>59</v>
      </c>
      <c r="B44" s="48"/>
    </row>
  </sheetData>
  <sheetProtection/>
  <mergeCells count="12">
    <mergeCell ref="A38:B38"/>
    <mergeCell ref="A39:B39"/>
    <mergeCell ref="A1:D1"/>
    <mergeCell ref="A3:D3"/>
    <mergeCell ref="A44:B44"/>
    <mergeCell ref="A42:B42"/>
    <mergeCell ref="A40:B40"/>
    <mergeCell ref="A41:B41"/>
    <mergeCell ref="A5:B5"/>
    <mergeCell ref="A6:A24"/>
    <mergeCell ref="A25:A36"/>
    <mergeCell ref="A37:B3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3"/>
  <sheetViews>
    <sheetView rightToLeft="1" zoomScalePageLayoutView="0" workbookViewId="0" topLeftCell="A1">
      <selection activeCell="N10" sqref="N10"/>
    </sheetView>
  </sheetViews>
  <sheetFormatPr defaultColWidth="9.140625" defaultRowHeight="12.75"/>
  <cols>
    <col min="1" max="1" width="54.421875" style="0" customWidth="1"/>
    <col min="2" max="17" width="12.7109375" style="0" customWidth="1"/>
  </cols>
  <sheetData>
    <row r="1" spans="1:72" s="31" customFormat="1" ht="63.75" customHeight="1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</row>
    <row r="2" spans="1:72" s="31" customFormat="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</row>
    <row r="3" spans="1:70" s="9" customFormat="1" ht="21.7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</row>
    <row r="4" s="31" customFormat="1" ht="15.75">
      <c r="A4" s="31" t="s">
        <v>0</v>
      </c>
    </row>
    <row r="5" spans="1:14" ht="74.25" customHeight="1">
      <c r="A5" s="41" t="s">
        <v>60</v>
      </c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</row>
    <row r="6" spans="1:14" ht="30" customHeight="1">
      <c r="A6" s="32" t="s">
        <v>54</v>
      </c>
      <c r="B6" s="35">
        <v>187.83</v>
      </c>
      <c r="C6" s="35">
        <v>126.43</v>
      </c>
      <c r="D6" s="35">
        <v>161.3</v>
      </c>
      <c r="E6" s="35">
        <v>106.98</v>
      </c>
      <c r="F6" s="35">
        <v>129.11</v>
      </c>
      <c r="G6" s="36">
        <v>234.38</v>
      </c>
      <c r="H6" s="36">
        <v>164.55</v>
      </c>
      <c r="I6" s="36">
        <v>76.33</v>
      </c>
      <c r="J6" s="36">
        <v>152.3</v>
      </c>
      <c r="K6" s="36">
        <v>119.16</v>
      </c>
      <c r="L6" s="36">
        <v>132.26</v>
      </c>
      <c r="M6" s="36">
        <v>120.24</v>
      </c>
      <c r="N6" s="36">
        <f aca="true" t="shared" si="0" ref="N6:N11">SUM(B6:M6)</f>
        <v>1710.87</v>
      </c>
    </row>
    <row r="7" spans="1:14" ht="30" customHeight="1">
      <c r="A7" s="32" t="s">
        <v>55</v>
      </c>
      <c r="B7" s="37">
        <v>1.56</v>
      </c>
      <c r="C7" s="37">
        <v>8.69</v>
      </c>
      <c r="D7" s="37">
        <v>0.28</v>
      </c>
      <c r="E7" s="37">
        <v>0.89</v>
      </c>
      <c r="F7" s="38">
        <v>1.3</v>
      </c>
      <c r="G7" s="39">
        <v>0.61</v>
      </c>
      <c r="H7" s="39">
        <v>4.19</v>
      </c>
      <c r="I7" s="39">
        <v>8.35</v>
      </c>
      <c r="J7" s="39">
        <v>0.29</v>
      </c>
      <c r="K7" s="39">
        <v>0.88</v>
      </c>
      <c r="L7" s="39">
        <v>1.27</v>
      </c>
      <c r="M7" s="39">
        <v>0.59</v>
      </c>
      <c r="N7" s="36">
        <f t="shared" si="0"/>
        <v>28.899999999999995</v>
      </c>
    </row>
    <row r="8" spans="1:14" ht="30" customHeight="1">
      <c r="A8" s="32" t="s">
        <v>56</v>
      </c>
      <c r="B8" s="37">
        <v>0.97</v>
      </c>
      <c r="C8" s="37">
        <v>7.77</v>
      </c>
      <c r="D8" s="37">
        <v>0.24</v>
      </c>
      <c r="E8" s="37">
        <v>0.87</v>
      </c>
      <c r="F8" s="38">
        <v>1.22</v>
      </c>
      <c r="G8" s="39">
        <v>0.52</v>
      </c>
      <c r="H8" s="39">
        <v>3.35</v>
      </c>
      <c r="I8" s="39">
        <v>7.61</v>
      </c>
      <c r="J8" s="39">
        <v>0.25</v>
      </c>
      <c r="K8" s="39">
        <v>0.87</v>
      </c>
      <c r="L8" s="39">
        <v>1.22</v>
      </c>
      <c r="M8" s="39">
        <v>0.51</v>
      </c>
      <c r="N8" s="36">
        <f t="shared" si="0"/>
        <v>25.400000000000002</v>
      </c>
    </row>
    <row r="9" spans="1:14" ht="30" customHeight="1">
      <c r="A9" s="32" t="s">
        <v>57</v>
      </c>
      <c r="B9" s="37">
        <v>0.59</v>
      </c>
      <c r="C9" s="37">
        <v>0.92</v>
      </c>
      <c r="D9" s="37">
        <v>0.04</v>
      </c>
      <c r="E9" s="37">
        <v>0.02</v>
      </c>
      <c r="F9" s="38">
        <v>0.08</v>
      </c>
      <c r="G9" s="39">
        <v>0.09</v>
      </c>
      <c r="H9" s="39">
        <v>0.84</v>
      </c>
      <c r="I9" s="39">
        <v>0.73</v>
      </c>
      <c r="J9" s="39">
        <v>0.04</v>
      </c>
      <c r="K9" s="39">
        <v>0.02</v>
      </c>
      <c r="L9" s="39">
        <v>0.05</v>
      </c>
      <c r="M9" s="39">
        <v>0.08</v>
      </c>
      <c r="N9" s="36">
        <f t="shared" si="0"/>
        <v>3.5</v>
      </c>
    </row>
    <row r="10" spans="1:14" ht="30" customHeight="1">
      <c r="A10" s="32" t="s">
        <v>58</v>
      </c>
      <c r="B10" s="35">
        <v>186.28</v>
      </c>
      <c r="C10" s="35">
        <v>117.74</v>
      </c>
      <c r="D10" s="35">
        <v>161.02</v>
      </c>
      <c r="E10" s="35">
        <v>106.09</v>
      </c>
      <c r="F10" s="40">
        <v>127.81</v>
      </c>
      <c r="G10" s="36">
        <v>233.77</v>
      </c>
      <c r="H10" s="36">
        <v>160.37</v>
      </c>
      <c r="I10" s="36">
        <v>67.99</v>
      </c>
      <c r="J10" s="36">
        <v>152.01</v>
      </c>
      <c r="K10" s="36">
        <v>118.27</v>
      </c>
      <c r="L10" s="36">
        <v>130.99</v>
      </c>
      <c r="M10" s="36">
        <v>119.65</v>
      </c>
      <c r="N10" s="36">
        <f t="shared" si="0"/>
        <v>1681.99</v>
      </c>
    </row>
    <row r="11" spans="1:14" ht="30" customHeight="1">
      <c r="A11" s="32" t="s">
        <v>1</v>
      </c>
      <c r="B11" s="37">
        <v>186.28</v>
      </c>
      <c r="C11" s="37">
        <v>117.74</v>
      </c>
      <c r="D11" s="37">
        <v>161.02</v>
      </c>
      <c r="E11" s="37">
        <v>106.09</v>
      </c>
      <c r="F11" s="38">
        <v>127.81</v>
      </c>
      <c r="G11" s="39">
        <v>233.77</v>
      </c>
      <c r="H11" s="39">
        <v>160.37</v>
      </c>
      <c r="I11" s="39">
        <v>67.99</v>
      </c>
      <c r="J11" s="39">
        <v>152.01</v>
      </c>
      <c r="K11" s="39">
        <v>118.27</v>
      </c>
      <c r="L11" s="39">
        <v>130.99</v>
      </c>
      <c r="M11" s="39">
        <v>119.65</v>
      </c>
      <c r="N11" s="39">
        <f t="shared" si="0"/>
        <v>1681.99</v>
      </c>
    </row>
    <row r="12" spans="1:2" ht="15.75">
      <c r="A12" s="33"/>
      <c r="B12" s="34"/>
    </row>
    <row r="13" spans="1:2" ht="37.5" customHeight="1">
      <c r="A13" s="47" t="s">
        <v>59</v>
      </c>
      <c r="B13" s="48"/>
    </row>
  </sheetData>
  <sheetProtection/>
  <mergeCells count="3">
    <mergeCell ref="A1:BT1"/>
    <mergeCell ref="A3:BR3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arahhal</cp:lastModifiedBy>
  <cp:lastPrinted>2012-08-31T10:56:22Z</cp:lastPrinted>
  <dcterms:created xsi:type="dcterms:W3CDTF">2006-02-24T09:38:25Z</dcterms:created>
  <dcterms:modified xsi:type="dcterms:W3CDTF">2016-10-27T09:26:18Z</dcterms:modified>
  <cp:category/>
  <cp:version/>
  <cp:contentType/>
  <cp:contentStatus/>
</cp:coreProperties>
</file>