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activeTab="5"/>
  </bookViews>
  <sheets>
    <sheet name="Money &amp; Banking " sheetId="1" r:id="rId1"/>
    <sheet name="table 1 " sheetId="2" r:id="rId2"/>
    <sheet name="table 2" sheetId="3" r:id="rId3"/>
    <sheet name="table 3" sheetId="4" r:id="rId4"/>
    <sheet name="table 4" sheetId="5" r:id="rId5"/>
    <sheet name="table 5 " sheetId="6" r:id="rId6"/>
    <sheet name="table 6 " sheetId="7" r:id="rId7"/>
    <sheet name="table 7 " sheetId="8" r:id="rId8"/>
    <sheet name="table 8 " sheetId="9" r:id="rId9"/>
  </sheets>
  <definedNames/>
  <calcPr fullCalcOnLoad="1"/>
</workbook>
</file>

<file path=xl/sharedStrings.xml><?xml version="1.0" encoding="utf-8"?>
<sst xmlns="http://schemas.openxmlformats.org/spreadsheetml/2006/main" count="350" uniqueCount="177">
  <si>
    <t>USD</t>
  </si>
  <si>
    <t>March</t>
  </si>
  <si>
    <t>April</t>
  </si>
  <si>
    <t>May</t>
  </si>
  <si>
    <t>June</t>
  </si>
  <si>
    <t>July</t>
  </si>
  <si>
    <t>Tier I</t>
  </si>
  <si>
    <t>Tier II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</si>
  <si>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</si>
  <si>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</si>
  <si>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</si>
  <si>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</si>
  <si>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</si>
  <si>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</si>
  <si>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</si>
  <si>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</si>
  <si>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</si>
  <si>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</si>
  <si>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</si>
  <si>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</si>
  <si>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</si>
  <si>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</si>
  <si>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</si>
  <si>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</si>
  <si>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</si>
  <si>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</si>
  <si>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</si>
  <si>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</si>
  <si>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</si>
  <si>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</si>
  <si>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</si>
  <si>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</si>
  <si>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</si>
  <si>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</si>
  <si>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</si>
  <si>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</si>
  <si>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</si>
  <si>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</si>
  <si>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</si>
  <si>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</si>
  <si>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</si>
  <si>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</si>
  <si>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</si>
  <si>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</si>
  <si>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</si>
  <si>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</si>
  <si>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</si>
  <si>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</si>
  <si>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</si>
  <si>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</si>
  <si>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</si>
  <si>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</si>
  <si>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</si>
  <si>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</si>
  <si>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</si>
  <si>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</si>
  <si>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</si>
  <si>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</si>
  <si>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</si>
  <si>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</si>
  <si>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</si>
  <si>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</si>
  <si>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</si>
  <si>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</si>
  <si>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</si>
  <si>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</si>
  <si>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</si>
  <si>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</si>
  <si>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</si>
  <si>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</si>
  <si>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</si>
  <si>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</si>
  <si>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</si>
  <si>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</si>
  <si>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</si>
  <si>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Table made by CAS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</si>
  <si>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</si>
  <si>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</si>
  <si>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</si>
  <si>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</si>
  <si>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</si>
  <si>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</si>
  <si>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</si>
  <si>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</si>
  <si>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</si>
  <si>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</si>
  <si>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</si>
  <si>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</si>
  <si>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</si>
  <si>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</si>
  <si>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</si>
  <si>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</si>
  <si>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</si>
  <si>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</si>
  <si>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</si>
  <si>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</si>
  <si>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Coupon rate</t>
  </si>
  <si>
    <t>36 months</t>
  </si>
  <si>
    <t>Repo rates</t>
  </si>
  <si>
    <t>US Dollar</t>
  </si>
  <si>
    <t>Canadian Dollar</t>
  </si>
  <si>
    <t>Swiss Franc</t>
  </si>
  <si>
    <t>Saudi Rial</t>
  </si>
  <si>
    <t>Egyptian Pound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</si>
  <si>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</si>
  <si>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</si>
  <si>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</si>
  <si>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</si>
  <si>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</si>
  <si>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</si>
  <si>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</si>
  <si>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</si>
  <si>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Jan.</t>
  </si>
  <si>
    <t>Feb.</t>
  </si>
  <si>
    <t>Aug.</t>
  </si>
  <si>
    <t>Sep.</t>
  </si>
  <si>
    <t>Oct.</t>
  </si>
  <si>
    <t>Nov.</t>
  </si>
  <si>
    <t>Dec.</t>
  </si>
  <si>
    <t>Assets</t>
  </si>
  <si>
    <t>Liabilities</t>
  </si>
  <si>
    <t>Treasury bonds. Billion LBP</t>
  </si>
  <si>
    <t>LBP</t>
  </si>
  <si>
    <t>Foreign Bills</t>
  </si>
  <si>
    <t>Claims on the public sector</t>
  </si>
  <si>
    <t>Treasury Bills. End of period. Billion LBP</t>
  </si>
  <si>
    <t>Value. Billion LBP</t>
  </si>
  <si>
    <t>Effective rate</t>
  </si>
  <si>
    <t>Residents' Deposits</t>
  </si>
  <si>
    <t>Balance Sheet. Million LBP</t>
  </si>
  <si>
    <t>Consolidated balance sheet. Million LBP</t>
  </si>
  <si>
    <t>Monetary sitaution. End of period. Million LBP</t>
  </si>
  <si>
    <t>EURO</t>
  </si>
  <si>
    <t xml:space="preserve">Japanese Yen  </t>
  </si>
  <si>
    <t>Kuwaiti Dinar</t>
  </si>
  <si>
    <t>Iraki Dinar</t>
  </si>
  <si>
    <t>Bahraini Dinar</t>
  </si>
  <si>
    <t>Omani Rial</t>
  </si>
  <si>
    <t>Lybian Dinar</t>
  </si>
  <si>
    <t>Jordanian Dinar</t>
  </si>
  <si>
    <t>Tunisian Dinar</t>
  </si>
  <si>
    <t>Qatari Rial</t>
  </si>
  <si>
    <t>UAE Dirham</t>
  </si>
  <si>
    <t>Moroccan Dirham</t>
  </si>
  <si>
    <t>Syrian Lira</t>
  </si>
  <si>
    <t>Algerian Dinar</t>
  </si>
  <si>
    <t>Yemeni Rial</t>
  </si>
  <si>
    <t>S.D.R.</t>
  </si>
  <si>
    <t xml:space="preserve">(Once) Gold </t>
  </si>
  <si>
    <t>(Once) Silver</t>
  </si>
  <si>
    <t>Dollarization rate = Total deposits in foreign currencies * 100 / total</t>
  </si>
  <si>
    <t>Checques. LBP</t>
  </si>
  <si>
    <t>Number. Thousands</t>
  </si>
  <si>
    <t>Checques. Foreign currencies</t>
  </si>
  <si>
    <t>Value. Million USD</t>
  </si>
  <si>
    <t>Total foreign currencies</t>
  </si>
  <si>
    <t>Pound Sterling</t>
  </si>
  <si>
    <t xml:space="preserve"> FINANCIAL SERVICES
 MONEY AND BANKING</t>
  </si>
  <si>
    <t>Table :1 - Central Bank of Lebanon Balance sheet. End of period</t>
  </si>
  <si>
    <t>Table :2 - Consolidated balance sheet of commercial banks. End of period</t>
  </si>
  <si>
    <t>Table:3 - Monetary situation</t>
  </si>
  <si>
    <t>Table :4 - Banks clearing</t>
  </si>
  <si>
    <t>Table :5 - Treasury bills in circulation</t>
  </si>
  <si>
    <t>Table :6 - Primary market rates on Treasury bills. Percentage at end of period</t>
  </si>
  <si>
    <t>Table 8 - Private sector deposits in commercial banks. Billion LBP</t>
  </si>
  <si>
    <t>……………………………</t>
  </si>
  <si>
    <t xml:space="preserve"> sheet :2 </t>
  </si>
  <si>
    <t xml:space="preserve"> sheet :3 </t>
  </si>
  <si>
    <t xml:space="preserve"> sheet :4 </t>
  </si>
  <si>
    <t xml:space="preserve"> sheet :5 </t>
  </si>
  <si>
    <t xml:space="preserve"> sheet :6 </t>
  </si>
  <si>
    <t xml:space="preserve"> sheet :7 </t>
  </si>
  <si>
    <t xml:space="preserve"> sheet :8 </t>
  </si>
  <si>
    <t xml:space="preserve"> sheet :9 </t>
  </si>
  <si>
    <t xml:space="preserve">Total </t>
  </si>
  <si>
    <t>Assets from exchange operations of financial instruments</t>
  </si>
  <si>
    <t>-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</si>
</sst>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  <numFmt numFmtId="213" formatCode="0_);\(0\)"/>
    <numFmt numFmtId="214" formatCode="[$-409]h:mm:ss\ AM/PM"/>
    <numFmt numFmtId="215" formatCode="[$-409]dddd\,\ mmmm\ dd\,\ yyyy"/>
    <numFmt numFmtId="216" formatCode="#,##0;[Red]#,##0"/>
    <numFmt numFmtId="217" formatCode="#,##0_ ;[Red]\-#,##0\ "/>
  </numFmts>
  <fonts count="6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0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191" fontId="6" fillId="0" borderId="0" xfId="42" applyNumberFormat="1" applyFont="1" applyFill="1" applyAlignment="1">
      <alignment horizontal="center"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15" fillId="0" borderId="13" xfId="58" applyFont="1" applyFill="1" applyBorder="1" applyAlignment="1">
      <alignment horizontal="center" vertical="center" wrapText="1" readingOrder="1"/>
      <protection/>
    </xf>
    <xf numFmtId="0" fontId="15" fillId="0" borderId="14" xfId="58" applyFont="1" applyFill="1" applyBorder="1" applyAlignment="1">
      <alignment horizontal="center" vertical="center" wrapText="1" readingOrder="1"/>
      <protection/>
    </xf>
    <xf numFmtId="191" fontId="16" fillId="0" borderId="13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59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readingOrder="1"/>
    </xf>
    <xf numFmtId="37" fontId="16" fillId="0" borderId="13" xfId="42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3" fontId="11" fillId="0" borderId="12" xfId="0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0" fontId="15" fillId="0" borderId="15" xfId="0" applyFont="1" applyFill="1" applyBorder="1" applyAlignment="1">
      <alignment horizontal="center" vertical="center" wrapText="1" readingOrder="1"/>
    </xf>
    <xf numFmtId="197" fontId="9" fillId="0" borderId="12" xfId="42" applyNumberFormat="1" applyFont="1" applyFill="1" applyBorder="1" applyAlignment="1">
      <alignment horizontal="righ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2" fontId="9" fillId="0" borderId="12" xfId="0" applyNumberFormat="1" applyFont="1" applyFill="1" applyBorder="1" applyAlignment="1">
      <alignment horizontal="right" vertical="center" readingOrder="1"/>
    </xf>
    <xf numFmtId="2" fontId="9" fillId="0" borderId="13" xfId="0" applyNumberFormat="1" applyFont="1" applyFill="1" applyBorder="1" applyAlignment="1">
      <alignment horizontal="right" vertical="center" readingOrder="1"/>
    </xf>
    <xf numFmtId="0" fontId="15" fillId="0" borderId="10" xfId="61" applyFont="1" applyFill="1" applyBorder="1" applyAlignment="1">
      <alignment horizontal="center" vertical="center" wrapText="1" readingOrder="1"/>
      <protection/>
    </xf>
    <xf numFmtId="0" fontId="15" fillId="0" borderId="12" xfId="61" applyFont="1" applyFill="1" applyBorder="1" applyAlignment="1">
      <alignment horizontal="center" vertical="center" wrapText="1" readingOrder="1"/>
      <protection/>
    </xf>
    <xf numFmtId="0" fontId="15" fillId="0" borderId="13" xfId="61" applyFont="1" applyFill="1" applyBorder="1" applyAlignment="1">
      <alignment horizontal="center" vertical="center" wrapText="1" readingOrder="1"/>
      <protection/>
    </xf>
    <xf numFmtId="185" fontId="9" fillId="0" borderId="13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58" applyFont="1" applyFill="1" applyBorder="1" applyAlignment="1">
      <alignment horizontal="left" vertical="center" readingOrder="1"/>
      <protection/>
    </xf>
    <xf numFmtId="0" fontId="6" fillId="0" borderId="18" xfId="58" applyFont="1" applyFill="1" applyBorder="1" applyAlignment="1">
      <alignment horizontal="left" vertical="center" wrapText="1" readingOrder="1"/>
      <protection/>
    </xf>
    <xf numFmtId="0" fontId="6" fillId="0" borderId="16" xfId="58" applyFont="1" applyFill="1" applyBorder="1" applyAlignment="1">
      <alignment horizontal="left" vertical="center" wrapText="1" readingOrder="1"/>
      <protection/>
    </xf>
    <xf numFmtId="0" fontId="6" fillId="0" borderId="17" xfId="58" applyFont="1" applyFill="1" applyBorder="1" applyAlignment="1">
      <alignment horizontal="left" vertical="center" wrapText="1" readingOrder="1"/>
      <protection/>
    </xf>
    <xf numFmtId="0" fontId="6" fillId="0" borderId="16" xfId="59" applyFont="1" applyFill="1" applyBorder="1" applyAlignment="1">
      <alignment horizontal="left" vertical="center" wrapText="1" readingOrder="1"/>
      <protection/>
    </xf>
    <xf numFmtId="0" fontId="6" fillId="0" borderId="17" xfId="59" applyFont="1" applyFill="1" applyBorder="1" applyAlignment="1">
      <alignment horizontal="left" vertical="center" wrapText="1" readingOrder="1"/>
      <protection/>
    </xf>
    <xf numFmtId="0" fontId="6" fillId="0" borderId="18" xfId="59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wrapText="1" readingOrder="1"/>
      <protection/>
    </xf>
    <xf numFmtId="0" fontId="6" fillId="0" borderId="12" xfId="60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15" fillId="0" borderId="19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8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6" xfId="6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4" fontId="9" fillId="0" borderId="10" xfId="0" applyNumberFormat="1" applyFont="1" applyFill="1" applyBorder="1" applyAlignment="1">
      <alignment vertical="center" readingOrder="1"/>
    </xf>
    <xf numFmtId="4" fontId="9" fillId="0" borderId="11" xfId="0" applyNumberFormat="1" applyFont="1" applyFill="1" applyBorder="1" applyAlignment="1">
      <alignment vertical="center" readingOrder="1"/>
    </xf>
    <xf numFmtId="4" fontId="9" fillId="0" borderId="11" xfId="42" applyNumberFormat="1" applyFont="1" applyFill="1" applyBorder="1" applyAlignment="1">
      <alignment vertical="center" readingOrder="1"/>
    </xf>
    <xf numFmtId="4" fontId="5" fillId="0" borderId="10" xfId="0" applyNumberFormat="1" applyFont="1" applyFill="1" applyBorder="1" applyAlignment="1">
      <alignment horizontal="left" vertical="center" readingOrder="1"/>
    </xf>
    <xf numFmtId="4" fontId="5" fillId="0" borderId="11" xfId="0" applyNumberFormat="1" applyFont="1" applyFill="1" applyBorder="1" applyAlignment="1">
      <alignment horizontal="left" vertical="center" readingOrder="1"/>
    </xf>
    <xf numFmtId="4" fontId="21" fillId="0" borderId="11" xfId="0" applyNumberFormat="1" applyFont="1" applyFill="1" applyBorder="1" applyAlignment="1">
      <alignment vertical="center" readingOrder="1"/>
    </xf>
    <xf numFmtId="4" fontId="5" fillId="0" borderId="12" xfId="0" applyNumberFormat="1" applyFont="1" applyFill="1" applyBorder="1" applyAlignment="1">
      <alignment horizontal="left" vertical="center" readingOrder="1"/>
    </xf>
    <xf numFmtId="185" fontId="9" fillId="0" borderId="13" xfId="64" applyNumberFormat="1" applyFont="1" applyFill="1" applyBorder="1" applyAlignment="1">
      <alignment vertical="center" readingOrder="1"/>
    </xf>
    <xf numFmtId="3" fontId="2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0" fillId="0" borderId="0" xfId="0" applyNumberFormat="1" applyFont="1" applyFill="1" applyAlignment="1">
      <alignment vertical="center" readingOrder="1"/>
    </xf>
    <xf numFmtId="4" fontId="21" fillId="0" borderId="11" xfId="0" applyNumberFormat="1" applyFont="1" applyFill="1" applyBorder="1" applyAlignment="1">
      <alignment/>
    </xf>
    <xf numFmtId="37" fontId="18" fillId="0" borderId="13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191" fontId="0" fillId="0" borderId="0" xfId="42" applyNumberFormat="1" applyFont="1" applyFill="1" applyAlignment="1">
      <alignment vertical="center" readingOrder="1"/>
    </xf>
    <xf numFmtId="4" fontId="21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 vertical="center" readingOrder="1"/>
    </xf>
    <xf numFmtId="2" fontId="6" fillId="0" borderId="10" xfId="60" applyNumberFormat="1" applyFont="1" applyFill="1" applyBorder="1" applyAlignment="1">
      <alignment horizontal="left" vertical="center" wrapText="1" readingOrder="1"/>
      <protection/>
    </xf>
    <xf numFmtId="2" fontId="9" fillId="0" borderId="10" xfId="42" applyNumberFormat="1" applyFont="1" applyFill="1" applyBorder="1" applyAlignment="1">
      <alignment horizontal="right" vertical="center" readingOrder="1"/>
    </xf>
    <xf numFmtId="2" fontId="16" fillId="0" borderId="10" xfId="0" applyNumberFormat="1" applyFont="1" applyFill="1" applyBorder="1" applyAlignment="1">
      <alignment vertical="center" readingOrder="1"/>
    </xf>
    <xf numFmtId="2" fontId="6" fillId="0" borderId="11" xfId="60" applyNumberFormat="1" applyFont="1" applyFill="1" applyBorder="1" applyAlignment="1">
      <alignment horizontal="left" vertical="center" readingOrder="1"/>
      <protection/>
    </xf>
    <xf numFmtId="2" fontId="6" fillId="0" borderId="16" xfId="60" applyNumberFormat="1" applyFont="1" applyFill="1" applyBorder="1" applyAlignment="1">
      <alignment horizontal="left" vertical="center" readingOrder="1"/>
      <protection/>
    </xf>
    <xf numFmtId="2" fontId="6" fillId="0" borderId="17" xfId="60" applyNumberFormat="1" applyFont="1" applyFill="1" applyBorder="1" applyAlignment="1">
      <alignment horizontal="left" vertical="center" readingOrder="1"/>
      <protection/>
    </xf>
    <xf numFmtId="2" fontId="16" fillId="0" borderId="10" xfId="0" applyNumberFormat="1" applyFont="1" applyFill="1" applyBorder="1" applyAlignment="1">
      <alignment horizontal="right" vertical="center" readingOrder="1"/>
    </xf>
    <xf numFmtId="2" fontId="16" fillId="0" borderId="12" xfId="0" applyNumberFormat="1" applyFont="1" applyFill="1" applyBorder="1" applyAlignment="1">
      <alignment horizontal="right" vertical="center" readingOrder="1"/>
    </xf>
    <xf numFmtId="0" fontId="15" fillId="33" borderId="19" xfId="58" applyFont="1" applyFill="1" applyBorder="1" applyAlignment="1">
      <alignment horizontal="center" vertical="center" wrapText="1" readingOrder="1"/>
      <protection/>
    </xf>
    <xf numFmtId="37" fontId="16" fillId="33" borderId="19" xfId="42" applyNumberFormat="1" applyFont="1" applyFill="1" applyBorder="1" applyAlignment="1">
      <alignment horizontal="right" vertical="center" readingOrder="1"/>
    </xf>
    <xf numFmtId="0" fontId="15" fillId="33" borderId="13" xfId="58" applyFont="1" applyFill="1" applyBorder="1" applyAlignment="1">
      <alignment horizontal="center" vertical="center" wrapText="1" readingOrder="1"/>
      <protection/>
    </xf>
    <xf numFmtId="191" fontId="16" fillId="33" borderId="13" xfId="42" applyNumberFormat="1" applyFont="1" applyFill="1" applyBorder="1" applyAlignment="1">
      <alignment horizontal="right" vertical="center" readingOrder="1"/>
    </xf>
    <xf numFmtId="4" fontId="9" fillId="0" borderId="11" xfId="42" applyNumberFormat="1" applyFont="1" applyFill="1" applyBorder="1" applyAlignment="1">
      <alignment horizontal="right" vertical="center" readingOrder="1"/>
    </xf>
    <xf numFmtId="4" fontId="16" fillId="0" borderId="11" xfId="0" applyNumberFormat="1" applyFont="1" applyFill="1" applyBorder="1" applyAlignment="1">
      <alignment vertical="center" readingOrder="1"/>
    </xf>
    <xf numFmtId="4" fontId="9" fillId="0" borderId="12" xfId="42" applyNumberFormat="1" applyFont="1" applyFill="1" applyBorder="1" applyAlignment="1">
      <alignment horizontal="right" vertical="center" readingOrder="1"/>
    </xf>
    <xf numFmtId="4" fontId="16" fillId="0" borderId="12" xfId="0" applyNumberFormat="1" applyFont="1" applyFill="1" applyBorder="1" applyAlignment="1">
      <alignment vertical="center" readingOrder="1"/>
    </xf>
    <xf numFmtId="4" fontId="16" fillId="0" borderId="10" xfId="0" applyNumberFormat="1" applyFont="1" applyFill="1" applyBorder="1" applyAlignment="1">
      <alignment horizontal="right" vertical="center" readingOrder="1"/>
    </xf>
    <xf numFmtId="4" fontId="16" fillId="0" borderId="12" xfId="0" applyNumberFormat="1" applyFont="1" applyFill="1" applyBorder="1" applyAlignment="1">
      <alignment horizontal="right" vertical="center" readingOrder="1"/>
    </xf>
    <xf numFmtId="0" fontId="15" fillId="33" borderId="14" xfId="58" applyFont="1" applyFill="1" applyBorder="1" applyAlignment="1">
      <alignment horizontal="center" vertical="center" wrapText="1" readingOrder="1"/>
      <protection/>
    </xf>
    <xf numFmtId="37" fontId="16" fillId="33" borderId="13" xfId="42" applyNumberFormat="1" applyFont="1" applyFill="1" applyBorder="1" applyAlignment="1">
      <alignment horizontal="right" vertical="center" readingOrder="1"/>
    </xf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20" xfId="0" applyFont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21" xfId="58" applyFont="1" applyFill="1" applyBorder="1" applyAlignment="1">
      <alignment horizontal="center" vertical="center" textRotation="90" readingOrder="1"/>
      <protection/>
    </xf>
    <xf numFmtId="0" fontId="14" fillId="0" borderId="22" xfId="58" applyFont="1" applyFill="1" applyBorder="1" applyAlignment="1">
      <alignment horizontal="center" vertical="center" textRotation="90" readingOrder="1"/>
      <protection/>
    </xf>
    <xf numFmtId="0" fontId="14" fillId="0" borderId="23" xfId="58" applyFont="1" applyFill="1" applyBorder="1" applyAlignment="1">
      <alignment horizontal="center" vertical="center" textRotation="90" readingOrder="1"/>
      <protection/>
    </xf>
    <xf numFmtId="0" fontId="8" fillId="0" borderId="21" xfId="58" applyFont="1" applyFill="1" applyBorder="1" applyAlignment="1">
      <alignment horizontal="center" vertical="center" textRotation="90" readingOrder="1"/>
      <protection/>
    </xf>
    <xf numFmtId="0" fontId="8" fillId="0" borderId="22" xfId="58" applyFont="1" applyFill="1" applyBorder="1" applyAlignment="1">
      <alignment horizontal="center" vertical="center" textRotation="90" readingOrder="1"/>
      <protection/>
    </xf>
    <xf numFmtId="0" fontId="8" fillId="0" borderId="23" xfId="58" applyFont="1" applyFill="1" applyBorder="1" applyAlignment="1">
      <alignment horizontal="center" vertical="center" textRotation="90" readingOrder="1"/>
      <protection/>
    </xf>
    <xf numFmtId="0" fontId="8" fillId="0" borderId="24" xfId="58" applyFont="1" applyFill="1" applyBorder="1" applyAlignment="1">
      <alignment horizontal="center" vertical="center" textRotation="90" readingOrder="1"/>
      <protection/>
    </xf>
    <xf numFmtId="0" fontId="8" fillId="0" borderId="25" xfId="58" applyFont="1" applyFill="1" applyBorder="1" applyAlignment="1">
      <alignment horizontal="center" vertical="center" textRotation="90" readingOrder="1"/>
      <protection/>
    </xf>
    <xf numFmtId="0" fontId="8" fillId="0" borderId="26" xfId="58" applyFont="1" applyFill="1" applyBorder="1" applyAlignment="1">
      <alignment horizontal="center" vertical="center" textRotation="90" readingOrder="1"/>
      <protection/>
    </xf>
    <xf numFmtId="0" fontId="8" fillId="0" borderId="24" xfId="59" applyFont="1" applyFill="1" applyBorder="1" applyAlignment="1">
      <alignment horizontal="center" vertical="center" textRotation="90" readingOrder="1"/>
      <protection/>
    </xf>
    <xf numFmtId="0" fontId="8" fillId="0" borderId="25" xfId="59" applyFont="1" applyFill="1" applyBorder="1" applyAlignment="1">
      <alignment horizontal="center" vertical="center" textRotation="90" readingOrder="1"/>
      <protection/>
    </xf>
    <xf numFmtId="0" fontId="8" fillId="0" borderId="26" xfId="59" applyFont="1" applyFill="1" applyBorder="1" applyAlignment="1">
      <alignment horizontal="center" vertical="center" textRotation="90" readingOrder="1"/>
      <protection/>
    </xf>
    <xf numFmtId="0" fontId="14" fillId="0" borderId="21" xfId="60" applyFont="1" applyFill="1" applyBorder="1" applyAlignment="1">
      <alignment horizontal="center" vertical="center" textRotation="90" wrapText="1" readingOrder="1"/>
      <protection/>
    </xf>
    <xf numFmtId="0" fontId="14" fillId="0" borderId="22" xfId="60" applyFont="1" applyFill="1" applyBorder="1" applyAlignment="1">
      <alignment horizontal="center" vertical="center" textRotation="90" wrapText="1" readingOrder="1"/>
      <protection/>
    </xf>
    <xf numFmtId="0" fontId="14" fillId="0" borderId="23" xfId="60" applyFont="1" applyFill="1" applyBorder="1" applyAlignment="1">
      <alignment horizontal="center" vertical="center" textRotation="90" wrapText="1" readingOrder="1"/>
      <protection/>
    </xf>
    <xf numFmtId="2" fontId="15" fillId="0" borderId="14" xfId="60" applyNumberFormat="1" applyFont="1" applyFill="1" applyBorder="1" applyAlignment="1">
      <alignment horizontal="center" vertical="center" wrapText="1" readingOrder="1"/>
      <protection/>
    </xf>
    <xf numFmtId="2" fontId="15" fillId="0" borderId="13" xfId="60" applyNumberFormat="1" applyFont="1" applyFill="1" applyBorder="1" applyAlignment="1">
      <alignment horizontal="center" vertical="center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8" fillId="0" borderId="24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28" xfId="0" applyFont="1" applyFill="1" applyBorder="1" applyAlignment="1">
      <alignment horizontal="center" vertical="center" wrapText="1" readingOrder="1"/>
    </xf>
    <xf numFmtId="0" fontId="8" fillId="0" borderId="26" xfId="0" applyFont="1" applyFill="1" applyBorder="1" applyAlignment="1">
      <alignment horizontal="center" vertical="center" wrapText="1" readingOrder="1"/>
    </xf>
    <xf numFmtId="0" fontId="8" fillId="0" borderId="29" xfId="0" applyFont="1" applyFill="1" applyBorder="1" applyAlignment="1">
      <alignment horizontal="center" vertical="center" wrapText="1" readingOrder="1"/>
    </xf>
    <xf numFmtId="0" fontId="8" fillId="0" borderId="30" xfId="0" applyFont="1" applyFill="1" applyBorder="1" applyAlignment="1">
      <alignment horizontal="center" vertical="center" wrapText="1" readingOrder="1"/>
    </xf>
    <xf numFmtId="0" fontId="17" fillId="0" borderId="21" xfId="61" applyFont="1" applyFill="1" applyBorder="1" applyAlignment="1">
      <alignment horizontal="center" vertical="center" wrapText="1" readingOrder="1"/>
      <protection/>
    </xf>
    <xf numFmtId="0" fontId="17" fillId="0" borderId="22" xfId="61" applyFont="1" applyFill="1" applyBorder="1" applyAlignment="1">
      <alignment horizontal="center" vertical="center" wrapText="1" readingOrder="1"/>
      <protection/>
    </xf>
    <xf numFmtId="0" fontId="17" fillId="0" borderId="23" xfId="61" applyFont="1" applyFill="1" applyBorder="1" applyAlignment="1">
      <alignment horizontal="center" vertical="center" wrapText="1" readingOrder="1"/>
      <protection/>
    </xf>
    <xf numFmtId="0" fontId="6" fillId="0" borderId="28" xfId="61" applyFont="1" applyFill="1" applyBorder="1" applyAlignment="1">
      <alignment horizontal="center" vertical="center" wrapText="1" readingOrder="1"/>
      <protection/>
    </xf>
    <xf numFmtId="0" fontId="6" fillId="0" borderId="30" xfId="61" applyFont="1" applyFill="1" applyBorder="1" applyAlignment="1">
      <alignment horizontal="center" vertical="center" wrapText="1" readingOrder="1"/>
      <protection/>
    </xf>
    <xf numFmtId="0" fontId="17" fillId="0" borderId="27" xfId="61" applyFont="1" applyFill="1" applyBorder="1" applyAlignment="1">
      <alignment horizontal="center" vertical="center" wrapText="1" readingOrder="1"/>
      <protection/>
    </xf>
    <xf numFmtId="0" fontId="17" fillId="0" borderId="28" xfId="61" applyFont="1" applyFill="1" applyBorder="1" applyAlignment="1">
      <alignment horizontal="center" vertical="center" wrapText="1" readingOrder="1"/>
      <protection/>
    </xf>
    <xf numFmtId="0" fontId="8" fillId="0" borderId="21" xfId="61" applyFont="1" applyFill="1" applyBorder="1" applyAlignment="1">
      <alignment horizontal="center" vertical="center" textRotation="90" wrapText="1" readingOrder="1"/>
      <protection/>
    </xf>
    <xf numFmtId="0" fontId="8" fillId="0" borderId="22" xfId="61" applyFont="1" applyFill="1" applyBorder="1" applyAlignment="1">
      <alignment horizontal="center" vertical="center" textRotation="90" wrapText="1" readingOrder="1"/>
      <protection/>
    </xf>
    <xf numFmtId="0" fontId="8" fillId="0" borderId="23" xfId="61" applyFont="1" applyFill="1" applyBorder="1" applyAlignment="1">
      <alignment horizontal="center" vertical="center" textRotation="90" wrapText="1" readingOrder="1"/>
      <protection/>
    </xf>
    <xf numFmtId="0" fontId="8" fillId="0" borderId="27" xfId="61" applyFont="1" applyFill="1" applyBorder="1" applyAlignment="1">
      <alignment horizontal="center" vertical="center" textRotation="90" wrapText="1" readingOrder="1"/>
      <protection/>
    </xf>
    <xf numFmtId="0" fontId="8" fillId="0" borderId="28" xfId="61" applyFont="1" applyFill="1" applyBorder="1" applyAlignment="1">
      <alignment horizontal="center" vertical="center" textRotation="90" wrapText="1" readingOrder="1"/>
      <protection/>
    </xf>
    <xf numFmtId="0" fontId="17" fillId="0" borderId="30" xfId="61" applyFont="1" applyFill="1" applyBorder="1" applyAlignment="1">
      <alignment horizontal="center" vertical="center" wrapText="1" readingOrder="1"/>
      <protection/>
    </xf>
    <xf numFmtId="0" fontId="17" fillId="0" borderId="14" xfId="61" applyFont="1" applyFill="1" applyBorder="1" applyAlignment="1">
      <alignment horizontal="center" vertical="center" wrapText="1" readingOrder="1"/>
      <protection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0" fontId="14" fillId="0" borderId="21" xfId="61" applyFont="1" applyFill="1" applyBorder="1" applyAlignment="1">
      <alignment horizontal="center" vertical="center" textRotation="90" wrapText="1" readingOrder="1"/>
      <protection/>
    </xf>
    <xf numFmtId="0" fontId="14" fillId="0" borderId="22" xfId="61" applyFont="1" applyFill="1" applyBorder="1" applyAlignment="1">
      <alignment horizontal="center" vertical="center" textRotation="90" wrapText="1" readingOrder="1"/>
      <protection/>
    </xf>
    <xf numFmtId="0" fontId="14" fillId="0" borderId="23" xfId="61" applyFont="1" applyFill="1" applyBorder="1" applyAlignment="1">
      <alignment horizontal="center" vertical="center" textRotation="90" wrapText="1" readingOrder="1"/>
      <protection/>
    </xf>
    <xf numFmtId="37" fontId="41" fillId="0" borderId="0" xfId="0" applyNumberFormat="1" applyFont="1" applyAlignment="1">
      <alignment/>
    </xf>
    <xf numFmtId="37" fontId="42" fillId="0" borderId="0" xfId="0" applyNumberFormat="1" applyFont="1" applyAlignment="1">
      <alignment vertical="center"/>
    </xf>
    <xf numFmtId="37" fontId="43" fillId="0" borderId="0" xfId="0" applyNumberFormat="1" applyFont="1" applyAlignment="1">
      <alignment/>
    </xf>
    <xf numFmtId="37" fontId="43" fillId="0" borderId="0" xfId="0" applyNumberFormat="1" applyFont="1" applyAlignment="1">
      <alignment/>
    </xf>
    <xf numFmtId="37" fontId="40" fillId="0" borderId="0" xfId="0" applyNumberFormat="1" applyFont="1" applyAlignment="1">
      <alignment/>
    </xf>
    <xf numFmtId="0" fontId="44" fillId="0" borderId="0" xfId="0" applyFont="1" applyAlignment="1">
      <alignment/>
    </xf>
    <xf numFmtId="37" fontId="41" fillId="0" borderId="0" xfId="0" applyNumberFormat="1" applyFont="1" applyFill="1" applyAlignment="1">
      <alignment/>
    </xf>
    <xf numFmtId="37" fontId="15" fillId="0" borderId="13" xfId="42" applyNumberFormat="1" applyFont="1" applyFill="1" applyBorder="1" applyAlignment="1">
      <alignment horizontal="right" vertical="center" readingOrder="1"/>
    </xf>
    <xf numFmtId="37" fontId="6" fillId="0" borderId="12" xfId="42" applyNumberFormat="1" applyFont="1" applyFill="1" applyBorder="1" applyAlignment="1">
      <alignment horizontal="right" vertical="center" readingOrder="1"/>
    </xf>
    <xf numFmtId="37" fontId="15" fillId="33" borderId="13" xfId="42" applyNumberFormat="1" applyFont="1" applyFill="1" applyBorder="1" applyAlignment="1">
      <alignment horizontal="right" vertical="center" readingOrder="1"/>
    </xf>
    <xf numFmtId="37" fontId="42" fillId="0" borderId="0" xfId="0" applyNumberFormat="1" applyFont="1" applyAlignment="1">
      <alignment horizontal="right"/>
    </xf>
    <xf numFmtId="37" fontId="15" fillId="0" borderId="29" xfId="42" applyNumberFormat="1" applyFont="1" applyFill="1" applyBorder="1" applyAlignment="1">
      <alignment horizontal="right" vertical="center" readingOrder="1"/>
    </xf>
    <xf numFmtId="37" fontId="41" fillId="0" borderId="32" xfId="0" applyNumberFormat="1" applyFont="1" applyBorder="1" applyAlignment="1">
      <alignment/>
    </xf>
    <xf numFmtId="37" fontId="41" fillId="0" borderId="32" xfId="0" applyNumberFormat="1" applyFont="1" applyFill="1" applyBorder="1" applyAlignment="1">
      <alignment/>
    </xf>
    <xf numFmtId="37" fontId="41" fillId="0" borderId="33" xfId="0" applyNumberFormat="1" applyFont="1" applyBorder="1" applyAlignment="1">
      <alignment/>
    </xf>
    <xf numFmtId="37" fontId="41" fillId="0" borderId="13" xfId="0" applyNumberFormat="1" applyFont="1" applyBorder="1" applyAlignment="1">
      <alignment/>
    </xf>
    <xf numFmtId="37" fontId="41" fillId="34" borderId="13" xfId="0" applyNumberFormat="1" applyFont="1" applyFill="1" applyBorder="1" applyAlignment="1">
      <alignment/>
    </xf>
    <xf numFmtId="2" fontId="45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37" fontId="40" fillId="34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37" fontId="40" fillId="0" borderId="0" xfId="0" applyNumberFormat="1" applyFont="1" applyBorder="1" applyAlignment="1">
      <alignment/>
    </xf>
    <xf numFmtId="37" fontId="43" fillId="0" borderId="0" xfId="0" applyNumberFormat="1" applyFont="1" applyBorder="1" applyAlignment="1">
      <alignment/>
    </xf>
    <xf numFmtId="37" fontId="40" fillId="0" borderId="0" xfId="0" applyNumberFormat="1" applyFont="1" applyFill="1" applyBorder="1" applyAlignment="1">
      <alignment/>
    </xf>
    <xf numFmtId="37" fontId="40" fillId="0" borderId="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6" width="9.140625" style="1" customWidth="1"/>
    <col min="7" max="7" width="34.421875" style="1" customWidth="1"/>
    <col min="8" max="16384" width="9.140625" style="1" customWidth="1"/>
  </cols>
  <sheetData>
    <row r="1" spans="1:11" ht="94.5" customHeight="1" thickBot="1">
      <c r="A1" s="122" t="s">
        <v>157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3" spans="1:11" ht="14.25">
      <c r="A3" s="120" t="s">
        <v>158</v>
      </c>
      <c r="B3" s="120"/>
      <c r="C3" s="120"/>
      <c r="D3" s="120"/>
      <c r="E3" s="120"/>
      <c r="F3" s="120"/>
      <c r="G3" s="120"/>
      <c r="H3" s="121" t="s">
        <v>165</v>
      </c>
      <c r="I3" s="121"/>
      <c r="J3" s="121"/>
      <c r="K3" s="119" t="s">
        <v>166</v>
      </c>
    </row>
    <row r="4" spans="1:7" ht="14.25">
      <c r="A4" s="119"/>
      <c r="B4" s="119"/>
      <c r="C4" s="119"/>
      <c r="D4" s="119"/>
      <c r="E4" s="119"/>
      <c r="F4" s="119"/>
      <c r="G4" s="119"/>
    </row>
    <row r="5" spans="1:11" ht="14.25">
      <c r="A5" s="120" t="s">
        <v>159</v>
      </c>
      <c r="B5" s="120"/>
      <c r="C5" s="120"/>
      <c r="D5" s="120"/>
      <c r="E5" s="120"/>
      <c r="F5" s="120"/>
      <c r="G5" s="120"/>
      <c r="H5" s="121" t="s">
        <v>165</v>
      </c>
      <c r="I5" s="121"/>
      <c r="J5" s="121"/>
      <c r="K5" s="119" t="s">
        <v>167</v>
      </c>
    </row>
    <row r="6" spans="1:7" ht="14.25">
      <c r="A6" s="119"/>
      <c r="B6" s="119"/>
      <c r="C6" s="119"/>
      <c r="D6" s="119"/>
      <c r="E6" s="119"/>
      <c r="F6" s="119"/>
      <c r="G6" s="119"/>
    </row>
    <row r="7" spans="1:11" ht="14.25">
      <c r="A7" s="120" t="s">
        <v>160</v>
      </c>
      <c r="B7" s="120"/>
      <c r="C7" s="120"/>
      <c r="D7" s="120"/>
      <c r="E7" s="120"/>
      <c r="F7" s="120"/>
      <c r="G7" s="120"/>
      <c r="H7" s="121" t="s">
        <v>165</v>
      </c>
      <c r="I7" s="121"/>
      <c r="J7" s="121"/>
      <c r="K7" s="119" t="s">
        <v>168</v>
      </c>
    </row>
    <row r="8" spans="1:7" ht="14.25">
      <c r="A8" s="119"/>
      <c r="B8" s="119"/>
      <c r="C8" s="119"/>
      <c r="D8" s="119"/>
      <c r="E8" s="119"/>
      <c r="F8" s="119"/>
      <c r="G8" s="119"/>
    </row>
    <row r="9" spans="1:11" ht="14.25">
      <c r="A9" s="120" t="s">
        <v>161</v>
      </c>
      <c r="B9" s="120"/>
      <c r="C9" s="120"/>
      <c r="D9" s="120"/>
      <c r="E9" s="120"/>
      <c r="F9" s="120"/>
      <c r="G9" s="120"/>
      <c r="H9" s="121" t="s">
        <v>165</v>
      </c>
      <c r="I9" s="121"/>
      <c r="J9" s="121"/>
      <c r="K9" s="119" t="s">
        <v>169</v>
      </c>
    </row>
    <row r="10" spans="1:7" ht="14.25">
      <c r="A10" s="119"/>
      <c r="B10" s="119"/>
      <c r="C10" s="119"/>
      <c r="D10" s="119"/>
      <c r="E10" s="119"/>
      <c r="F10" s="119"/>
      <c r="G10" s="119"/>
    </row>
    <row r="11" spans="1:11" ht="14.25">
      <c r="A11" s="120" t="s">
        <v>162</v>
      </c>
      <c r="B11" s="120"/>
      <c r="C11" s="120"/>
      <c r="D11" s="120"/>
      <c r="E11" s="120"/>
      <c r="F11" s="120"/>
      <c r="G11" s="120"/>
      <c r="H11" s="121" t="s">
        <v>165</v>
      </c>
      <c r="I11" s="121"/>
      <c r="J11" s="121"/>
      <c r="K11" s="119" t="s">
        <v>170</v>
      </c>
    </row>
    <row r="12" spans="1:7" ht="14.25">
      <c r="A12" s="119"/>
      <c r="B12" s="119"/>
      <c r="C12" s="119"/>
      <c r="D12" s="119"/>
      <c r="E12" s="119"/>
      <c r="F12" s="119"/>
      <c r="G12" s="119"/>
    </row>
    <row r="13" spans="1:11" ht="14.25">
      <c r="A13" s="120" t="s">
        <v>163</v>
      </c>
      <c r="B13" s="120"/>
      <c r="C13" s="120"/>
      <c r="D13" s="120"/>
      <c r="E13" s="120"/>
      <c r="F13" s="120"/>
      <c r="G13" s="120"/>
      <c r="H13" s="121" t="s">
        <v>165</v>
      </c>
      <c r="I13" s="121"/>
      <c r="J13" s="121"/>
      <c r="K13" s="119" t="s">
        <v>171</v>
      </c>
    </row>
    <row r="14" spans="1:7" ht="14.25">
      <c r="A14" s="119"/>
      <c r="B14" s="119"/>
      <c r="C14" s="119"/>
      <c r="D14" s="119"/>
      <c r="E14" s="119"/>
      <c r="F14" s="119"/>
      <c r="G14" s="119"/>
    </row>
    <row r="15" spans="1:11" ht="14.25">
      <c r="A15" s="120" t="s">
        <v>163</v>
      </c>
      <c r="B15" s="120"/>
      <c r="C15" s="120"/>
      <c r="D15" s="120"/>
      <c r="E15" s="120"/>
      <c r="F15" s="120"/>
      <c r="G15" s="120"/>
      <c r="H15" s="121" t="s">
        <v>165</v>
      </c>
      <c r="I15" s="121"/>
      <c r="J15" s="121"/>
      <c r="K15" s="119" t="s">
        <v>172</v>
      </c>
    </row>
    <row r="16" spans="1:7" ht="14.25">
      <c r="A16" s="119"/>
      <c r="B16" s="119"/>
      <c r="C16" s="119"/>
      <c r="D16" s="119"/>
      <c r="E16" s="119"/>
      <c r="F16" s="119"/>
      <c r="G16" s="119"/>
    </row>
    <row r="17" spans="1:11" ht="14.25">
      <c r="A17" s="120" t="s">
        <v>164</v>
      </c>
      <c r="B17" s="120"/>
      <c r="C17" s="120"/>
      <c r="D17" s="120"/>
      <c r="E17" s="120"/>
      <c r="F17" s="120"/>
      <c r="G17" s="120"/>
      <c r="H17" s="121" t="s">
        <v>165</v>
      </c>
      <c r="I17" s="121"/>
      <c r="J17" s="121"/>
      <c r="K17" s="119" t="s">
        <v>173</v>
      </c>
    </row>
  </sheetData>
  <sheetProtection/>
  <mergeCells count="17">
    <mergeCell ref="A15:G15"/>
    <mergeCell ref="A1:K1"/>
    <mergeCell ref="H3:J3"/>
    <mergeCell ref="H5:J5"/>
    <mergeCell ref="H7:J7"/>
    <mergeCell ref="H9:J9"/>
    <mergeCell ref="H11:J11"/>
    <mergeCell ref="A17:G17"/>
    <mergeCell ref="H13:J13"/>
    <mergeCell ref="H15:J15"/>
    <mergeCell ref="H17:J17"/>
    <mergeCell ref="A3:G3"/>
    <mergeCell ref="A5:G5"/>
    <mergeCell ref="A7:G7"/>
    <mergeCell ref="A9:G9"/>
    <mergeCell ref="A11:G11"/>
    <mergeCell ref="A13:G13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110" zoomScaleNormal="110" zoomScalePageLayoutView="0" workbookViewId="0" topLeftCell="A1">
      <selection activeCell="M37" sqref="M37"/>
    </sheetView>
  </sheetViews>
  <sheetFormatPr defaultColWidth="9.140625" defaultRowHeight="12.75"/>
  <cols>
    <col min="1" max="1" width="3.7109375" style="2" customWidth="1"/>
    <col min="2" max="2" width="3.7109375" style="4" customWidth="1"/>
    <col min="3" max="3" width="40.421875" style="16" customWidth="1"/>
    <col min="4" max="4" width="10.57421875" style="2" customWidth="1"/>
    <col min="5" max="6" width="10.57421875" style="2" bestFit="1" customWidth="1"/>
    <col min="7" max="7" width="10.28125" style="2" bestFit="1" customWidth="1"/>
    <col min="8" max="8" width="10.57421875" style="2" bestFit="1" customWidth="1"/>
    <col min="9" max="9" width="10.421875" style="2" bestFit="1" customWidth="1"/>
    <col min="10" max="10" width="10.7109375" style="2" bestFit="1" customWidth="1"/>
    <col min="11" max="11" width="11.140625" style="2" customWidth="1"/>
    <col min="12" max="12" width="10.57421875" style="2" bestFit="1" customWidth="1"/>
    <col min="13" max="13" width="10.421875" style="2" bestFit="1" customWidth="1"/>
    <col min="14" max="14" width="10.7109375" style="2" bestFit="1" customWidth="1"/>
    <col min="15" max="15" width="12.00390625" style="2" bestFit="1" customWidth="1"/>
    <col min="16" max="17" width="13.140625" style="2" bestFit="1" customWidth="1"/>
    <col min="18" max="16384" width="9.140625" style="2" customWidth="1"/>
  </cols>
  <sheetData>
    <row r="1" spans="1:3" ht="19.5" customHeight="1">
      <c r="A1" s="3" t="s">
        <v>158</v>
      </c>
      <c r="C1" s="12"/>
    </row>
    <row r="2" ht="6.75" customHeight="1" thickBot="1">
      <c r="C2" s="13"/>
    </row>
    <row r="3" spans="3:15" ht="13.5" customHeight="1" thickBot="1">
      <c r="C3" s="13"/>
      <c r="D3" s="125">
        <v>2015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3:15" ht="13.5" customHeight="1" thickBot="1">
      <c r="C4" s="13"/>
      <c r="D4" s="74" t="s">
        <v>112</v>
      </c>
      <c r="E4" s="74" t="s">
        <v>113</v>
      </c>
      <c r="F4" s="74" t="s">
        <v>1</v>
      </c>
      <c r="G4" s="74" t="s">
        <v>2</v>
      </c>
      <c r="H4" s="74" t="s">
        <v>3</v>
      </c>
      <c r="I4" s="74" t="s">
        <v>4</v>
      </c>
      <c r="J4" s="74" t="s">
        <v>5</v>
      </c>
      <c r="K4" s="74" t="s">
        <v>114</v>
      </c>
      <c r="L4" s="74" t="s">
        <v>115</v>
      </c>
      <c r="M4" s="74" t="s">
        <v>116</v>
      </c>
      <c r="N4" s="74" t="s">
        <v>117</v>
      </c>
      <c r="O4" s="74" t="s">
        <v>118</v>
      </c>
    </row>
    <row r="5" spans="1:15" ht="16.5" customHeight="1" thickBot="1">
      <c r="A5" s="126" t="s">
        <v>129</v>
      </c>
      <c r="B5" s="129" t="s">
        <v>119</v>
      </c>
      <c r="C5" s="109" t="s">
        <v>8</v>
      </c>
      <c r="D5" s="110">
        <f>SUM(D6:D7)</f>
        <v>66442987</v>
      </c>
      <c r="E5" s="110">
        <f aca="true" t="shared" si="0" ref="E5:O5">SUM(E6:E7)</f>
        <v>68177669</v>
      </c>
      <c r="F5" s="110">
        <f>SUM(F6:F7)</f>
        <v>68538377</v>
      </c>
      <c r="G5" s="110">
        <f t="shared" si="0"/>
        <v>67627683</v>
      </c>
      <c r="H5" s="110">
        <f t="shared" si="0"/>
        <v>67931958</v>
      </c>
      <c r="I5" s="110">
        <f t="shared" si="0"/>
        <v>67735887</v>
      </c>
      <c r="J5" s="110">
        <f t="shared" si="0"/>
        <v>65778802</v>
      </c>
      <c r="K5" s="110">
        <f t="shared" si="0"/>
        <v>65133974</v>
      </c>
      <c r="L5" s="110">
        <f t="shared" si="0"/>
        <v>63897030</v>
      </c>
      <c r="M5" s="110">
        <f t="shared" si="0"/>
        <v>66097055</v>
      </c>
      <c r="N5" s="110">
        <f t="shared" si="0"/>
        <v>62580308</v>
      </c>
      <c r="O5" s="110">
        <f t="shared" si="0"/>
        <v>61033139</v>
      </c>
    </row>
    <row r="6" spans="1:15" ht="16.5" customHeight="1">
      <c r="A6" s="127"/>
      <c r="B6" s="130"/>
      <c r="C6" s="63" t="s">
        <v>9</v>
      </c>
      <c r="D6" s="28">
        <v>17579170</v>
      </c>
      <c r="E6" s="28">
        <v>16775178</v>
      </c>
      <c r="F6" s="28">
        <v>16480441</v>
      </c>
      <c r="G6" s="28">
        <v>16726518</v>
      </c>
      <c r="H6" s="28">
        <v>16525625</v>
      </c>
      <c r="I6" s="28">
        <v>16312914</v>
      </c>
      <c r="J6" s="28">
        <v>15047770</v>
      </c>
      <c r="K6" s="28">
        <v>15740818</v>
      </c>
      <c r="L6" s="28">
        <v>15620977</v>
      </c>
      <c r="M6" s="28">
        <v>15969518</v>
      </c>
      <c r="N6" s="28">
        <v>14690471</v>
      </c>
      <c r="O6" s="178">
        <v>14846181</v>
      </c>
    </row>
    <row r="7" spans="1:15" ht="16.5" customHeight="1" thickBot="1">
      <c r="A7" s="127"/>
      <c r="B7" s="130"/>
      <c r="C7" s="64" t="s">
        <v>10</v>
      </c>
      <c r="D7" s="31">
        <v>48863817</v>
      </c>
      <c r="E7" s="31">
        <v>51402491</v>
      </c>
      <c r="F7" s="31">
        <v>52057936</v>
      </c>
      <c r="G7" s="31">
        <v>50901165</v>
      </c>
      <c r="H7" s="31">
        <v>51406333</v>
      </c>
      <c r="I7" s="31">
        <v>51422973</v>
      </c>
      <c r="J7" s="31">
        <v>50731032</v>
      </c>
      <c r="K7" s="31">
        <v>49393156</v>
      </c>
      <c r="L7" s="31">
        <v>48276053</v>
      </c>
      <c r="M7" s="31">
        <v>50127537</v>
      </c>
      <c r="N7" s="31">
        <v>47889837</v>
      </c>
      <c r="O7" s="187">
        <v>46186958</v>
      </c>
    </row>
    <row r="8" spans="1:15" s="5" customFormat="1" ht="16.5" customHeight="1" thickBot="1" thickTop="1">
      <c r="A8" s="127"/>
      <c r="B8" s="130"/>
      <c r="C8" s="25" t="s">
        <v>11</v>
      </c>
      <c r="D8" s="30">
        <v>449846</v>
      </c>
      <c r="E8" s="30">
        <v>449257</v>
      </c>
      <c r="F8" s="30">
        <v>447942</v>
      </c>
      <c r="G8" s="30">
        <v>458908</v>
      </c>
      <c r="H8" s="30">
        <v>460522</v>
      </c>
      <c r="I8" s="30">
        <v>457166</v>
      </c>
      <c r="J8" s="30">
        <v>457265</v>
      </c>
      <c r="K8" s="30">
        <v>456012</v>
      </c>
      <c r="L8" s="30">
        <v>453236</v>
      </c>
      <c r="M8" s="30">
        <v>452473</v>
      </c>
      <c r="N8" s="30">
        <v>454838</v>
      </c>
      <c r="O8" s="189">
        <v>451263</v>
      </c>
    </row>
    <row r="9" spans="1:15" s="5" customFormat="1" ht="16.5" customHeight="1" thickBot="1" thickTop="1">
      <c r="A9" s="127"/>
      <c r="B9" s="130"/>
      <c r="C9" s="25" t="s">
        <v>12</v>
      </c>
      <c r="D9" s="30">
        <v>5956655</v>
      </c>
      <c r="E9" s="30">
        <v>6151248</v>
      </c>
      <c r="F9" s="30">
        <v>6163707</v>
      </c>
      <c r="G9" s="30">
        <v>6203615</v>
      </c>
      <c r="H9" s="30">
        <v>6162081</v>
      </c>
      <c r="I9" s="30">
        <v>6334846</v>
      </c>
      <c r="J9" s="30">
        <v>6287972</v>
      </c>
      <c r="K9" s="30">
        <v>6390999</v>
      </c>
      <c r="L9" s="30">
        <v>6539942</v>
      </c>
      <c r="M9" s="30">
        <v>6598774</v>
      </c>
      <c r="N9" s="30">
        <v>6786811</v>
      </c>
      <c r="O9" s="190">
        <v>6833793</v>
      </c>
    </row>
    <row r="10" spans="1:15" s="5" customFormat="1" ht="16.5" customHeight="1" thickBot="1" thickTop="1">
      <c r="A10" s="127"/>
      <c r="B10" s="130"/>
      <c r="C10" s="25" t="s">
        <v>14</v>
      </c>
      <c r="D10" s="30">
        <v>608162</v>
      </c>
      <c r="E10" s="30">
        <v>604978</v>
      </c>
      <c r="F10" s="30">
        <v>604975</v>
      </c>
      <c r="G10" s="30">
        <v>639679</v>
      </c>
      <c r="H10" s="30">
        <v>639901</v>
      </c>
      <c r="I10" s="30">
        <v>659479</v>
      </c>
      <c r="J10" s="30">
        <v>685938</v>
      </c>
      <c r="K10" s="30">
        <v>682829</v>
      </c>
      <c r="L10" s="30">
        <v>712985</v>
      </c>
      <c r="M10" s="30">
        <v>707919</v>
      </c>
      <c r="N10" s="30">
        <v>737447</v>
      </c>
      <c r="O10" s="191">
        <v>740207</v>
      </c>
    </row>
    <row r="11" spans="1:15" s="6" customFormat="1" ht="16.5" customHeight="1" thickBot="1">
      <c r="A11" s="127"/>
      <c r="B11" s="130"/>
      <c r="C11" s="25" t="s">
        <v>15</v>
      </c>
      <c r="D11" s="30">
        <f>SUM(D12:D13)</f>
        <v>0</v>
      </c>
      <c r="E11" s="30">
        <f aca="true" t="shared" si="1" ref="E11:O11">SUM(E12:E13)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v>0</v>
      </c>
      <c r="N11" s="30">
        <f t="shared" si="1"/>
        <v>0</v>
      </c>
      <c r="O11" s="188">
        <f t="shared" si="1"/>
        <v>0</v>
      </c>
    </row>
    <row r="12" spans="1:15" s="6" customFormat="1" ht="16.5" customHeight="1">
      <c r="A12" s="127"/>
      <c r="B12" s="130"/>
      <c r="C12" s="65" t="s">
        <v>16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12">
        <v>0</v>
      </c>
    </row>
    <row r="13" spans="1:15" s="6" customFormat="1" ht="16.5" customHeight="1" thickBot="1">
      <c r="A13" s="127"/>
      <c r="B13" s="130"/>
      <c r="C13" s="66" t="s">
        <v>17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185">
        <v>0</v>
      </c>
    </row>
    <row r="14" spans="1:15" s="6" customFormat="1" ht="16.5" customHeight="1" thickBot="1">
      <c r="A14" s="127"/>
      <c r="B14" s="130"/>
      <c r="C14" s="25" t="s">
        <v>31</v>
      </c>
      <c r="D14" s="30">
        <v>30210899</v>
      </c>
      <c r="E14" s="30">
        <v>29533300</v>
      </c>
      <c r="F14" s="30">
        <v>29777864</v>
      </c>
      <c r="G14" s="30">
        <v>29974247</v>
      </c>
      <c r="H14" s="30">
        <v>32049927</v>
      </c>
      <c r="I14" s="30">
        <v>31580272</v>
      </c>
      <c r="J14" s="30">
        <v>32668378</v>
      </c>
      <c r="K14" s="30">
        <v>34002664</v>
      </c>
      <c r="L14" s="30">
        <v>34793951</v>
      </c>
      <c r="M14" s="30">
        <v>32842620</v>
      </c>
      <c r="N14" s="30">
        <v>35702335</v>
      </c>
      <c r="O14" s="177">
        <v>36923826</v>
      </c>
    </row>
    <row r="15" spans="1:15" s="6" customFormat="1" ht="16.5" customHeight="1" thickBot="1">
      <c r="A15" s="127"/>
      <c r="B15" s="130"/>
      <c r="C15" s="25" t="s">
        <v>18</v>
      </c>
      <c r="D15" s="30">
        <v>342710</v>
      </c>
      <c r="E15" s="30">
        <v>342705</v>
      </c>
      <c r="F15" s="30">
        <v>343309</v>
      </c>
      <c r="G15" s="30">
        <v>344834</v>
      </c>
      <c r="H15" s="30">
        <v>345967</v>
      </c>
      <c r="I15" s="30">
        <v>347232</v>
      </c>
      <c r="J15" s="30">
        <v>347723</v>
      </c>
      <c r="K15" s="30">
        <v>378922</v>
      </c>
      <c r="L15" s="30">
        <v>350991</v>
      </c>
      <c r="M15" s="30">
        <v>343930</v>
      </c>
      <c r="N15" s="30">
        <v>340718</v>
      </c>
      <c r="O15" s="177">
        <v>330754</v>
      </c>
    </row>
    <row r="16" spans="1:15" s="6" customFormat="1" ht="16.5" customHeight="1" thickBot="1">
      <c r="A16" s="127"/>
      <c r="B16" s="130"/>
      <c r="C16" s="25" t="s">
        <v>175</v>
      </c>
      <c r="D16" s="30" t="s">
        <v>176</v>
      </c>
      <c r="E16" s="30" t="s">
        <v>176</v>
      </c>
      <c r="F16" s="30" t="s">
        <v>176</v>
      </c>
      <c r="G16" s="30" t="s">
        <v>176</v>
      </c>
      <c r="H16" s="30" t="s">
        <v>176</v>
      </c>
      <c r="I16" s="30" t="s">
        <v>176</v>
      </c>
      <c r="J16" s="30" t="s">
        <v>176</v>
      </c>
      <c r="K16" s="30" t="s">
        <v>176</v>
      </c>
      <c r="L16" s="30" t="s">
        <v>176</v>
      </c>
      <c r="M16" s="30" t="s">
        <v>176</v>
      </c>
      <c r="N16" s="30">
        <v>17378694</v>
      </c>
      <c r="O16" s="184">
        <v>17378694</v>
      </c>
    </row>
    <row r="17" spans="1:15" s="6" customFormat="1" ht="16.5" customHeight="1" thickBot="1">
      <c r="A17" s="127"/>
      <c r="B17" s="130"/>
      <c r="C17" s="25" t="s">
        <v>51</v>
      </c>
      <c r="D17" s="30">
        <v>27341932</v>
      </c>
      <c r="E17" s="30">
        <v>27723344</v>
      </c>
      <c r="F17" s="30">
        <v>28054057</v>
      </c>
      <c r="G17" s="30">
        <v>28638944</v>
      </c>
      <c r="H17" s="30">
        <v>29206423</v>
      </c>
      <c r="I17" s="30">
        <v>29590092</v>
      </c>
      <c r="J17" s="30">
        <v>30355242</v>
      </c>
      <c r="K17" s="30">
        <v>30840528</v>
      </c>
      <c r="L17" s="30">
        <v>31381656</v>
      </c>
      <c r="M17" s="30">
        <v>31814381</v>
      </c>
      <c r="N17" s="30">
        <v>14625514</v>
      </c>
      <c r="O17" s="177">
        <v>13344683</v>
      </c>
    </row>
    <row r="18" spans="1:15" s="6" customFormat="1" ht="16.5" customHeight="1" thickBot="1">
      <c r="A18" s="127"/>
      <c r="B18" s="131"/>
      <c r="C18" s="107" t="s">
        <v>19</v>
      </c>
      <c r="D18" s="108">
        <f>D5+D8+D9+D10+D14+D15+D17</f>
        <v>131353191</v>
      </c>
      <c r="E18" s="108">
        <f aca="true" t="shared" si="2" ref="E18:O18">E5+E8+E9+E10+E14+E15+E17</f>
        <v>132982501</v>
      </c>
      <c r="F18" s="108">
        <f t="shared" si="2"/>
        <v>133930231</v>
      </c>
      <c r="G18" s="108">
        <f t="shared" si="2"/>
        <v>133887910</v>
      </c>
      <c r="H18" s="108">
        <f t="shared" si="2"/>
        <v>136796779</v>
      </c>
      <c r="I18" s="108">
        <f t="shared" si="2"/>
        <v>136704974</v>
      </c>
      <c r="J18" s="108">
        <f t="shared" si="2"/>
        <v>136581320</v>
      </c>
      <c r="K18" s="108">
        <f t="shared" si="2"/>
        <v>137885928</v>
      </c>
      <c r="L18" s="108">
        <f t="shared" si="2"/>
        <v>138129791</v>
      </c>
      <c r="M18" s="108">
        <f t="shared" si="2"/>
        <v>138857152</v>
      </c>
      <c r="N18" s="108">
        <f>N5+N8+N9+N10+N14+N15+N16+N17</f>
        <v>138606665</v>
      </c>
      <c r="O18" s="186">
        <f>O5+O8+O9+O10+O14+O15+O16+O17</f>
        <v>137036359</v>
      </c>
    </row>
    <row r="19" spans="1:15" s="6" customFormat="1" ht="16.5" customHeight="1" thickBot="1">
      <c r="A19" s="127"/>
      <c r="B19" s="132" t="s">
        <v>120</v>
      </c>
      <c r="C19" s="26" t="s">
        <v>20</v>
      </c>
      <c r="D19" s="30">
        <v>4075508</v>
      </c>
      <c r="E19" s="30">
        <v>4078818</v>
      </c>
      <c r="F19" s="30">
        <v>4135892</v>
      </c>
      <c r="G19" s="30">
        <v>4184799</v>
      </c>
      <c r="H19" s="30">
        <v>4242018</v>
      </c>
      <c r="I19" s="30">
        <v>4277958</v>
      </c>
      <c r="J19" s="30">
        <v>4391049</v>
      </c>
      <c r="K19" s="30">
        <v>4323991</v>
      </c>
      <c r="L19" s="37">
        <v>4426239</v>
      </c>
      <c r="M19" s="37">
        <v>4330823</v>
      </c>
      <c r="N19" s="37">
        <v>4367884</v>
      </c>
      <c r="O19" s="192">
        <v>4706431</v>
      </c>
    </row>
    <row r="20" spans="1:17" s="6" customFormat="1" ht="16.5" customHeight="1" thickBot="1">
      <c r="A20" s="127"/>
      <c r="B20" s="133"/>
      <c r="C20" s="26" t="s">
        <v>21</v>
      </c>
      <c r="D20" s="30">
        <v>98575099</v>
      </c>
      <c r="E20" s="30">
        <v>98713623</v>
      </c>
      <c r="F20" s="30">
        <v>100391038</v>
      </c>
      <c r="G20" s="30">
        <v>101245713</v>
      </c>
      <c r="H20" s="30">
        <v>104302313</v>
      </c>
      <c r="I20" s="30">
        <v>105299783</v>
      </c>
      <c r="J20" s="30">
        <v>105768053</v>
      </c>
      <c r="K20" s="30">
        <v>107377579</v>
      </c>
      <c r="L20" s="37">
        <v>108271941</v>
      </c>
      <c r="M20" s="37">
        <v>108207797</v>
      </c>
      <c r="N20" s="37">
        <v>108126519</v>
      </c>
      <c r="O20" s="192">
        <v>108401043</v>
      </c>
      <c r="Q20" s="180"/>
    </row>
    <row r="21" spans="1:15" s="6" customFormat="1" ht="16.5" customHeight="1" thickBot="1">
      <c r="A21" s="127"/>
      <c r="B21" s="133"/>
      <c r="C21" s="26" t="s">
        <v>22</v>
      </c>
      <c r="D21" s="30">
        <v>1295067</v>
      </c>
      <c r="E21" s="30">
        <v>1308222</v>
      </c>
      <c r="F21" s="30">
        <v>1308821</v>
      </c>
      <c r="G21" s="30">
        <v>1389291</v>
      </c>
      <c r="H21" s="30">
        <v>1375135</v>
      </c>
      <c r="I21" s="30">
        <v>1370684</v>
      </c>
      <c r="J21" s="30">
        <v>1368871</v>
      </c>
      <c r="K21" s="30">
        <v>1377063</v>
      </c>
      <c r="L21" s="37">
        <v>1486257</v>
      </c>
      <c r="M21" s="37">
        <v>1507081</v>
      </c>
      <c r="N21" s="37">
        <v>1397263</v>
      </c>
      <c r="O21" s="192">
        <v>1512947</v>
      </c>
    </row>
    <row r="22" spans="1:17" ht="16.5" customHeight="1" thickBot="1">
      <c r="A22" s="127"/>
      <c r="B22" s="133"/>
      <c r="C22" s="26" t="s">
        <v>23</v>
      </c>
      <c r="D22" s="30">
        <v>67876</v>
      </c>
      <c r="E22" s="30">
        <v>75969</v>
      </c>
      <c r="F22" s="30">
        <v>75263</v>
      </c>
      <c r="G22" s="30">
        <v>77899</v>
      </c>
      <c r="H22" s="30">
        <v>88272</v>
      </c>
      <c r="I22" s="30">
        <v>75229</v>
      </c>
      <c r="J22" s="30">
        <v>80718</v>
      </c>
      <c r="K22" s="30">
        <v>91077</v>
      </c>
      <c r="L22" s="37">
        <v>78035</v>
      </c>
      <c r="M22" s="37">
        <v>86076</v>
      </c>
      <c r="N22" s="37">
        <v>79538</v>
      </c>
      <c r="O22" s="192">
        <v>79473</v>
      </c>
      <c r="Q22" s="180"/>
    </row>
    <row r="23" spans="1:15" ht="16.5" customHeight="1" thickBot="1">
      <c r="A23" s="127"/>
      <c r="B23" s="133"/>
      <c r="C23" s="26" t="s">
        <v>24</v>
      </c>
      <c r="D23" s="30">
        <v>8814756</v>
      </c>
      <c r="E23" s="30">
        <v>12009196</v>
      </c>
      <c r="F23" s="30">
        <v>11624482</v>
      </c>
      <c r="G23" s="30">
        <v>10892385</v>
      </c>
      <c r="H23" s="30">
        <v>10519545</v>
      </c>
      <c r="I23" s="30">
        <v>9579160</v>
      </c>
      <c r="J23" s="30">
        <v>9786073</v>
      </c>
      <c r="K23" s="30">
        <v>8754314</v>
      </c>
      <c r="L23" s="37">
        <v>7653077</v>
      </c>
      <c r="M23" s="37">
        <v>7990796</v>
      </c>
      <c r="N23" s="37">
        <v>9396338</v>
      </c>
      <c r="O23" s="192">
        <v>8153551</v>
      </c>
    </row>
    <row r="24" spans="1:17" ht="16.5" customHeight="1" thickBot="1">
      <c r="A24" s="127"/>
      <c r="B24" s="133"/>
      <c r="C24" s="26" t="s">
        <v>25</v>
      </c>
      <c r="D24" s="30">
        <v>8919780</v>
      </c>
      <c r="E24" s="30">
        <v>8095554</v>
      </c>
      <c r="F24" s="30">
        <v>7646203</v>
      </c>
      <c r="G24" s="30">
        <v>8062608</v>
      </c>
      <c r="H24" s="30">
        <v>7793331</v>
      </c>
      <c r="I24" s="30">
        <v>7669697</v>
      </c>
      <c r="J24" s="30">
        <v>6337356</v>
      </c>
      <c r="K24" s="30">
        <v>7130889</v>
      </c>
      <c r="L24" s="37">
        <v>7021655</v>
      </c>
      <c r="M24" s="37">
        <v>7308097</v>
      </c>
      <c r="N24" s="37">
        <v>5889320</v>
      </c>
      <c r="O24" s="192">
        <v>6400951</v>
      </c>
      <c r="Q24" s="182"/>
    </row>
    <row r="25" spans="1:15" ht="16.5" customHeight="1" thickBot="1">
      <c r="A25" s="127"/>
      <c r="B25" s="133"/>
      <c r="C25" s="26" t="s">
        <v>26</v>
      </c>
      <c r="D25" s="30">
        <v>1866963</v>
      </c>
      <c r="E25" s="30">
        <v>1041788</v>
      </c>
      <c r="F25" s="30">
        <v>904500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192">
        <v>0</v>
      </c>
    </row>
    <row r="26" spans="1:17" ht="16.5" customHeight="1" thickBot="1">
      <c r="A26" s="127"/>
      <c r="B26" s="133"/>
      <c r="C26" s="26" t="s">
        <v>27</v>
      </c>
      <c r="D26" s="30">
        <v>324511</v>
      </c>
      <c r="E26" s="30">
        <v>323630</v>
      </c>
      <c r="F26" s="30">
        <v>322659</v>
      </c>
      <c r="G26" s="30">
        <v>322637</v>
      </c>
      <c r="H26" s="30">
        <v>322563</v>
      </c>
      <c r="I26" s="30">
        <v>322563</v>
      </c>
      <c r="J26" s="30">
        <v>322483</v>
      </c>
      <c r="K26" s="30">
        <v>322483</v>
      </c>
      <c r="L26" s="37">
        <v>321474</v>
      </c>
      <c r="M26" s="37">
        <v>321352</v>
      </c>
      <c r="N26" s="37">
        <v>321352</v>
      </c>
      <c r="O26" s="192">
        <v>321298</v>
      </c>
      <c r="Q26" s="179"/>
    </row>
    <row r="27" spans="1:15" ht="16.5" customHeight="1" thickBot="1">
      <c r="A27" s="127"/>
      <c r="B27" s="133"/>
      <c r="C27" s="26" t="s">
        <v>28</v>
      </c>
      <c r="D27" s="30">
        <v>1598649</v>
      </c>
      <c r="E27" s="30">
        <v>1447287</v>
      </c>
      <c r="F27" s="30">
        <v>1447626</v>
      </c>
      <c r="G27" s="30">
        <v>1447953</v>
      </c>
      <c r="H27" s="30">
        <v>1447327</v>
      </c>
      <c r="I27" s="30">
        <v>1447674</v>
      </c>
      <c r="J27" s="30">
        <v>1448033</v>
      </c>
      <c r="K27" s="30">
        <v>1296603</v>
      </c>
      <c r="L27" s="37">
        <v>1297021</v>
      </c>
      <c r="M27" s="37">
        <v>1297454</v>
      </c>
      <c r="N27" s="37">
        <v>1296604</v>
      </c>
      <c r="O27" s="193">
        <v>1297085</v>
      </c>
    </row>
    <row r="28" spans="1:17" ht="16.5" customHeight="1" thickBot="1">
      <c r="A28" s="127"/>
      <c r="B28" s="133"/>
      <c r="C28" s="26" t="s">
        <v>29</v>
      </c>
      <c r="D28" s="30">
        <v>5173488</v>
      </c>
      <c r="E28" s="30">
        <v>5173482</v>
      </c>
      <c r="F28" s="30">
        <v>5173510</v>
      </c>
      <c r="G28" s="30">
        <v>5112362</v>
      </c>
      <c r="H28" s="30">
        <v>5112356</v>
      </c>
      <c r="I28" s="30">
        <v>5112350</v>
      </c>
      <c r="J28" s="30">
        <v>5112345</v>
      </c>
      <c r="K28" s="30">
        <v>5112339</v>
      </c>
      <c r="L28" s="37">
        <v>5112367</v>
      </c>
      <c r="M28" s="37">
        <v>5112361</v>
      </c>
      <c r="N28" s="37">
        <v>5112356</v>
      </c>
      <c r="O28" s="192">
        <v>5339825</v>
      </c>
      <c r="Q28" s="181"/>
    </row>
    <row r="29" spans="1:15" ht="16.5" customHeight="1" thickBot="1">
      <c r="A29" s="127"/>
      <c r="B29" s="133"/>
      <c r="C29" s="26" t="s">
        <v>30</v>
      </c>
      <c r="D29" s="30">
        <v>641494</v>
      </c>
      <c r="E29" s="30">
        <v>714932</v>
      </c>
      <c r="F29" s="30">
        <v>900237</v>
      </c>
      <c r="G29" s="30">
        <v>1152263</v>
      </c>
      <c r="H29" s="30">
        <v>1593919</v>
      </c>
      <c r="I29" s="30">
        <v>1549876</v>
      </c>
      <c r="J29" s="30">
        <v>1966339</v>
      </c>
      <c r="K29" s="30">
        <v>2099590</v>
      </c>
      <c r="L29" s="37">
        <v>2461725</v>
      </c>
      <c r="M29" s="37">
        <v>2695315</v>
      </c>
      <c r="N29" s="37">
        <v>2619491</v>
      </c>
      <c r="O29" s="183">
        <v>823755</v>
      </c>
    </row>
    <row r="30" spans="1:15" ht="16.5" customHeight="1" thickBot="1">
      <c r="A30" s="128"/>
      <c r="B30" s="134"/>
      <c r="C30" s="117" t="s">
        <v>13</v>
      </c>
      <c r="D30" s="118">
        <f>D19+D20+D21+D22+D23+D24+D25+D26+D27+D28+D29</f>
        <v>131353191</v>
      </c>
      <c r="E30" s="118">
        <f aca="true" t="shared" si="3" ref="E30:O30">E19+E20+E21+E22+E23+E24+E25+E26+E27+E28+E29</f>
        <v>132982501</v>
      </c>
      <c r="F30" s="118">
        <f t="shared" si="3"/>
        <v>133930231</v>
      </c>
      <c r="G30" s="118">
        <f t="shared" si="3"/>
        <v>133887910</v>
      </c>
      <c r="H30" s="118">
        <f t="shared" si="3"/>
        <v>136796779</v>
      </c>
      <c r="I30" s="118">
        <f t="shared" si="3"/>
        <v>136704974</v>
      </c>
      <c r="J30" s="118">
        <f t="shared" si="3"/>
        <v>136581320</v>
      </c>
      <c r="K30" s="118">
        <f t="shared" si="3"/>
        <v>137885928</v>
      </c>
      <c r="L30" s="118">
        <f t="shared" si="3"/>
        <v>138129791</v>
      </c>
      <c r="M30" s="118">
        <f t="shared" si="3"/>
        <v>138857152</v>
      </c>
      <c r="N30" s="118">
        <f>N19+N20+N21+N22+N23+N24+N25+N26+N27+N28+N29</f>
        <v>138606665</v>
      </c>
      <c r="O30" s="118">
        <f>O19+O20+O21+O22+O23+O24+O25+O26+O27+O28+O29</f>
        <v>137036359</v>
      </c>
    </row>
    <row r="31" spans="1:3" ht="13.5" customHeight="1">
      <c r="A31" s="2" t="s">
        <v>32</v>
      </c>
      <c r="C31" s="13"/>
    </row>
    <row r="32" spans="16:18" ht="15">
      <c r="P32" s="8"/>
      <c r="Q32" s="194"/>
      <c r="R32" s="8"/>
    </row>
    <row r="33" spans="16:18" ht="15">
      <c r="P33" s="194"/>
      <c r="Q33" s="195"/>
      <c r="R33" s="8"/>
    </row>
    <row r="34" spans="16:18" ht="14.25">
      <c r="P34" s="195"/>
      <c r="Q34" s="8"/>
      <c r="R34" s="8"/>
    </row>
    <row r="35" spans="16:18" ht="14.25">
      <c r="P35" s="196"/>
      <c r="Q35" s="197"/>
      <c r="R35" s="8"/>
    </row>
    <row r="36" spans="16:18" ht="14.25">
      <c r="P36" s="197"/>
      <c r="Q36" s="8"/>
      <c r="R36" s="8"/>
    </row>
    <row r="37" spans="16:18" ht="15">
      <c r="P37" s="198"/>
      <c r="Q37" s="199"/>
      <c r="R37" s="8"/>
    </row>
    <row r="38" spans="16:18" ht="15">
      <c r="P38" s="199"/>
      <c r="Q38" s="8"/>
      <c r="R38" s="8"/>
    </row>
    <row r="39" spans="16:18" ht="15">
      <c r="P39" s="200"/>
      <c r="Q39" s="199"/>
      <c r="R39" s="8"/>
    </row>
    <row r="40" spans="16:18" ht="15">
      <c r="P40" s="199"/>
      <c r="Q40" s="201"/>
      <c r="R40" s="8"/>
    </row>
    <row r="41" spans="16:18" ht="14.25">
      <c r="P41" s="201"/>
      <c r="Q41" s="8"/>
      <c r="R41" s="8"/>
    </row>
    <row r="42" spans="16:18" ht="12.75">
      <c r="P42" s="8"/>
      <c r="Q42" s="8"/>
      <c r="R42" s="8"/>
    </row>
    <row r="43" spans="16:18" ht="12.75">
      <c r="P43" s="8"/>
      <c r="Q43" s="8"/>
      <c r="R43" s="8"/>
    </row>
  </sheetData>
  <sheetProtection/>
  <mergeCells count="4">
    <mergeCell ref="D3:O3"/>
    <mergeCell ref="A5:A30"/>
    <mergeCell ref="B5:B18"/>
    <mergeCell ref="B19:B30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D5:M5 D11:N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20" zoomScaleNormal="120" zoomScalePageLayoutView="0" workbookViewId="0" topLeftCell="A1">
      <selection activeCell="O22" sqref="O22"/>
    </sheetView>
  </sheetViews>
  <sheetFormatPr defaultColWidth="9.140625" defaultRowHeight="12.75"/>
  <cols>
    <col min="1" max="2" width="3.7109375" style="7" customWidth="1"/>
    <col min="3" max="3" width="28.28125" style="12" customWidth="1"/>
    <col min="4" max="5" width="9.00390625" style="2" customWidth="1"/>
    <col min="6" max="15" width="9.00390625" style="32" customWidth="1"/>
    <col min="16" max="20" width="9.140625" style="32" customWidth="1"/>
    <col min="21" max="16384" width="9.140625" style="2" customWidth="1"/>
  </cols>
  <sheetData>
    <row r="1" spans="1:2" ht="19.5" customHeight="1">
      <c r="A1" s="3" t="s">
        <v>159</v>
      </c>
      <c r="B1" s="2"/>
    </row>
    <row r="2" spans="1:20" s="8" customFormat="1" ht="6.75" customHeight="1" thickBot="1">
      <c r="A2" s="10"/>
      <c r="B2" s="10"/>
      <c r="C2" s="1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8" customFormat="1" ht="13.5" customHeight="1" thickBot="1">
      <c r="A3" s="10"/>
      <c r="B3" s="10"/>
      <c r="C3" s="17"/>
      <c r="D3" s="125">
        <v>2015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33"/>
      <c r="Q3" s="33"/>
      <c r="R3" s="33"/>
      <c r="S3" s="33"/>
      <c r="T3" s="33"/>
    </row>
    <row r="4" spans="1:20" s="8" customFormat="1" ht="13.5" customHeight="1" thickBot="1">
      <c r="A4" s="10"/>
      <c r="B4" s="10"/>
      <c r="C4" s="9"/>
      <c r="D4" s="74" t="s">
        <v>112</v>
      </c>
      <c r="E4" s="74" t="s">
        <v>113</v>
      </c>
      <c r="F4" s="74" t="s">
        <v>1</v>
      </c>
      <c r="G4" s="74" t="s">
        <v>2</v>
      </c>
      <c r="H4" s="74" t="s">
        <v>3</v>
      </c>
      <c r="I4" s="74" t="s">
        <v>4</v>
      </c>
      <c r="J4" s="74" t="s">
        <v>5</v>
      </c>
      <c r="K4" s="74" t="s">
        <v>114</v>
      </c>
      <c r="L4" s="74" t="s">
        <v>115</v>
      </c>
      <c r="M4" s="74" t="s">
        <v>116</v>
      </c>
      <c r="N4" s="74" t="s">
        <v>117</v>
      </c>
      <c r="O4" s="74" t="s">
        <v>118</v>
      </c>
      <c r="P4" s="33"/>
      <c r="Q4" s="33"/>
      <c r="R4" s="33"/>
      <c r="S4" s="33"/>
      <c r="T4" s="33"/>
    </row>
    <row r="5" spans="1:15" ht="13.5" thickBot="1">
      <c r="A5" s="126" t="s">
        <v>130</v>
      </c>
      <c r="B5" s="132" t="s">
        <v>119</v>
      </c>
      <c r="C5" s="34" t="s">
        <v>33</v>
      </c>
      <c r="D5" s="27">
        <f>SUM(D6:D7)</f>
        <v>97016920</v>
      </c>
      <c r="E5" s="27">
        <f aca="true" t="shared" si="0" ref="E5:O5">SUM(E6:E7)</f>
        <v>96709563</v>
      </c>
      <c r="F5" s="27">
        <f t="shared" si="0"/>
        <v>97294780</v>
      </c>
      <c r="G5" s="27">
        <f t="shared" si="0"/>
        <v>98538614</v>
      </c>
      <c r="H5" s="27">
        <f t="shared" si="0"/>
        <v>100533016</v>
      </c>
      <c r="I5" s="27">
        <f t="shared" si="0"/>
        <v>101867901</v>
      </c>
      <c r="J5" s="27">
        <f t="shared" si="0"/>
        <v>102283135</v>
      </c>
      <c r="K5" s="27">
        <f t="shared" si="0"/>
        <v>104168036</v>
      </c>
      <c r="L5" s="27">
        <f t="shared" si="0"/>
        <v>105007874</v>
      </c>
      <c r="M5" s="27">
        <f t="shared" si="0"/>
        <v>105434862</v>
      </c>
      <c r="N5" s="27">
        <f t="shared" si="0"/>
        <v>105682027</v>
      </c>
      <c r="O5" s="27">
        <f t="shared" si="0"/>
        <v>107021204</v>
      </c>
    </row>
    <row r="6" spans="1:15" ht="12.75">
      <c r="A6" s="127"/>
      <c r="B6" s="133"/>
      <c r="C6" s="67" t="s">
        <v>34</v>
      </c>
      <c r="D6" s="28">
        <v>627336</v>
      </c>
      <c r="E6" s="28">
        <v>629444</v>
      </c>
      <c r="F6" s="28">
        <v>648239</v>
      </c>
      <c r="G6" s="28">
        <v>640818</v>
      </c>
      <c r="H6" s="28">
        <v>693475</v>
      </c>
      <c r="I6" s="28">
        <v>667744</v>
      </c>
      <c r="J6" s="28">
        <v>698084</v>
      </c>
      <c r="K6" s="28">
        <v>659513</v>
      </c>
      <c r="L6" s="28">
        <v>682911</v>
      </c>
      <c r="M6" s="28">
        <v>679534</v>
      </c>
      <c r="N6" s="28">
        <v>678361</v>
      </c>
      <c r="O6" s="28">
        <v>692633</v>
      </c>
    </row>
    <row r="7" spans="1:15" s="4" customFormat="1" ht="12.75" thickBot="1">
      <c r="A7" s="127"/>
      <c r="B7" s="133"/>
      <c r="C7" s="68" t="s">
        <v>35</v>
      </c>
      <c r="D7" s="29">
        <v>96389584</v>
      </c>
      <c r="E7" s="29">
        <v>96080119</v>
      </c>
      <c r="F7" s="29">
        <v>96646541</v>
      </c>
      <c r="G7" s="29">
        <v>97897796</v>
      </c>
      <c r="H7" s="29">
        <v>99839541</v>
      </c>
      <c r="I7" s="29">
        <v>101200157</v>
      </c>
      <c r="J7" s="29">
        <v>101585051</v>
      </c>
      <c r="K7" s="29">
        <v>103508523</v>
      </c>
      <c r="L7" s="29">
        <v>104324963</v>
      </c>
      <c r="M7" s="29">
        <v>104755328</v>
      </c>
      <c r="N7" s="29">
        <v>105003666</v>
      </c>
      <c r="O7" s="29">
        <v>106328571</v>
      </c>
    </row>
    <row r="8" spans="1:15" s="18" customFormat="1" ht="11.25" thickBot="1">
      <c r="A8" s="127"/>
      <c r="B8" s="133"/>
      <c r="C8" s="35" t="s">
        <v>36</v>
      </c>
      <c r="D8" s="27">
        <f>SUM(D9:D10)</f>
        <v>68252759</v>
      </c>
      <c r="E8" s="27">
        <f aca="true" t="shared" si="1" ref="E8:O8">SUM(E9:E10)</f>
        <v>68398338</v>
      </c>
      <c r="F8" s="27">
        <f t="shared" si="1"/>
        <v>68890648</v>
      </c>
      <c r="G8" s="27">
        <f t="shared" si="1"/>
        <v>69327113</v>
      </c>
      <c r="H8" s="27">
        <f t="shared" si="1"/>
        <v>69416113</v>
      </c>
      <c r="I8" s="27">
        <f t="shared" si="1"/>
        <v>69785542</v>
      </c>
      <c r="J8" s="27">
        <f t="shared" si="1"/>
        <v>70162668</v>
      </c>
      <c r="K8" s="27">
        <f t="shared" si="1"/>
        <v>70574617</v>
      </c>
      <c r="L8" s="27">
        <f t="shared" si="1"/>
        <v>70583713</v>
      </c>
      <c r="M8" s="27">
        <f t="shared" si="1"/>
        <v>71139034</v>
      </c>
      <c r="N8" s="27">
        <f t="shared" si="1"/>
        <v>71534837</v>
      </c>
      <c r="O8" s="27">
        <f t="shared" si="1"/>
        <v>72427360</v>
      </c>
    </row>
    <row r="9" spans="1:15" s="18" customFormat="1" ht="11.25">
      <c r="A9" s="127"/>
      <c r="B9" s="133"/>
      <c r="C9" s="67" t="s">
        <v>37</v>
      </c>
      <c r="D9" s="28">
        <v>18837483</v>
      </c>
      <c r="E9" s="28">
        <v>18920650</v>
      </c>
      <c r="F9" s="28">
        <v>19147780</v>
      </c>
      <c r="G9" s="28">
        <v>19220864</v>
      </c>
      <c r="H9" s="28">
        <v>19388234</v>
      </c>
      <c r="I9" s="28">
        <v>19654600</v>
      </c>
      <c r="J9" s="28">
        <v>19880105</v>
      </c>
      <c r="K9" s="28">
        <v>20028067</v>
      </c>
      <c r="L9" s="28">
        <v>20113094</v>
      </c>
      <c r="M9" s="28">
        <v>20359907</v>
      </c>
      <c r="N9" s="28">
        <v>20489625</v>
      </c>
      <c r="O9" s="28">
        <v>20573343</v>
      </c>
    </row>
    <row r="10" spans="1:15" s="18" customFormat="1" ht="12" thickBot="1">
      <c r="A10" s="127"/>
      <c r="B10" s="133"/>
      <c r="C10" s="68" t="s">
        <v>38</v>
      </c>
      <c r="D10" s="29">
        <v>49415276</v>
      </c>
      <c r="E10" s="29">
        <v>49477688</v>
      </c>
      <c r="F10" s="29">
        <v>49742868</v>
      </c>
      <c r="G10" s="29">
        <v>50106249</v>
      </c>
      <c r="H10" s="29">
        <v>50027879</v>
      </c>
      <c r="I10" s="29">
        <v>50130942</v>
      </c>
      <c r="J10" s="29">
        <v>50282563</v>
      </c>
      <c r="K10" s="29">
        <v>50546550</v>
      </c>
      <c r="L10" s="29">
        <v>50470619</v>
      </c>
      <c r="M10" s="29">
        <v>50779127</v>
      </c>
      <c r="N10" s="29">
        <v>51045212</v>
      </c>
      <c r="O10" s="29">
        <v>51854017</v>
      </c>
    </row>
    <row r="11" spans="1:15" s="18" customFormat="1" ht="11.25" thickBot="1">
      <c r="A11" s="127"/>
      <c r="B11" s="133"/>
      <c r="C11" s="34" t="s">
        <v>124</v>
      </c>
      <c r="D11" s="27">
        <f>SUM(D12:D14)</f>
        <v>56015959</v>
      </c>
      <c r="E11" s="27">
        <f aca="true" t="shared" si="2" ref="E11:O11">SUM(E12:E14)</f>
        <v>58315484</v>
      </c>
      <c r="F11" s="27">
        <f t="shared" si="2"/>
        <v>58710344</v>
      </c>
      <c r="G11" s="27">
        <f t="shared" si="2"/>
        <v>58031916</v>
      </c>
      <c r="H11" s="27">
        <f t="shared" si="2"/>
        <v>57535609</v>
      </c>
      <c r="I11" s="27">
        <f t="shared" si="2"/>
        <v>57203828</v>
      </c>
      <c r="J11" s="27">
        <f t="shared" si="2"/>
        <v>57097523</v>
      </c>
      <c r="K11" s="27">
        <f t="shared" si="2"/>
        <v>56478146</v>
      </c>
      <c r="L11" s="27">
        <f t="shared" si="2"/>
        <v>56326472</v>
      </c>
      <c r="M11" s="27">
        <f t="shared" si="2"/>
        <v>56477703</v>
      </c>
      <c r="N11" s="27">
        <f t="shared" si="2"/>
        <v>57194541</v>
      </c>
      <c r="O11" s="27">
        <f t="shared" si="2"/>
        <v>56983671</v>
      </c>
    </row>
    <row r="12" spans="1:15" s="18" customFormat="1" ht="11.25">
      <c r="A12" s="127"/>
      <c r="B12" s="133"/>
      <c r="C12" s="60" t="s">
        <v>39</v>
      </c>
      <c r="D12" s="22">
        <v>31494286</v>
      </c>
      <c r="E12" s="22">
        <v>31800117</v>
      </c>
      <c r="F12" s="22">
        <v>31314988</v>
      </c>
      <c r="G12" s="22">
        <v>31142423</v>
      </c>
      <c r="H12" s="22">
        <v>31149976</v>
      </c>
      <c r="I12" s="22">
        <v>31110180</v>
      </c>
      <c r="J12" s="22">
        <v>31038962</v>
      </c>
      <c r="K12" s="22">
        <v>30965198</v>
      </c>
      <c r="L12" s="22">
        <v>30752630</v>
      </c>
      <c r="M12" s="22">
        <v>30807577</v>
      </c>
      <c r="N12" s="22">
        <v>30687263</v>
      </c>
      <c r="O12" s="22">
        <v>30243334</v>
      </c>
    </row>
    <row r="13" spans="1:15" s="18" customFormat="1" ht="11.25">
      <c r="A13" s="127"/>
      <c r="B13" s="133"/>
      <c r="C13" s="61" t="s">
        <v>46</v>
      </c>
      <c r="D13" s="23">
        <v>24358486</v>
      </c>
      <c r="E13" s="23">
        <v>26349061</v>
      </c>
      <c r="F13" s="23">
        <v>27252684</v>
      </c>
      <c r="G13" s="23">
        <v>26758982</v>
      </c>
      <c r="H13" s="23">
        <v>26261588</v>
      </c>
      <c r="I13" s="23">
        <v>25964846</v>
      </c>
      <c r="J13" s="23">
        <v>25925052</v>
      </c>
      <c r="K13" s="23">
        <v>25374620</v>
      </c>
      <c r="L13" s="23">
        <v>25434130</v>
      </c>
      <c r="M13" s="23">
        <v>25538145</v>
      </c>
      <c r="N13" s="23">
        <v>26369031</v>
      </c>
      <c r="O13" s="23">
        <v>26600124</v>
      </c>
    </row>
    <row r="14" spans="1:15" s="18" customFormat="1" ht="12" thickBot="1">
      <c r="A14" s="127"/>
      <c r="B14" s="133"/>
      <c r="C14" s="62" t="s">
        <v>47</v>
      </c>
      <c r="D14" s="24">
        <v>163187</v>
      </c>
      <c r="E14" s="24">
        <v>166306</v>
      </c>
      <c r="F14" s="24">
        <v>142672</v>
      </c>
      <c r="G14" s="24">
        <v>130511</v>
      </c>
      <c r="H14" s="24">
        <v>124045</v>
      </c>
      <c r="I14" s="24">
        <v>128802</v>
      </c>
      <c r="J14" s="24">
        <v>133509</v>
      </c>
      <c r="K14" s="24">
        <v>138328</v>
      </c>
      <c r="L14" s="24">
        <v>139712</v>
      </c>
      <c r="M14" s="24">
        <v>131981</v>
      </c>
      <c r="N14" s="24">
        <v>138247</v>
      </c>
      <c r="O14" s="24">
        <v>140213</v>
      </c>
    </row>
    <row r="15" spans="1:15" s="18" customFormat="1" ht="11.25" thickBot="1">
      <c r="A15" s="127"/>
      <c r="B15" s="133"/>
      <c r="C15" s="35" t="s">
        <v>8</v>
      </c>
      <c r="D15" s="27">
        <f>SUM(D16:D18)</f>
        <v>35986545</v>
      </c>
      <c r="E15" s="27">
        <f aca="true" t="shared" si="3" ref="E15:O15">SUM(E16:E18)</f>
        <v>35092430</v>
      </c>
      <c r="F15" s="27">
        <f t="shared" si="3"/>
        <v>33965125</v>
      </c>
      <c r="G15" s="27">
        <f t="shared" si="3"/>
        <v>36765695</v>
      </c>
      <c r="H15" s="27">
        <f t="shared" si="3"/>
        <v>34644795</v>
      </c>
      <c r="I15" s="27">
        <f t="shared" si="3"/>
        <v>34744316</v>
      </c>
      <c r="J15" s="27">
        <f t="shared" si="3"/>
        <v>34921817</v>
      </c>
      <c r="K15" s="27">
        <f t="shared" si="3"/>
        <v>34757978</v>
      </c>
      <c r="L15" s="27">
        <f t="shared" si="3"/>
        <v>33641066</v>
      </c>
      <c r="M15" s="27">
        <f>SUM(M16:M18)</f>
        <v>33914789</v>
      </c>
      <c r="N15" s="27">
        <f t="shared" si="3"/>
        <v>33768741</v>
      </c>
      <c r="O15" s="27">
        <f>SUM(O16:O18)</f>
        <v>35869835</v>
      </c>
    </row>
    <row r="16" spans="1:15" s="18" customFormat="1" ht="17.25" customHeight="1">
      <c r="A16" s="127"/>
      <c r="B16" s="133"/>
      <c r="C16" s="67" t="s">
        <v>48</v>
      </c>
      <c r="D16" s="28">
        <v>7967940</v>
      </c>
      <c r="E16" s="28">
        <v>7877181</v>
      </c>
      <c r="F16" s="28">
        <v>8207715</v>
      </c>
      <c r="G16" s="28">
        <v>8195905</v>
      </c>
      <c r="H16" s="28">
        <v>8023023</v>
      </c>
      <c r="I16" s="28">
        <v>8216096</v>
      </c>
      <c r="J16" s="28">
        <v>9312424</v>
      </c>
      <c r="K16" s="28">
        <v>8430336</v>
      </c>
      <c r="L16" s="28">
        <v>8725342</v>
      </c>
      <c r="M16" s="28">
        <v>8746458</v>
      </c>
      <c r="N16" s="28">
        <v>8691646</v>
      </c>
      <c r="O16" s="28">
        <v>9316303</v>
      </c>
    </row>
    <row r="17" spans="1:15" s="18" customFormat="1" ht="15" customHeight="1">
      <c r="A17" s="127"/>
      <c r="B17" s="133"/>
      <c r="C17" s="69" t="s">
        <v>49</v>
      </c>
      <c r="D17" s="31">
        <v>18381224</v>
      </c>
      <c r="E17" s="31">
        <v>17564937</v>
      </c>
      <c r="F17" s="31">
        <v>16454981</v>
      </c>
      <c r="G17" s="31">
        <v>19256268</v>
      </c>
      <c r="H17" s="31">
        <v>17283820</v>
      </c>
      <c r="I17" s="31">
        <v>17221174</v>
      </c>
      <c r="J17" s="31">
        <v>16246547</v>
      </c>
      <c r="K17" s="31">
        <v>16993746</v>
      </c>
      <c r="L17" s="31">
        <v>15553908</v>
      </c>
      <c r="M17" s="31">
        <v>15993253</v>
      </c>
      <c r="N17" s="31">
        <v>15960040</v>
      </c>
      <c r="O17" s="31">
        <v>17421783</v>
      </c>
    </row>
    <row r="18" spans="1:15" s="18" customFormat="1" ht="12" thickBot="1">
      <c r="A18" s="127"/>
      <c r="B18" s="133"/>
      <c r="C18" s="68" t="s">
        <v>50</v>
      </c>
      <c r="D18" s="29">
        <v>9637381</v>
      </c>
      <c r="E18" s="29">
        <v>9650312</v>
      </c>
      <c r="F18" s="29">
        <v>9302429</v>
      </c>
      <c r="G18" s="29">
        <v>9313522</v>
      </c>
      <c r="H18" s="29">
        <v>9337952</v>
      </c>
      <c r="I18" s="29">
        <v>9307046</v>
      </c>
      <c r="J18" s="29">
        <v>9362846</v>
      </c>
      <c r="K18" s="29">
        <v>9333896</v>
      </c>
      <c r="L18" s="29">
        <v>9361816</v>
      </c>
      <c r="M18" s="29">
        <v>9175078</v>
      </c>
      <c r="N18" s="29">
        <v>9117055</v>
      </c>
      <c r="O18" s="29">
        <v>9131749</v>
      </c>
    </row>
    <row r="19" spans="1:15" s="18" customFormat="1" ht="11.25" thickBot="1">
      <c r="A19" s="127"/>
      <c r="B19" s="133"/>
      <c r="C19" s="35" t="s">
        <v>18</v>
      </c>
      <c r="D19" s="38">
        <v>6630985</v>
      </c>
      <c r="E19" s="38">
        <v>6636112</v>
      </c>
      <c r="F19" s="38">
        <v>6889642</v>
      </c>
      <c r="G19" s="38">
        <v>6914103</v>
      </c>
      <c r="H19" s="38">
        <v>6958457</v>
      </c>
      <c r="I19" s="38">
        <v>6982140</v>
      </c>
      <c r="J19" s="38">
        <v>6977538</v>
      </c>
      <c r="K19" s="38">
        <v>7059666</v>
      </c>
      <c r="L19" s="38">
        <v>7081496</v>
      </c>
      <c r="M19" s="38">
        <v>7069027</v>
      </c>
      <c r="N19" s="38">
        <v>7186625</v>
      </c>
      <c r="O19" s="38">
        <v>7360737</v>
      </c>
    </row>
    <row r="20" spans="1:15" s="18" customFormat="1" ht="11.25" thickBot="1">
      <c r="A20" s="127"/>
      <c r="B20" s="133"/>
      <c r="C20" s="35" t="s">
        <v>51</v>
      </c>
      <c r="D20" s="38">
        <v>1022080</v>
      </c>
      <c r="E20" s="38">
        <v>1001494</v>
      </c>
      <c r="F20" s="38">
        <v>1007671</v>
      </c>
      <c r="G20" s="38">
        <v>863872</v>
      </c>
      <c r="H20" s="38">
        <v>795674</v>
      </c>
      <c r="I20" s="38">
        <v>893575</v>
      </c>
      <c r="J20" s="38">
        <v>771722</v>
      </c>
      <c r="K20" s="38">
        <v>749432</v>
      </c>
      <c r="L20" s="38">
        <v>732616</v>
      </c>
      <c r="M20" s="38">
        <v>735463</v>
      </c>
      <c r="N20" s="38">
        <v>775582</v>
      </c>
      <c r="O20" s="38">
        <v>715731</v>
      </c>
    </row>
    <row r="21" spans="1:15" ht="13.5" thickBot="1">
      <c r="A21" s="127"/>
      <c r="B21" s="134"/>
      <c r="C21" s="35" t="s">
        <v>19</v>
      </c>
      <c r="D21" s="38">
        <f>D5+D8+D11+D15+D19+D20</f>
        <v>264925248</v>
      </c>
      <c r="E21" s="38">
        <f aca="true" t="shared" si="4" ref="E21:O21">E5+E8+E11+E15+E19+E20</f>
        <v>266153421</v>
      </c>
      <c r="F21" s="38">
        <f t="shared" si="4"/>
        <v>266758210</v>
      </c>
      <c r="G21" s="38">
        <f t="shared" si="4"/>
        <v>270441313</v>
      </c>
      <c r="H21" s="38">
        <f t="shared" si="4"/>
        <v>269883664</v>
      </c>
      <c r="I21" s="38">
        <f t="shared" si="4"/>
        <v>271477302</v>
      </c>
      <c r="J21" s="38">
        <f t="shared" si="4"/>
        <v>272214403</v>
      </c>
      <c r="K21" s="38">
        <f t="shared" si="4"/>
        <v>273787875</v>
      </c>
      <c r="L21" s="38">
        <f t="shared" si="4"/>
        <v>273373237</v>
      </c>
      <c r="M21" s="38">
        <f t="shared" si="4"/>
        <v>274770878</v>
      </c>
      <c r="N21" s="38">
        <f t="shared" si="4"/>
        <v>276142353</v>
      </c>
      <c r="O21" s="38">
        <f>O5+O8+O11+O15+O19+O20</f>
        <v>280378538</v>
      </c>
    </row>
    <row r="22" spans="1:15" ht="13.5" thickBot="1">
      <c r="A22" s="127"/>
      <c r="B22" s="135" t="s">
        <v>120</v>
      </c>
      <c r="C22" s="35" t="s">
        <v>52</v>
      </c>
      <c r="D22" s="30">
        <f>SUM(D23:D24)</f>
        <v>171508648</v>
      </c>
      <c r="E22" s="30">
        <f aca="true" t="shared" si="5" ref="E22:N22">SUM(E23:E24)</f>
        <v>172347728</v>
      </c>
      <c r="F22" s="30">
        <f t="shared" si="5"/>
        <v>172828960</v>
      </c>
      <c r="G22" s="30">
        <f t="shared" si="5"/>
        <v>175241726</v>
      </c>
      <c r="H22" s="30">
        <f t="shared" si="5"/>
        <v>175676798</v>
      </c>
      <c r="I22" s="30">
        <f t="shared" si="5"/>
        <v>176231954</v>
      </c>
      <c r="J22" s="30">
        <f t="shared" si="5"/>
        <v>176726155</v>
      </c>
      <c r="K22" s="30">
        <f t="shared" si="5"/>
        <v>177806391</v>
      </c>
      <c r="L22" s="30">
        <f>SUM(L23:L24)</f>
        <v>178450500</v>
      </c>
      <c r="M22" s="30">
        <f t="shared" si="5"/>
        <v>178462908</v>
      </c>
      <c r="N22" s="30">
        <f t="shared" si="5"/>
        <v>179153394</v>
      </c>
      <c r="O22" s="30">
        <v>180488791</v>
      </c>
    </row>
    <row r="23" spans="1:15" ht="12.75">
      <c r="A23" s="127"/>
      <c r="B23" s="136"/>
      <c r="C23" s="67" t="s">
        <v>53</v>
      </c>
      <c r="D23" s="22">
        <v>69073519</v>
      </c>
      <c r="E23" s="22">
        <v>69559841</v>
      </c>
      <c r="F23" s="22">
        <v>70188893</v>
      </c>
      <c r="G23" s="22">
        <v>70973351</v>
      </c>
      <c r="H23" s="22">
        <v>71327366</v>
      </c>
      <c r="I23" s="22">
        <v>71791795</v>
      </c>
      <c r="J23" s="22">
        <v>71920493</v>
      </c>
      <c r="K23" s="22">
        <v>72483958</v>
      </c>
      <c r="L23" s="22">
        <v>72986745</v>
      </c>
      <c r="M23" s="22">
        <v>73191601</v>
      </c>
      <c r="N23" s="22">
        <v>73411644</v>
      </c>
      <c r="O23" s="22">
        <v>73584525</v>
      </c>
    </row>
    <row r="24" spans="1:15" ht="13.5" thickBot="1">
      <c r="A24" s="127"/>
      <c r="B24" s="136"/>
      <c r="C24" s="68" t="s">
        <v>54</v>
      </c>
      <c r="D24" s="29">
        <v>102435129</v>
      </c>
      <c r="E24" s="29">
        <v>102787887</v>
      </c>
      <c r="F24" s="29">
        <v>102640067</v>
      </c>
      <c r="G24" s="29">
        <v>104268375</v>
      </c>
      <c r="H24" s="29">
        <v>104349432</v>
      </c>
      <c r="I24" s="29">
        <v>104440159</v>
      </c>
      <c r="J24" s="29">
        <v>104805662</v>
      </c>
      <c r="K24" s="29">
        <v>105322433</v>
      </c>
      <c r="L24" s="29">
        <v>105463755</v>
      </c>
      <c r="M24" s="29">
        <v>105271307</v>
      </c>
      <c r="N24" s="29">
        <v>105741750</v>
      </c>
      <c r="O24" s="29">
        <v>106904266</v>
      </c>
    </row>
    <row r="25" spans="1:15" ht="13.5" thickBot="1">
      <c r="A25" s="127"/>
      <c r="B25" s="136"/>
      <c r="C25" s="35" t="s">
        <v>55</v>
      </c>
      <c r="D25" s="27">
        <f>SUM(D26:D28)</f>
        <v>4940551</v>
      </c>
      <c r="E25" s="27">
        <f aca="true" t="shared" si="6" ref="E25:N25">SUM(E26:E28)</f>
        <v>4904411</v>
      </c>
      <c r="F25" s="27">
        <f t="shared" si="6"/>
        <v>4841046</v>
      </c>
      <c r="G25" s="27">
        <f t="shared" si="6"/>
        <v>4923762</v>
      </c>
      <c r="H25" s="27">
        <f t="shared" si="6"/>
        <v>4698957</v>
      </c>
      <c r="I25" s="27">
        <f t="shared" si="6"/>
        <v>4837041</v>
      </c>
      <c r="J25" s="27">
        <f t="shared" si="6"/>
        <v>4722540</v>
      </c>
      <c r="K25" s="27">
        <f t="shared" si="6"/>
        <v>4776877</v>
      </c>
      <c r="L25" s="27">
        <f t="shared" si="6"/>
        <v>4885644</v>
      </c>
      <c r="M25" s="27">
        <f t="shared" si="6"/>
        <v>5025695</v>
      </c>
      <c r="N25" s="27">
        <f t="shared" si="6"/>
        <v>4911928</v>
      </c>
      <c r="O25" s="27">
        <v>5074092</v>
      </c>
    </row>
    <row r="26" spans="1:15" ht="12.75">
      <c r="A26" s="127"/>
      <c r="B26" s="136"/>
      <c r="C26" s="67" t="s">
        <v>43</v>
      </c>
      <c r="D26" s="28">
        <v>201775</v>
      </c>
      <c r="E26" s="28">
        <v>192402</v>
      </c>
      <c r="F26" s="28">
        <v>229020</v>
      </c>
      <c r="G26" s="28">
        <v>197176</v>
      </c>
      <c r="H26" s="28">
        <v>186668</v>
      </c>
      <c r="I26" s="28">
        <v>218443</v>
      </c>
      <c r="J26" s="28">
        <v>198322</v>
      </c>
      <c r="K26" s="28">
        <v>193549</v>
      </c>
      <c r="L26" s="28">
        <v>198951</v>
      </c>
      <c r="M26" s="28">
        <v>215248</v>
      </c>
      <c r="N26" s="28">
        <v>256694</v>
      </c>
      <c r="O26" s="28">
        <v>215889</v>
      </c>
    </row>
    <row r="27" spans="1:15" ht="12.75">
      <c r="A27" s="127"/>
      <c r="B27" s="136"/>
      <c r="C27" s="69" t="s">
        <v>44</v>
      </c>
      <c r="D27" s="31">
        <v>3567449</v>
      </c>
      <c r="E27" s="31">
        <v>3633023</v>
      </c>
      <c r="F27" s="31">
        <v>3441608</v>
      </c>
      <c r="G27" s="31">
        <v>3532224</v>
      </c>
      <c r="H27" s="31">
        <v>3246264</v>
      </c>
      <c r="I27" s="31">
        <v>3391283</v>
      </c>
      <c r="J27" s="31">
        <v>3487581</v>
      </c>
      <c r="K27" s="31">
        <v>3524502</v>
      </c>
      <c r="L27" s="31">
        <v>3512447</v>
      </c>
      <c r="M27" s="31">
        <v>3643572</v>
      </c>
      <c r="N27" s="31">
        <v>3466650</v>
      </c>
      <c r="O27" s="31">
        <v>3633417</v>
      </c>
    </row>
    <row r="28" spans="1:15" ht="13.5" thickBot="1">
      <c r="A28" s="127"/>
      <c r="B28" s="136"/>
      <c r="C28" s="68" t="s">
        <v>45</v>
      </c>
      <c r="D28" s="29">
        <v>1171327</v>
      </c>
      <c r="E28" s="29">
        <v>1078986</v>
      </c>
      <c r="F28" s="29">
        <v>1170418</v>
      </c>
      <c r="G28" s="29">
        <v>1194362</v>
      </c>
      <c r="H28" s="29">
        <v>1266025</v>
      </c>
      <c r="I28" s="29">
        <v>1227315</v>
      </c>
      <c r="J28" s="29">
        <v>1036637</v>
      </c>
      <c r="K28" s="29">
        <v>1058826</v>
      </c>
      <c r="L28" s="29">
        <v>1174246</v>
      </c>
      <c r="M28" s="29">
        <v>1166875</v>
      </c>
      <c r="N28" s="29">
        <v>1188584</v>
      </c>
      <c r="O28" s="29">
        <v>1224787</v>
      </c>
    </row>
    <row r="29" spans="1:15" ht="13.5" thickBot="1">
      <c r="A29" s="127"/>
      <c r="B29" s="136"/>
      <c r="C29" s="35" t="s">
        <v>27</v>
      </c>
      <c r="D29" s="27">
        <f>SUM(D30:D31)</f>
        <v>54875408</v>
      </c>
      <c r="E29" s="27">
        <f aca="true" t="shared" si="7" ref="E29:N29">SUM(E30:E31)</f>
        <v>54903944</v>
      </c>
      <c r="F29" s="27">
        <f t="shared" si="7"/>
        <v>55051744</v>
      </c>
      <c r="G29" s="27">
        <f t="shared" si="7"/>
        <v>56351151</v>
      </c>
      <c r="H29" s="27">
        <f t="shared" si="7"/>
        <v>56490909</v>
      </c>
      <c r="I29" s="27">
        <f t="shared" si="7"/>
        <v>57301259</v>
      </c>
      <c r="J29" s="27">
        <f t="shared" si="7"/>
        <v>56492149</v>
      </c>
      <c r="K29" s="27">
        <f t="shared" si="7"/>
        <v>57214051</v>
      </c>
      <c r="L29" s="27">
        <f t="shared" si="7"/>
        <v>55853428</v>
      </c>
      <c r="M29" s="27">
        <f t="shared" si="7"/>
        <v>55998954</v>
      </c>
      <c r="N29" s="27">
        <f t="shared" si="7"/>
        <v>56284147</v>
      </c>
      <c r="O29" s="27">
        <v>57889821</v>
      </c>
    </row>
    <row r="30" spans="1:15" ht="12.75">
      <c r="A30" s="127"/>
      <c r="B30" s="136"/>
      <c r="C30" s="67" t="s">
        <v>42</v>
      </c>
      <c r="D30" s="22">
        <v>45800061</v>
      </c>
      <c r="E30" s="22">
        <v>45831685</v>
      </c>
      <c r="F30" s="22">
        <v>46454050</v>
      </c>
      <c r="G30" s="22">
        <v>47109487</v>
      </c>
      <c r="H30" s="22">
        <v>47268952</v>
      </c>
      <c r="I30" s="22">
        <v>47752684</v>
      </c>
      <c r="J30" s="22">
        <v>46973181</v>
      </c>
      <c r="K30" s="22">
        <v>47789455</v>
      </c>
      <c r="L30" s="22">
        <v>46338077</v>
      </c>
      <c r="M30" s="22">
        <v>46690659</v>
      </c>
      <c r="N30" s="22">
        <v>46679291</v>
      </c>
      <c r="O30" s="22">
        <v>48026005</v>
      </c>
    </row>
    <row r="31" spans="1:15" ht="13.5" thickBot="1">
      <c r="A31" s="127"/>
      <c r="B31" s="136"/>
      <c r="C31" s="68" t="s">
        <v>41</v>
      </c>
      <c r="D31" s="29">
        <v>9075347</v>
      </c>
      <c r="E31" s="29">
        <v>9072259</v>
      </c>
      <c r="F31" s="29">
        <v>8597694</v>
      </c>
      <c r="G31" s="29">
        <v>9241664</v>
      </c>
      <c r="H31" s="29">
        <v>9221957</v>
      </c>
      <c r="I31" s="29">
        <v>9548575</v>
      </c>
      <c r="J31" s="29">
        <v>9518968</v>
      </c>
      <c r="K31" s="29">
        <v>9424596</v>
      </c>
      <c r="L31" s="29">
        <v>9515351</v>
      </c>
      <c r="M31" s="29">
        <v>9308295</v>
      </c>
      <c r="N31" s="29">
        <v>9604856</v>
      </c>
      <c r="O31" s="29">
        <v>9863815</v>
      </c>
    </row>
    <row r="32" spans="1:15" ht="13.5" thickBot="1">
      <c r="A32" s="127"/>
      <c r="B32" s="136"/>
      <c r="C32" s="35" t="s">
        <v>40</v>
      </c>
      <c r="D32" s="30">
        <v>344715</v>
      </c>
      <c r="E32" s="30">
        <v>354436</v>
      </c>
      <c r="F32" s="30">
        <v>356977</v>
      </c>
      <c r="G32" s="30">
        <v>349583</v>
      </c>
      <c r="H32" s="30">
        <v>359473</v>
      </c>
      <c r="I32" s="30">
        <v>350392</v>
      </c>
      <c r="J32" s="30">
        <v>350910</v>
      </c>
      <c r="K32" s="30">
        <v>360800</v>
      </c>
      <c r="L32" s="30">
        <v>363285</v>
      </c>
      <c r="M32" s="30">
        <v>355925</v>
      </c>
      <c r="N32" s="30">
        <v>359119</v>
      </c>
      <c r="O32" s="30">
        <v>411621</v>
      </c>
    </row>
    <row r="33" spans="1:15" ht="13.5" thickBot="1">
      <c r="A33" s="127"/>
      <c r="B33" s="136"/>
      <c r="C33" s="35" t="s">
        <v>29</v>
      </c>
      <c r="D33" s="27">
        <f>SUM(D34:D35)</f>
        <v>23730987</v>
      </c>
      <c r="E33" s="27">
        <f aca="true" t="shared" si="8" ref="E33:L33">SUM(E34:E35)</f>
        <v>23721535</v>
      </c>
      <c r="F33" s="27">
        <f t="shared" si="8"/>
        <v>23797600</v>
      </c>
      <c r="G33" s="27">
        <f t="shared" si="8"/>
        <v>24300854</v>
      </c>
      <c r="H33" s="27">
        <f t="shared" si="8"/>
        <v>24823381</v>
      </c>
      <c r="I33" s="27">
        <f t="shared" si="8"/>
        <v>24854540</v>
      </c>
      <c r="J33" s="27">
        <f t="shared" si="8"/>
        <v>24670504</v>
      </c>
      <c r="K33" s="27">
        <f t="shared" si="8"/>
        <v>24730993</v>
      </c>
      <c r="L33" s="27">
        <f t="shared" si="8"/>
        <v>24552919</v>
      </c>
      <c r="M33" s="27">
        <v>24546568</v>
      </c>
      <c r="N33" s="27">
        <v>24581082</v>
      </c>
      <c r="O33" s="27">
        <v>25131119</v>
      </c>
    </row>
    <row r="34" spans="1:15" ht="12.75">
      <c r="A34" s="127"/>
      <c r="B34" s="136"/>
      <c r="C34" s="67" t="s">
        <v>6</v>
      </c>
      <c r="D34" s="28">
        <v>21966468</v>
      </c>
      <c r="E34" s="28">
        <v>21956720</v>
      </c>
      <c r="F34" s="28">
        <v>22032482</v>
      </c>
      <c r="G34" s="28">
        <v>22535644</v>
      </c>
      <c r="H34" s="28">
        <v>23057652</v>
      </c>
      <c r="I34" s="28">
        <v>23088506</v>
      </c>
      <c r="J34" s="28">
        <v>22904159</v>
      </c>
      <c r="K34" s="28">
        <v>22964337</v>
      </c>
      <c r="L34" s="28">
        <v>22785955</v>
      </c>
      <c r="M34" s="28">
        <v>22779289</v>
      </c>
      <c r="N34" s="28">
        <v>22806813</v>
      </c>
      <c r="O34" s="28">
        <v>22299626</v>
      </c>
    </row>
    <row r="35" spans="1:15" ht="13.5" thickBot="1">
      <c r="A35" s="127"/>
      <c r="B35" s="136"/>
      <c r="C35" s="68" t="s">
        <v>7</v>
      </c>
      <c r="D35" s="29">
        <v>1764519</v>
      </c>
      <c r="E35" s="29">
        <v>1764815</v>
      </c>
      <c r="F35" s="29">
        <v>1765118</v>
      </c>
      <c r="G35" s="29">
        <v>1765210</v>
      </c>
      <c r="H35" s="29">
        <v>1765729</v>
      </c>
      <c r="I35" s="29">
        <v>1766034</v>
      </c>
      <c r="J35" s="29">
        <v>1766345</v>
      </c>
      <c r="K35" s="29">
        <v>1766656</v>
      </c>
      <c r="L35" s="29">
        <v>1766964</v>
      </c>
      <c r="M35" s="29">
        <v>1767279</v>
      </c>
      <c r="N35" s="29">
        <v>1774269</v>
      </c>
      <c r="O35" s="29">
        <v>1831492</v>
      </c>
    </row>
    <row r="36" spans="1:15" ht="13.5" thickBot="1">
      <c r="A36" s="127"/>
      <c r="B36" s="136"/>
      <c r="C36" s="35" t="s">
        <v>30</v>
      </c>
      <c r="D36" s="30">
        <v>9526209</v>
      </c>
      <c r="E36" s="30">
        <v>9921367</v>
      </c>
      <c r="F36" s="30">
        <v>9881882</v>
      </c>
      <c r="G36" s="30">
        <v>9274237</v>
      </c>
      <c r="H36" s="30">
        <v>7834146</v>
      </c>
      <c r="I36" s="30">
        <v>7902114</v>
      </c>
      <c r="J36" s="30">
        <v>8252146</v>
      </c>
      <c r="K36" s="30">
        <v>8928765</v>
      </c>
      <c r="L36" s="30">
        <v>9267460</v>
      </c>
      <c r="M36" s="30">
        <v>10380830</v>
      </c>
      <c r="N36" s="30">
        <v>10852682</v>
      </c>
      <c r="O36" s="30">
        <v>11383093</v>
      </c>
    </row>
    <row r="37" spans="1:15" ht="13.5" thickBot="1">
      <c r="A37" s="128"/>
      <c r="B37" s="137"/>
      <c r="C37" s="35" t="s">
        <v>13</v>
      </c>
      <c r="D37" s="38">
        <f>D22+D25+D29+D32+D33+D36</f>
        <v>264926518</v>
      </c>
      <c r="E37" s="38">
        <f aca="true" t="shared" si="9" ref="E37:O37">E22+E25+E29+E32+E33+E36</f>
        <v>266153421</v>
      </c>
      <c r="F37" s="38">
        <f t="shared" si="9"/>
        <v>266758209</v>
      </c>
      <c r="G37" s="38">
        <f t="shared" si="9"/>
        <v>270441313</v>
      </c>
      <c r="H37" s="38">
        <f t="shared" si="9"/>
        <v>269883664</v>
      </c>
      <c r="I37" s="38">
        <f t="shared" si="9"/>
        <v>271477300</v>
      </c>
      <c r="J37" s="38">
        <f t="shared" si="9"/>
        <v>271214404</v>
      </c>
      <c r="K37" s="38">
        <f t="shared" si="9"/>
        <v>273817877</v>
      </c>
      <c r="L37" s="38">
        <f t="shared" si="9"/>
        <v>273373236</v>
      </c>
      <c r="M37" s="38">
        <f t="shared" si="9"/>
        <v>274770880</v>
      </c>
      <c r="N37" s="38">
        <f t="shared" si="9"/>
        <v>276142352</v>
      </c>
      <c r="O37" s="38">
        <f t="shared" si="9"/>
        <v>280378537</v>
      </c>
    </row>
    <row r="38" spans="1:20" ht="13.5" customHeight="1">
      <c r="A38" s="2" t="s">
        <v>32</v>
      </c>
      <c r="B38" s="4"/>
      <c r="C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44" spans="8:9" ht="15">
      <c r="H44" s="89"/>
      <c r="I44" s="91"/>
    </row>
    <row r="45" ht="12.75">
      <c r="H45" s="90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D15:M15 M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S3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7109375" style="2" customWidth="1"/>
    <col min="2" max="2" width="32.57421875" style="12" customWidth="1"/>
    <col min="3" max="3" width="10.8515625" style="32" customWidth="1"/>
    <col min="4" max="4" width="11.140625" style="32" bestFit="1" customWidth="1"/>
    <col min="5" max="8" width="10.8515625" style="32" bestFit="1" customWidth="1"/>
    <col min="9" max="9" width="11.140625" style="32" bestFit="1" customWidth="1"/>
    <col min="10" max="11" width="10.8515625" style="32" bestFit="1" customWidth="1"/>
    <col min="12" max="14" width="11.140625" style="32" bestFit="1" customWidth="1"/>
    <col min="15" max="18" width="9.140625" style="32" customWidth="1"/>
    <col min="19" max="16384" width="9.140625" style="2" customWidth="1"/>
  </cols>
  <sheetData>
    <row r="1" ht="18.75">
      <c r="A1" s="3" t="s">
        <v>160</v>
      </c>
    </row>
    <row r="2" spans="1:20" s="8" customFormat="1" ht="6.75" customHeight="1" thickBot="1">
      <c r="A2" s="10"/>
      <c r="B2" s="10"/>
      <c r="C2" s="1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8" customFormat="1" ht="13.5" customHeight="1" thickBot="1">
      <c r="A3" s="10"/>
      <c r="B3" s="10"/>
      <c r="C3" s="125">
        <v>2015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33"/>
      <c r="P3" s="33"/>
      <c r="Q3" s="33"/>
      <c r="R3" s="33"/>
      <c r="S3" s="33"/>
      <c r="T3" s="33"/>
    </row>
    <row r="4" spans="1:20" s="8" customFormat="1" ht="13.5" customHeight="1" thickBot="1">
      <c r="A4" s="10"/>
      <c r="B4" s="10"/>
      <c r="C4" s="74" t="s">
        <v>112</v>
      </c>
      <c r="D4" s="74" t="s">
        <v>113</v>
      </c>
      <c r="E4" s="74" t="s">
        <v>1</v>
      </c>
      <c r="F4" s="74" t="s">
        <v>2</v>
      </c>
      <c r="G4" s="74" t="s">
        <v>3</v>
      </c>
      <c r="H4" s="74" t="s">
        <v>4</v>
      </c>
      <c r="I4" s="74" t="s">
        <v>5</v>
      </c>
      <c r="J4" s="74" t="s">
        <v>114</v>
      </c>
      <c r="K4" s="74" t="s">
        <v>115</v>
      </c>
      <c r="L4" s="74" t="s">
        <v>116</v>
      </c>
      <c r="M4" s="74" t="s">
        <v>117</v>
      </c>
      <c r="N4" s="74" t="s">
        <v>118</v>
      </c>
      <c r="O4" s="33"/>
      <c r="P4" s="33"/>
      <c r="Q4" s="33"/>
      <c r="R4" s="33"/>
      <c r="S4" s="33"/>
      <c r="T4" s="33"/>
    </row>
    <row r="5" spans="1:14" ht="16.5" customHeight="1" thickBot="1">
      <c r="A5" s="138" t="s">
        <v>131</v>
      </c>
      <c r="B5" s="40" t="s">
        <v>57</v>
      </c>
      <c r="C5" s="38">
        <f>SUM(C6:C7)</f>
        <v>8046490</v>
      </c>
      <c r="D5" s="38">
        <f aca="true" t="shared" si="0" ref="D5:N5">SUM(D6:D7)</f>
        <v>8211574</v>
      </c>
      <c r="E5" s="38">
        <f t="shared" si="0"/>
        <v>8311655</v>
      </c>
      <c r="F5" s="38">
        <f t="shared" si="0"/>
        <v>8464252</v>
      </c>
      <c r="G5" s="38">
        <f t="shared" si="0"/>
        <v>8382651</v>
      </c>
      <c r="H5" s="38">
        <f t="shared" si="0"/>
        <v>8546609</v>
      </c>
      <c r="I5" s="38">
        <f t="shared" si="0"/>
        <v>8444684</v>
      </c>
      <c r="J5" s="38">
        <f t="shared" si="0"/>
        <v>8549426</v>
      </c>
      <c r="K5" s="38">
        <f t="shared" si="0"/>
        <v>8629340</v>
      </c>
      <c r="L5" s="38">
        <f t="shared" si="0"/>
        <v>8416145</v>
      </c>
      <c r="M5" s="38">
        <f t="shared" si="0"/>
        <v>8793666</v>
      </c>
      <c r="N5" s="38">
        <f t="shared" si="0"/>
        <v>9042378</v>
      </c>
    </row>
    <row r="6" spans="1:14" ht="16.5" customHeight="1">
      <c r="A6" s="139"/>
      <c r="B6" s="70" t="s">
        <v>58</v>
      </c>
      <c r="C6" s="22">
        <v>3448172</v>
      </c>
      <c r="D6" s="22">
        <v>3449374</v>
      </c>
      <c r="E6" s="22">
        <v>3487653</v>
      </c>
      <c r="F6" s="22">
        <v>3543981</v>
      </c>
      <c r="G6" s="22">
        <v>3548543</v>
      </c>
      <c r="H6" s="22">
        <v>3610214</v>
      </c>
      <c r="I6" s="22">
        <v>3692965</v>
      </c>
      <c r="J6" s="22">
        <v>3664478</v>
      </c>
      <c r="K6" s="22">
        <v>3743328</v>
      </c>
      <c r="L6" s="22">
        <v>3651289</v>
      </c>
      <c r="M6" s="22">
        <v>3689523</v>
      </c>
      <c r="N6" s="22">
        <v>4013798</v>
      </c>
    </row>
    <row r="7" spans="1:14" ht="16.5" customHeight="1" thickBot="1">
      <c r="A7" s="139"/>
      <c r="B7" s="71" t="s">
        <v>59</v>
      </c>
      <c r="C7" s="24">
        <v>4598318</v>
      </c>
      <c r="D7" s="24">
        <v>4762200</v>
      </c>
      <c r="E7" s="24">
        <v>4824002</v>
      </c>
      <c r="F7" s="24">
        <v>4920271</v>
      </c>
      <c r="G7" s="24">
        <v>4834108</v>
      </c>
      <c r="H7" s="24">
        <v>4936395</v>
      </c>
      <c r="I7" s="24">
        <v>4751719</v>
      </c>
      <c r="J7" s="24">
        <v>4884948</v>
      </c>
      <c r="K7" s="24">
        <v>4886012</v>
      </c>
      <c r="L7" s="24">
        <v>4764856</v>
      </c>
      <c r="M7" s="24">
        <v>5104143</v>
      </c>
      <c r="N7" s="24">
        <v>5028580</v>
      </c>
    </row>
    <row r="8" spans="1:14" ht="16.5" customHeight="1" thickBot="1">
      <c r="A8" s="139"/>
      <c r="B8" s="40" t="s">
        <v>60</v>
      </c>
      <c r="C8" s="38">
        <f>SUM(C9:C10)</f>
        <v>168273273</v>
      </c>
      <c r="D8" s="38">
        <f aca="true" t="shared" si="1" ref="D8:N8">SUM(D9:D10)</f>
        <v>168969719</v>
      </c>
      <c r="E8" s="38">
        <f t="shared" si="1"/>
        <v>169389043</v>
      </c>
      <c r="F8" s="38">
        <f t="shared" si="1"/>
        <v>171788645</v>
      </c>
      <c r="G8" s="38">
        <f t="shared" si="1"/>
        <v>172306097</v>
      </c>
      <c r="H8" s="38">
        <f t="shared" si="1"/>
        <v>172741473</v>
      </c>
      <c r="I8" s="38">
        <f t="shared" si="1"/>
        <v>173424025</v>
      </c>
      <c r="J8" s="38">
        <f t="shared" si="1"/>
        <v>174359583</v>
      </c>
      <c r="K8" s="38">
        <f t="shared" si="1"/>
        <v>175128781</v>
      </c>
      <c r="L8" s="38">
        <f t="shared" si="1"/>
        <v>175291209</v>
      </c>
      <c r="M8" s="38">
        <f t="shared" si="1"/>
        <v>175526052</v>
      </c>
      <c r="N8" s="38">
        <f t="shared" si="1"/>
        <v>177052631</v>
      </c>
    </row>
    <row r="9" spans="1:14" ht="16.5" customHeight="1">
      <c r="A9" s="139"/>
      <c r="B9" s="70" t="s">
        <v>61</v>
      </c>
      <c r="C9" s="22">
        <v>65321552</v>
      </c>
      <c r="D9" s="22">
        <v>65670258</v>
      </c>
      <c r="E9" s="22">
        <v>66226491</v>
      </c>
      <c r="F9" s="22">
        <v>66930344</v>
      </c>
      <c r="G9" s="22">
        <v>67385546</v>
      </c>
      <c r="H9" s="22">
        <v>67723512</v>
      </c>
      <c r="I9" s="22">
        <v>68041277</v>
      </c>
      <c r="J9" s="22">
        <v>68452053</v>
      </c>
      <c r="K9" s="22">
        <v>69072939</v>
      </c>
      <c r="L9" s="22">
        <v>69425841</v>
      </c>
      <c r="M9" s="22">
        <v>69216962</v>
      </c>
      <c r="N9" s="22">
        <v>69577786</v>
      </c>
    </row>
    <row r="10" spans="1:14" ht="16.5" customHeight="1" thickBot="1">
      <c r="A10" s="139"/>
      <c r="B10" s="71" t="s">
        <v>62</v>
      </c>
      <c r="C10" s="24">
        <v>102951721</v>
      </c>
      <c r="D10" s="24">
        <v>103299461</v>
      </c>
      <c r="E10" s="24">
        <v>103162552</v>
      </c>
      <c r="F10" s="24">
        <v>104858301</v>
      </c>
      <c r="G10" s="24">
        <v>104920551</v>
      </c>
      <c r="H10" s="24">
        <v>105017961</v>
      </c>
      <c r="I10" s="24">
        <v>105382748</v>
      </c>
      <c r="J10" s="24">
        <v>105907530</v>
      </c>
      <c r="K10" s="24">
        <v>106055842</v>
      </c>
      <c r="L10" s="24">
        <v>105865368</v>
      </c>
      <c r="M10" s="24">
        <v>106309090</v>
      </c>
      <c r="N10" s="24">
        <v>107474845</v>
      </c>
    </row>
    <row r="11" spans="1:14" ht="16.5" customHeight="1" thickBot="1">
      <c r="A11" s="139"/>
      <c r="B11" s="40" t="s">
        <v>40</v>
      </c>
      <c r="C11" s="38">
        <v>263209</v>
      </c>
      <c r="D11" s="38">
        <v>270706</v>
      </c>
      <c r="E11" s="38">
        <v>272031</v>
      </c>
      <c r="F11" s="38">
        <v>270168</v>
      </c>
      <c r="G11" s="38">
        <v>277684</v>
      </c>
      <c r="H11" s="38">
        <v>270072</v>
      </c>
      <c r="I11" s="38">
        <v>268215</v>
      </c>
      <c r="J11" s="38">
        <v>275731</v>
      </c>
      <c r="K11" s="38">
        <v>277049</v>
      </c>
      <c r="L11" s="38">
        <v>275193</v>
      </c>
      <c r="M11" s="38">
        <v>276024</v>
      </c>
      <c r="N11" s="38">
        <v>265422</v>
      </c>
    </row>
    <row r="12" spans="1:14" ht="16.5" customHeight="1" thickBot="1">
      <c r="A12" s="139"/>
      <c r="B12" s="40" t="s">
        <v>63</v>
      </c>
      <c r="C12" s="38">
        <v>10505000</v>
      </c>
      <c r="D12" s="38">
        <v>10584000</v>
      </c>
      <c r="E12" s="38">
        <v>10537000</v>
      </c>
      <c r="F12" s="38">
        <v>10648000</v>
      </c>
      <c r="G12" s="38">
        <v>10686000</v>
      </c>
      <c r="H12" s="38">
        <v>10807000</v>
      </c>
      <c r="I12" s="38">
        <v>10743000</v>
      </c>
      <c r="J12" s="38">
        <v>10820000</v>
      </c>
      <c r="K12" s="38">
        <v>10783000</v>
      </c>
      <c r="L12" s="38">
        <v>10860000</v>
      </c>
      <c r="M12" s="38">
        <v>10946000</v>
      </c>
      <c r="N12" s="38">
        <v>10009000</v>
      </c>
    </row>
    <row r="13" spans="1:14" ht="16.5" customHeight="1" thickBot="1">
      <c r="A13" s="139"/>
      <c r="B13" s="40" t="s">
        <v>64</v>
      </c>
      <c r="C13" s="38">
        <v>8046490</v>
      </c>
      <c r="D13" s="38">
        <v>8211574</v>
      </c>
      <c r="E13" s="38">
        <v>8311655</v>
      </c>
      <c r="F13" s="38">
        <v>8464252</v>
      </c>
      <c r="G13" s="38">
        <v>8382651</v>
      </c>
      <c r="H13" s="38">
        <v>8546609</v>
      </c>
      <c r="I13" s="38">
        <v>8444684</v>
      </c>
      <c r="J13" s="38">
        <v>8549426</v>
      </c>
      <c r="K13" s="38">
        <v>8629340</v>
      </c>
      <c r="L13" s="38">
        <v>8416144</v>
      </c>
      <c r="M13" s="38">
        <v>8793665</v>
      </c>
      <c r="N13" s="38">
        <v>9042378</v>
      </c>
    </row>
    <row r="14" spans="1:14" ht="16.5" customHeight="1" thickBot="1">
      <c r="A14" s="139"/>
      <c r="B14" s="40" t="s">
        <v>65</v>
      </c>
      <c r="C14" s="38">
        <v>73368042</v>
      </c>
      <c r="D14" s="38">
        <v>73881832</v>
      </c>
      <c r="E14" s="38">
        <v>74538145</v>
      </c>
      <c r="F14" s="38">
        <v>75394596</v>
      </c>
      <c r="G14" s="38">
        <v>75768197</v>
      </c>
      <c r="H14" s="38">
        <v>76270121</v>
      </c>
      <c r="I14" s="38">
        <v>76485961</v>
      </c>
      <c r="J14" s="38">
        <v>77001479</v>
      </c>
      <c r="K14" s="38">
        <v>77702279</v>
      </c>
      <c r="L14" s="38">
        <v>77841985</v>
      </c>
      <c r="M14" s="38">
        <v>78010628</v>
      </c>
      <c r="N14" s="38">
        <v>78620164</v>
      </c>
    </row>
    <row r="15" spans="1:14" ht="16.5" customHeight="1" thickBot="1">
      <c r="A15" s="139"/>
      <c r="B15" s="40" t="s">
        <v>66</v>
      </c>
      <c r="C15" s="38">
        <v>176582972</v>
      </c>
      <c r="D15" s="38">
        <v>177451999</v>
      </c>
      <c r="E15" s="38">
        <v>177972728</v>
      </c>
      <c r="F15" s="38">
        <v>180523066</v>
      </c>
      <c r="G15" s="38">
        <v>180966432</v>
      </c>
      <c r="H15" s="38">
        <v>180558153</v>
      </c>
      <c r="I15" s="38">
        <v>182136924</v>
      </c>
      <c r="J15" s="38">
        <v>183184739</v>
      </c>
      <c r="K15" s="38">
        <v>184035171</v>
      </c>
      <c r="L15" s="38">
        <v>183982546</v>
      </c>
      <c r="M15" s="38">
        <v>184595742</v>
      </c>
      <c r="N15" s="38">
        <v>186.36043</v>
      </c>
    </row>
    <row r="16" spans="1:14" ht="16.5" customHeight="1" thickBot="1">
      <c r="A16" s="139"/>
      <c r="B16" s="40" t="s">
        <v>67</v>
      </c>
      <c r="C16" s="38">
        <v>187087972</v>
      </c>
      <c r="D16" s="38">
        <v>188035999</v>
      </c>
      <c r="E16" s="38">
        <v>188509728</v>
      </c>
      <c r="F16" s="38">
        <v>191171066</v>
      </c>
      <c r="G16" s="38">
        <v>191652432</v>
      </c>
      <c r="H16" s="38">
        <v>192365153</v>
      </c>
      <c r="I16" s="38">
        <v>192879924</v>
      </c>
      <c r="J16" s="38">
        <v>194004739</v>
      </c>
      <c r="K16" s="38">
        <v>194818171</v>
      </c>
      <c r="L16" s="38">
        <v>194842546</v>
      </c>
      <c r="M16" s="38">
        <v>195541742</v>
      </c>
      <c r="N16" s="38">
        <v>197369430</v>
      </c>
    </row>
    <row r="17" spans="1:14" ht="16.5" customHeight="1" thickBot="1">
      <c r="A17" s="139"/>
      <c r="B17" s="40" t="s">
        <v>68</v>
      </c>
      <c r="C17" s="38">
        <f>SUM(C18:C19)</f>
        <v>53930389</v>
      </c>
      <c r="D17" s="38">
        <f aca="true" t="shared" si="2" ref="D17:N17">SUM(D18:D19)</f>
        <v>52858365</v>
      </c>
      <c r="E17" s="38">
        <f t="shared" si="2"/>
        <v>51822086</v>
      </c>
      <c r="F17" s="38">
        <f>SUM(F18:F19)</f>
        <v>52488111</v>
      </c>
      <c r="G17" s="38">
        <f t="shared" si="2"/>
        <v>52480210</v>
      </c>
      <c r="H17" s="38">
        <f t="shared" si="2"/>
        <v>51149064</v>
      </c>
      <c r="I17" s="38">
        <f t="shared" si="2"/>
        <v>49799727</v>
      </c>
      <c r="J17" s="38">
        <f t="shared" si="2"/>
        <v>50134720</v>
      </c>
      <c r="K17" s="38">
        <f t="shared" si="2"/>
        <v>49806307</v>
      </c>
      <c r="L17" s="38">
        <f t="shared" si="2"/>
        <v>49523821</v>
      </c>
      <c r="M17" s="38">
        <f t="shared" si="2"/>
        <v>46868450</v>
      </c>
      <c r="N17" s="38">
        <f t="shared" si="2"/>
        <v>46607965</v>
      </c>
    </row>
    <row r="18" spans="1:14" ht="16.5" customHeight="1">
      <c r="A18" s="139"/>
      <c r="B18" s="70" t="s">
        <v>9</v>
      </c>
      <c r="C18" s="22">
        <v>17579170</v>
      </c>
      <c r="D18" s="22">
        <v>16775178</v>
      </c>
      <c r="E18" s="22">
        <v>16480441</v>
      </c>
      <c r="F18" s="22">
        <v>16726518</v>
      </c>
      <c r="G18" s="22">
        <v>16525625</v>
      </c>
      <c r="H18" s="22">
        <v>16312914</v>
      </c>
      <c r="I18" s="22">
        <v>15047770</v>
      </c>
      <c r="J18" s="22">
        <v>15740818</v>
      </c>
      <c r="K18" s="22">
        <v>15620977</v>
      </c>
      <c r="L18" s="22">
        <v>15969518</v>
      </c>
      <c r="M18" s="22">
        <v>14690471</v>
      </c>
      <c r="N18" s="22">
        <v>14846181</v>
      </c>
    </row>
    <row r="19" spans="1:14" ht="16.5" customHeight="1" thickBot="1">
      <c r="A19" s="139"/>
      <c r="B19" s="71" t="s">
        <v>69</v>
      </c>
      <c r="C19" s="24">
        <v>36351219</v>
      </c>
      <c r="D19" s="24">
        <v>36083187</v>
      </c>
      <c r="E19" s="24">
        <v>35341645</v>
      </c>
      <c r="F19" s="24">
        <v>35761593</v>
      </c>
      <c r="G19" s="24">
        <v>35954585</v>
      </c>
      <c r="H19" s="24">
        <v>34836150</v>
      </c>
      <c r="I19" s="24">
        <v>34751957</v>
      </c>
      <c r="J19" s="24">
        <v>34393902</v>
      </c>
      <c r="K19" s="24">
        <v>34185330</v>
      </c>
      <c r="L19" s="24">
        <v>33554303</v>
      </c>
      <c r="M19" s="24">
        <v>32177979</v>
      </c>
      <c r="N19" s="24">
        <v>31761784</v>
      </c>
    </row>
    <row r="20" spans="1:18" s="4" customFormat="1" ht="16.5" customHeight="1" thickBot="1">
      <c r="A20" s="139"/>
      <c r="B20" s="40" t="s">
        <v>70</v>
      </c>
      <c r="C20" s="38">
        <f>C21+C22</f>
        <v>55053876</v>
      </c>
      <c r="D20" s="38">
        <f aca="true" t="shared" si="3" ref="D20:N20">D21+D22</f>
        <v>56224063</v>
      </c>
      <c r="E20" s="38">
        <f t="shared" si="3"/>
        <v>57884331</v>
      </c>
      <c r="F20" s="38">
        <f t="shared" si="3"/>
        <v>57558011</v>
      </c>
      <c r="G20" s="38">
        <f t="shared" si="3"/>
        <v>58061702</v>
      </c>
      <c r="H20" s="38">
        <f t="shared" si="3"/>
        <v>58611182</v>
      </c>
      <c r="I20" s="38">
        <f>I21+I22</f>
        <v>60210080</v>
      </c>
      <c r="J20" s="38">
        <f t="shared" si="3"/>
        <v>60241571</v>
      </c>
      <c r="K20" s="38">
        <f t="shared" si="3"/>
        <v>61319814</v>
      </c>
      <c r="L20" s="38">
        <f t="shared" si="3"/>
        <v>61364557</v>
      </c>
      <c r="M20" s="38">
        <f t="shared" si="3"/>
        <v>63622674</v>
      </c>
      <c r="N20" s="38">
        <f t="shared" si="3"/>
        <v>64287032</v>
      </c>
      <c r="O20" s="39"/>
      <c r="P20" s="39"/>
      <c r="Q20" s="39"/>
      <c r="R20" s="39"/>
    </row>
    <row r="21" spans="1:97" s="6" customFormat="1" ht="16.5" customHeight="1">
      <c r="A21" s="139"/>
      <c r="B21" s="70" t="s">
        <v>71</v>
      </c>
      <c r="C21" s="22">
        <v>63973656</v>
      </c>
      <c r="D21" s="22">
        <v>64319617</v>
      </c>
      <c r="E21" s="22">
        <v>65530534</v>
      </c>
      <c r="F21" s="22">
        <v>65620619</v>
      </c>
      <c r="G21" s="22">
        <v>65855033</v>
      </c>
      <c r="H21" s="22">
        <v>66280879</v>
      </c>
      <c r="I21" s="22">
        <v>66547436</v>
      </c>
      <c r="J21" s="22">
        <v>67372460</v>
      </c>
      <c r="K21" s="22">
        <v>68341469</v>
      </c>
      <c r="L21" s="22">
        <v>68672654</v>
      </c>
      <c r="M21" s="22">
        <v>69511994</v>
      </c>
      <c r="N21" s="22">
        <v>70687983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6" customFormat="1" ht="16.5" customHeight="1" thickBot="1">
      <c r="A22" s="139"/>
      <c r="B22" s="71" t="s">
        <v>72</v>
      </c>
      <c r="C22" s="29">
        <v>-8919780</v>
      </c>
      <c r="D22" s="29">
        <v>-8095554</v>
      </c>
      <c r="E22" s="29">
        <v>-7646203</v>
      </c>
      <c r="F22" s="29">
        <v>-8062608</v>
      </c>
      <c r="G22" s="29">
        <v>-7793331</v>
      </c>
      <c r="H22" s="29">
        <v>-7669697</v>
      </c>
      <c r="I22" s="24">
        <v>-6337356</v>
      </c>
      <c r="J22" s="29">
        <v>-7130889</v>
      </c>
      <c r="K22" s="29">
        <v>-7021655</v>
      </c>
      <c r="L22" s="29">
        <v>-7308097</v>
      </c>
      <c r="M22" s="29">
        <v>-5889320</v>
      </c>
      <c r="N22" s="29">
        <v>-6400951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14" s="6" customFormat="1" ht="16.5" customHeight="1" thickBot="1">
      <c r="A23" s="139"/>
      <c r="B23" s="40" t="s">
        <v>11</v>
      </c>
      <c r="C23" s="38">
        <f>SUM(C24:C25)</f>
        <v>71108886</v>
      </c>
      <c r="D23" s="38">
        <f aca="true" t="shared" si="4" ref="D23:N23">SUM(D24:D25)</f>
        <v>71252293</v>
      </c>
      <c r="E23" s="38">
        <f t="shared" si="4"/>
        <v>71742724</v>
      </c>
      <c r="F23" s="38">
        <f t="shared" si="4"/>
        <v>72226576</v>
      </c>
      <c r="G23" s="38">
        <f>SUM(G24:G25)</f>
        <v>72311608</v>
      </c>
      <c r="H23" s="38">
        <f t="shared" si="4"/>
        <v>72696523</v>
      </c>
      <c r="I23" s="38">
        <f>SUM(I24:I25)</f>
        <v>73101983</v>
      </c>
      <c r="J23" s="38">
        <f>SUM(J24:J25)</f>
        <v>73511315</v>
      </c>
      <c r="K23" s="38">
        <f t="shared" si="4"/>
        <v>73547054</v>
      </c>
      <c r="L23" s="38">
        <f t="shared" si="4"/>
        <v>74098322</v>
      </c>
      <c r="M23" s="38">
        <f t="shared" si="4"/>
        <v>74678838</v>
      </c>
      <c r="N23" s="38">
        <f t="shared" si="4"/>
        <v>75694590</v>
      </c>
    </row>
    <row r="24" spans="1:14" s="6" customFormat="1" ht="16.5" customHeight="1">
      <c r="A24" s="139"/>
      <c r="B24" s="75" t="s">
        <v>37</v>
      </c>
      <c r="C24" s="43">
        <v>19863901</v>
      </c>
      <c r="D24" s="43">
        <v>19943295</v>
      </c>
      <c r="E24" s="43">
        <v>20169107</v>
      </c>
      <c r="F24" s="43">
        <v>20287842</v>
      </c>
      <c r="G24" s="43">
        <v>20457048</v>
      </c>
      <c r="H24" s="43">
        <v>20739636</v>
      </c>
      <c r="I24" s="43">
        <v>20991680</v>
      </c>
      <c r="J24" s="43">
        <v>21135280</v>
      </c>
      <c r="K24" s="43">
        <v>21247687</v>
      </c>
      <c r="L24" s="43">
        <v>21488671</v>
      </c>
      <c r="M24" s="43">
        <v>21650262</v>
      </c>
      <c r="N24" s="43">
        <v>21733165</v>
      </c>
    </row>
    <row r="25" spans="1:14" s="6" customFormat="1" ht="16.5" customHeight="1" thickBot="1">
      <c r="A25" s="139"/>
      <c r="B25" s="78" t="s">
        <v>38</v>
      </c>
      <c r="C25" s="44">
        <v>51244985</v>
      </c>
      <c r="D25" s="44">
        <v>51308998</v>
      </c>
      <c r="E25" s="44">
        <v>51573617</v>
      </c>
      <c r="F25" s="44">
        <v>51938734</v>
      </c>
      <c r="G25" s="44">
        <v>51854560</v>
      </c>
      <c r="H25" s="44">
        <v>51956887</v>
      </c>
      <c r="I25" s="44">
        <v>52110303</v>
      </c>
      <c r="J25" s="44">
        <v>52376035</v>
      </c>
      <c r="K25" s="44">
        <v>52299367</v>
      </c>
      <c r="L25" s="44">
        <v>52609651</v>
      </c>
      <c r="M25" s="44">
        <v>53028576</v>
      </c>
      <c r="N25" s="44">
        <v>53961425</v>
      </c>
    </row>
    <row r="26" spans="1:14" s="6" customFormat="1" ht="16.5" customHeight="1" thickBot="1">
      <c r="A26" s="139"/>
      <c r="B26" s="41" t="s">
        <v>73</v>
      </c>
      <c r="C26" s="93">
        <v>-3510179</v>
      </c>
      <c r="D26" s="93">
        <v>-2882722</v>
      </c>
      <c r="E26" s="93">
        <v>-3476412</v>
      </c>
      <c r="F26" s="93">
        <v>-1749633</v>
      </c>
      <c r="G26" s="93">
        <v>-1887089</v>
      </c>
      <c r="H26" s="93">
        <v>-898615</v>
      </c>
      <c r="I26" s="93">
        <v>-974866</v>
      </c>
      <c r="J26" s="93">
        <v>-702867</v>
      </c>
      <c r="K26" s="42">
        <v>-638005</v>
      </c>
      <c r="L26" s="42">
        <v>-1004154</v>
      </c>
      <c r="M26" s="42">
        <v>-574220</v>
      </c>
      <c r="N26" s="42">
        <v>-229157</v>
      </c>
    </row>
    <row r="27" spans="1:14" s="6" customFormat="1" ht="16.5" customHeight="1" thickBot="1">
      <c r="A27" s="140"/>
      <c r="B27" s="36" t="s">
        <v>74</v>
      </c>
      <c r="C27" s="42">
        <f>C17+C20+C23+C26</f>
        <v>176582972</v>
      </c>
      <c r="D27" s="42">
        <f aca="true" t="shared" si="5" ref="D27:N27">D17+D20+D23+D26</f>
        <v>177451999</v>
      </c>
      <c r="E27" s="42">
        <f t="shared" si="5"/>
        <v>177972729</v>
      </c>
      <c r="F27" s="42">
        <f t="shared" si="5"/>
        <v>180523065</v>
      </c>
      <c r="G27" s="42">
        <f t="shared" si="5"/>
        <v>180966431</v>
      </c>
      <c r="H27" s="42">
        <f t="shared" si="5"/>
        <v>181558154</v>
      </c>
      <c r="I27" s="42">
        <f>I17+I20+I23+I26</f>
        <v>182136924</v>
      </c>
      <c r="J27" s="42">
        <f t="shared" si="5"/>
        <v>183184739</v>
      </c>
      <c r="K27" s="42">
        <f>K17+K20+K23+K26</f>
        <v>184035170</v>
      </c>
      <c r="L27" s="42">
        <f>L17+L20+L23+L26</f>
        <v>183982546</v>
      </c>
      <c r="M27" s="42">
        <f t="shared" si="5"/>
        <v>184595742</v>
      </c>
      <c r="N27" s="42">
        <f t="shared" si="5"/>
        <v>186360430</v>
      </c>
    </row>
    <row r="28" spans="1:20" ht="13.5" customHeight="1">
      <c r="A28" s="2" t="s">
        <v>56</v>
      </c>
      <c r="B28" s="7"/>
      <c r="C28" s="13"/>
      <c r="D28" s="2"/>
      <c r="E28" s="2"/>
      <c r="S28" s="32"/>
      <c r="T28" s="32"/>
    </row>
    <row r="29" spans="1:2" s="6" customFormat="1" ht="10.5">
      <c r="A29" s="19"/>
      <c r="B29" s="15"/>
    </row>
    <row r="30" spans="1:2" s="6" customFormat="1" ht="10.5">
      <c r="A30" s="19"/>
      <c r="B30" s="15"/>
    </row>
    <row r="31" spans="1:2" s="6" customFormat="1" ht="10.5">
      <c r="A31" s="19"/>
      <c r="B31" s="15"/>
    </row>
    <row r="32" spans="1:2" s="6" customFormat="1" ht="10.5">
      <c r="A32" s="11"/>
      <c r="B32" s="15"/>
    </row>
    <row r="33" spans="1:2" s="6" customFormat="1" ht="10.5">
      <c r="A33" s="11"/>
      <c r="B33" s="15"/>
    </row>
    <row r="34" spans="1:2" s="6" customFormat="1" ht="10.5">
      <c r="A34" s="11"/>
      <c r="B34" s="15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  <ignoredErrors>
    <ignoredError sqref="C23:D23 E23:G23 C8:I8 H23:I23 J23:L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118" zoomScaleNormal="118" zoomScalePageLayoutView="0" workbookViewId="0" topLeftCell="A1">
      <selection activeCell="L19" sqref="L19"/>
    </sheetView>
  </sheetViews>
  <sheetFormatPr defaultColWidth="9.140625" defaultRowHeight="12.75"/>
  <cols>
    <col min="1" max="1" width="25.421875" style="12" customWidth="1"/>
    <col min="2" max="13" width="8.421875" style="94" customWidth="1"/>
    <col min="14" max="14" width="8.421875" style="45" customWidth="1"/>
    <col min="15" max="16384" width="9.140625" style="94" customWidth="1"/>
  </cols>
  <sheetData>
    <row r="1" ht="19.5" customHeight="1">
      <c r="A1" s="3" t="s">
        <v>161</v>
      </c>
    </row>
    <row r="2" ht="6.75" customHeight="1" thickBot="1">
      <c r="A2" s="13"/>
    </row>
    <row r="3" spans="1:14" ht="13.5" customHeight="1" thickBot="1">
      <c r="A3" s="13"/>
      <c r="B3" s="143">
        <v>2015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3.5" customHeight="1" thickBot="1">
      <c r="A4" s="95"/>
      <c r="B4" s="74" t="s">
        <v>112</v>
      </c>
      <c r="C4" s="74" t="s">
        <v>113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74" t="s">
        <v>114</v>
      </c>
      <c r="J4" s="74" t="s">
        <v>115</v>
      </c>
      <c r="K4" s="74" t="s">
        <v>116</v>
      </c>
      <c r="L4" s="74" t="s">
        <v>117</v>
      </c>
      <c r="M4" s="74" t="s">
        <v>118</v>
      </c>
      <c r="N4" s="41" t="s">
        <v>174</v>
      </c>
    </row>
    <row r="5" spans="1:14" ht="24.75" customHeight="1" thickBot="1">
      <c r="A5" s="144" t="s">
        <v>151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6.5" customHeight="1">
      <c r="A6" s="99" t="s">
        <v>152</v>
      </c>
      <c r="B6" s="100">
        <v>337.63</v>
      </c>
      <c r="C6" s="100">
        <v>303.07</v>
      </c>
      <c r="D6" s="100">
        <v>349.93</v>
      </c>
      <c r="E6" s="100">
        <v>330.26</v>
      </c>
      <c r="F6" s="100">
        <v>351.99</v>
      </c>
      <c r="G6" s="100">
        <v>358.43</v>
      </c>
      <c r="H6" s="100">
        <v>340.17</v>
      </c>
      <c r="I6" s="100">
        <v>346.46</v>
      </c>
      <c r="J6" s="100">
        <v>343.62</v>
      </c>
      <c r="K6" s="100">
        <v>377.01</v>
      </c>
      <c r="L6" s="100">
        <v>340.81</v>
      </c>
      <c r="M6" s="100">
        <v>369.98</v>
      </c>
      <c r="N6" s="101">
        <f>SUM(B6:M6)</f>
        <v>4149.36</v>
      </c>
    </row>
    <row r="7" spans="1:15" s="4" customFormat="1" ht="16.5" customHeight="1" thickBot="1">
      <c r="A7" s="102" t="s">
        <v>126</v>
      </c>
      <c r="B7" s="111">
        <v>2249.17</v>
      </c>
      <c r="C7" s="111">
        <v>2042.88</v>
      </c>
      <c r="D7" s="111">
        <v>2381.84</v>
      </c>
      <c r="E7" s="111">
        <v>2340.08</v>
      </c>
      <c r="F7" s="111">
        <v>2360.98</v>
      </c>
      <c r="G7" s="111">
        <v>2403.89</v>
      </c>
      <c r="H7" s="111">
        <v>2238.96</v>
      </c>
      <c r="I7" s="111">
        <v>2411.25</v>
      </c>
      <c r="J7" s="111">
        <v>2395.02</v>
      </c>
      <c r="K7" s="111">
        <v>2566.04</v>
      </c>
      <c r="L7" s="111">
        <v>2274.9</v>
      </c>
      <c r="M7" s="111">
        <v>2578.11</v>
      </c>
      <c r="N7" s="112">
        <f>SUM(B7:M7)</f>
        <v>28243.120000000003</v>
      </c>
      <c r="O7" s="94"/>
    </row>
    <row r="8" spans="1:14" ht="16.5" customHeight="1" thickBot="1">
      <c r="A8" s="142" t="s">
        <v>153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6.5" customHeight="1" thickBot="1">
      <c r="A9" s="141" t="s">
        <v>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6.5" customHeight="1">
      <c r="A10" s="103" t="s">
        <v>152</v>
      </c>
      <c r="B10" s="100">
        <v>714.85</v>
      </c>
      <c r="C10" s="100">
        <v>648.3</v>
      </c>
      <c r="D10" s="100">
        <v>729.57</v>
      </c>
      <c r="E10" s="100">
        <v>673.63</v>
      </c>
      <c r="F10" s="100">
        <v>727.63</v>
      </c>
      <c r="G10" s="100">
        <v>749.74</v>
      </c>
      <c r="H10" s="100">
        <v>671.19</v>
      </c>
      <c r="I10" s="100">
        <v>732.16</v>
      </c>
      <c r="J10" s="100">
        <v>696.93</v>
      </c>
      <c r="K10" s="100">
        <v>768.19</v>
      </c>
      <c r="L10" s="100">
        <v>695.82</v>
      </c>
      <c r="M10" s="100">
        <v>740.93</v>
      </c>
      <c r="N10" s="101">
        <f>SUM(B10:M10)</f>
        <v>8548.94</v>
      </c>
    </row>
    <row r="11" spans="1:14" ht="16.5" customHeight="1" thickBot="1">
      <c r="A11" s="104" t="s">
        <v>154</v>
      </c>
      <c r="B11" s="113">
        <v>4201.96</v>
      </c>
      <c r="C11" s="113">
        <v>3751.4</v>
      </c>
      <c r="D11" s="113">
        <v>4187.95</v>
      </c>
      <c r="E11" s="113">
        <v>4045.49</v>
      </c>
      <c r="F11" s="113">
        <v>4308.11</v>
      </c>
      <c r="G11" s="113">
        <v>4353.91</v>
      </c>
      <c r="H11" s="113">
        <v>3872.67</v>
      </c>
      <c r="I11" s="113">
        <v>4186.07</v>
      </c>
      <c r="J11" s="113">
        <v>4041.32</v>
      </c>
      <c r="K11" s="113">
        <v>4426.33</v>
      </c>
      <c r="L11" s="113">
        <v>3864.61</v>
      </c>
      <c r="M11" s="113">
        <v>4148.43</v>
      </c>
      <c r="N11" s="114">
        <f>SUM(B11:M11)</f>
        <v>49388.25</v>
      </c>
    </row>
    <row r="12" spans="1:14" ht="16.5" customHeight="1" thickBot="1">
      <c r="A12" s="141">
        <v>9.59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6.5" customHeight="1">
      <c r="A13" s="103" t="s">
        <v>152</v>
      </c>
      <c r="B13" s="100">
        <v>8.2</v>
      </c>
      <c r="C13" s="100">
        <v>7.9</v>
      </c>
      <c r="D13" s="100">
        <v>8.71</v>
      </c>
      <c r="E13" s="100">
        <v>8.3</v>
      </c>
      <c r="F13" s="100">
        <v>9.18</v>
      </c>
      <c r="G13" s="100">
        <v>9.59</v>
      </c>
      <c r="H13" s="100">
        <v>8.12</v>
      </c>
      <c r="I13" s="100">
        <v>9.06</v>
      </c>
      <c r="J13" s="100">
        <v>8.34</v>
      </c>
      <c r="K13" s="100">
        <v>9.44</v>
      </c>
      <c r="L13" s="100">
        <v>9.16</v>
      </c>
      <c r="M13" s="100">
        <v>9.53</v>
      </c>
      <c r="N13" s="101">
        <f>SUM(B13:M13)</f>
        <v>105.52999999999999</v>
      </c>
    </row>
    <row r="14" spans="1:14" ht="16.5" customHeight="1" thickBot="1">
      <c r="A14" s="104" t="s">
        <v>154</v>
      </c>
      <c r="B14" s="113">
        <v>122.25</v>
      </c>
      <c r="C14" s="113">
        <v>121.85</v>
      </c>
      <c r="D14" s="113">
        <v>127.65</v>
      </c>
      <c r="E14" s="113">
        <v>112.27</v>
      </c>
      <c r="F14" s="113">
        <v>119.71</v>
      </c>
      <c r="G14" s="113">
        <v>157.78</v>
      </c>
      <c r="H14" s="113">
        <v>105.95</v>
      </c>
      <c r="I14" s="113">
        <v>105.66</v>
      </c>
      <c r="J14" s="113">
        <v>110.19</v>
      </c>
      <c r="K14" s="113">
        <v>128.54</v>
      </c>
      <c r="L14" s="113">
        <v>115.21</v>
      </c>
      <c r="M14" s="113">
        <v>117.3</v>
      </c>
      <c r="N14" s="114">
        <f>SUM(B14:M14)</f>
        <v>1444.36</v>
      </c>
    </row>
    <row r="15" spans="1:14" ht="16.5" customHeight="1" thickBot="1">
      <c r="A15" s="141">
        <v>0.21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16.5" customHeight="1">
      <c r="A16" s="103" t="s">
        <v>152</v>
      </c>
      <c r="B16" s="100">
        <v>0.19</v>
      </c>
      <c r="C16" s="100">
        <v>0.15</v>
      </c>
      <c r="D16" s="100">
        <v>0.22</v>
      </c>
      <c r="E16" s="100">
        <v>0.17</v>
      </c>
      <c r="F16" s="100">
        <v>0.22</v>
      </c>
      <c r="G16" s="100">
        <v>0.19</v>
      </c>
      <c r="H16" s="100">
        <v>0.2</v>
      </c>
      <c r="I16" s="100">
        <v>0.19</v>
      </c>
      <c r="J16" s="100">
        <v>0.2</v>
      </c>
      <c r="K16" s="100">
        <v>0.22</v>
      </c>
      <c r="L16" s="100">
        <v>0.23</v>
      </c>
      <c r="M16" s="100">
        <v>0.26</v>
      </c>
      <c r="N16" s="105">
        <f>SUM(B16:M16)</f>
        <v>2.4399999999999995</v>
      </c>
    </row>
    <row r="17" spans="1:14" ht="16.5" customHeight="1" thickBot="1">
      <c r="A17" s="104" t="s">
        <v>154</v>
      </c>
      <c r="B17" s="53">
        <v>3.13</v>
      </c>
      <c r="C17" s="53">
        <v>4.94</v>
      </c>
      <c r="D17" s="53">
        <v>4.39</v>
      </c>
      <c r="E17" s="53">
        <v>3.33</v>
      </c>
      <c r="F17" s="53">
        <v>5.45</v>
      </c>
      <c r="G17" s="53">
        <v>3.1</v>
      </c>
      <c r="H17" s="53">
        <v>4.99</v>
      </c>
      <c r="I17" s="53">
        <v>6.63</v>
      </c>
      <c r="J17" s="53">
        <v>5.7</v>
      </c>
      <c r="K17" s="53">
        <v>2.71</v>
      </c>
      <c r="L17" s="53">
        <v>4.03</v>
      </c>
      <c r="M17" s="53">
        <v>5.02</v>
      </c>
      <c r="N17" s="106">
        <f>SUM(B17:M17)</f>
        <v>53.420000000000016</v>
      </c>
    </row>
    <row r="18" spans="1:14" ht="16.5" customHeight="1" thickBot="1">
      <c r="A18" s="141" t="s">
        <v>155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6.5" customHeight="1">
      <c r="A19" s="103" t="s">
        <v>152</v>
      </c>
      <c r="B19" s="115">
        <f>B10+B13+B16</f>
        <v>723.2400000000001</v>
      </c>
      <c r="C19" s="115">
        <f aca="true" t="shared" si="0" ref="C19:N19">C10+C13+C16</f>
        <v>656.3499999999999</v>
      </c>
      <c r="D19" s="115">
        <f t="shared" si="0"/>
        <v>738.5000000000001</v>
      </c>
      <c r="E19" s="115">
        <f t="shared" si="0"/>
        <v>682.0999999999999</v>
      </c>
      <c r="F19" s="115">
        <f t="shared" si="0"/>
        <v>737.03</v>
      </c>
      <c r="G19" s="115">
        <f t="shared" si="0"/>
        <v>759.5200000000001</v>
      </c>
      <c r="H19" s="115">
        <f t="shared" si="0"/>
        <v>679.5100000000001</v>
      </c>
      <c r="I19" s="115">
        <f t="shared" si="0"/>
        <v>741.41</v>
      </c>
      <c r="J19" s="115">
        <f t="shared" si="0"/>
        <v>705.47</v>
      </c>
      <c r="K19" s="115">
        <f t="shared" si="0"/>
        <v>777.8500000000001</v>
      </c>
      <c r="L19" s="115">
        <f t="shared" si="0"/>
        <v>705.21</v>
      </c>
      <c r="M19" s="115">
        <f t="shared" si="0"/>
        <v>750.7199999999999</v>
      </c>
      <c r="N19" s="115">
        <f t="shared" si="0"/>
        <v>8656.910000000002</v>
      </c>
    </row>
    <row r="20" spans="1:14" ht="13.5" thickBot="1">
      <c r="A20" s="104" t="s">
        <v>154</v>
      </c>
      <c r="B20" s="116">
        <f>B11+B14+B17</f>
        <v>4327.34</v>
      </c>
      <c r="C20" s="116">
        <f aca="true" t="shared" si="1" ref="C20:N20">C11+C14+C17</f>
        <v>3878.19</v>
      </c>
      <c r="D20" s="116">
        <f t="shared" si="1"/>
        <v>4319.99</v>
      </c>
      <c r="E20" s="116">
        <f t="shared" si="1"/>
        <v>4161.09</v>
      </c>
      <c r="F20" s="116">
        <f t="shared" si="1"/>
        <v>4433.2699999999995</v>
      </c>
      <c r="G20" s="116">
        <v>4514.78</v>
      </c>
      <c r="H20" s="116">
        <f t="shared" si="1"/>
        <v>3983.6099999999997</v>
      </c>
      <c r="I20" s="116">
        <f t="shared" si="1"/>
        <v>4298.36</v>
      </c>
      <c r="J20" s="116">
        <f t="shared" si="1"/>
        <v>4157.21</v>
      </c>
      <c r="K20" s="116">
        <f t="shared" si="1"/>
        <v>4557.58</v>
      </c>
      <c r="L20" s="116">
        <f t="shared" si="1"/>
        <v>3983.8500000000004</v>
      </c>
      <c r="M20" s="116">
        <f t="shared" si="1"/>
        <v>4270.750000000001</v>
      </c>
      <c r="N20" s="116">
        <f t="shared" si="1"/>
        <v>50886.03</v>
      </c>
    </row>
    <row r="21" spans="1:9" ht="13.5" customHeight="1">
      <c r="A21" s="2" t="s">
        <v>56</v>
      </c>
      <c r="I21" s="2" t="s">
        <v>75</v>
      </c>
    </row>
  </sheetData>
  <sheetProtection/>
  <mergeCells count="7">
    <mergeCell ref="A15:N15"/>
    <mergeCell ref="A18:N18"/>
    <mergeCell ref="B3:N3"/>
    <mergeCell ref="A5:N5"/>
    <mergeCell ref="A8:N8"/>
    <mergeCell ref="A9:N9"/>
    <mergeCell ref="A12:N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16" sqref="S16"/>
    </sheetView>
  </sheetViews>
  <sheetFormatPr defaultColWidth="9.140625" defaultRowHeight="12.75"/>
  <cols>
    <col min="1" max="1" width="3.7109375" style="2" customWidth="1"/>
    <col min="2" max="2" width="4.00390625" style="2" customWidth="1"/>
    <col min="3" max="3" width="11.8515625" style="2" customWidth="1"/>
    <col min="4" max="4" width="16.8515625" style="14" customWidth="1"/>
    <col min="5" max="5" width="8.8515625" style="94" bestFit="1" customWidth="1"/>
    <col min="6" max="6" width="8.57421875" style="94" bestFit="1" customWidth="1"/>
    <col min="7" max="9" width="8.8515625" style="94" bestFit="1" customWidth="1"/>
    <col min="10" max="10" width="8.57421875" style="94" bestFit="1" customWidth="1"/>
    <col min="11" max="12" width="8.8515625" style="94" bestFit="1" customWidth="1"/>
    <col min="13" max="14" width="8.57421875" style="94" bestFit="1" customWidth="1"/>
    <col min="15" max="15" width="8.28125" style="94" bestFit="1" customWidth="1"/>
    <col min="16" max="16" width="8.57421875" style="94" bestFit="1" customWidth="1"/>
    <col min="17" max="16384" width="9.140625" style="2" customWidth="1"/>
  </cols>
  <sheetData>
    <row r="1" spans="1:4" ht="19.5" customHeight="1">
      <c r="A1" s="3" t="s">
        <v>162</v>
      </c>
      <c r="D1" s="12"/>
    </row>
    <row r="2" ht="6.75" customHeight="1" thickBot="1"/>
    <row r="3" spans="5:16" ht="13.5" customHeight="1" thickBot="1">
      <c r="E3" s="125">
        <v>2015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5:16" ht="13.5" customHeight="1" thickBot="1">
      <c r="E4" s="74" t="s">
        <v>112</v>
      </c>
      <c r="F4" s="74" t="s">
        <v>113</v>
      </c>
      <c r="G4" s="74" t="s">
        <v>1</v>
      </c>
      <c r="H4" s="74" t="s">
        <v>2</v>
      </c>
      <c r="I4" s="74" t="s">
        <v>3</v>
      </c>
      <c r="J4" s="74" t="s">
        <v>4</v>
      </c>
      <c r="K4" s="74" t="s">
        <v>5</v>
      </c>
      <c r="L4" s="74" t="s">
        <v>114</v>
      </c>
      <c r="M4" s="74" t="s">
        <v>115</v>
      </c>
      <c r="N4" s="74" t="s">
        <v>116</v>
      </c>
      <c r="O4" s="74" t="s">
        <v>117</v>
      </c>
      <c r="P4" s="74" t="s">
        <v>118</v>
      </c>
    </row>
    <row r="5" spans="1:16" ht="12.75">
      <c r="A5" s="145" t="s">
        <v>121</v>
      </c>
      <c r="B5" s="146"/>
      <c r="C5" s="147"/>
      <c r="D5" s="79" t="s">
        <v>76</v>
      </c>
      <c r="E5" s="22">
        <f>E8+E11+E14+E17+E20</f>
        <v>2132</v>
      </c>
      <c r="F5" s="22">
        <f aca="true" t="shared" si="0" ref="F5:P5">F8+F11+F14+F17+F20</f>
        <v>1631</v>
      </c>
      <c r="G5" s="22">
        <f t="shared" si="0"/>
        <v>1231</v>
      </c>
      <c r="H5" s="22">
        <f t="shared" si="0"/>
        <v>1078</v>
      </c>
      <c r="I5" s="22">
        <f t="shared" si="0"/>
        <v>1136</v>
      </c>
      <c r="J5" s="22">
        <f t="shared" si="0"/>
        <v>1264</v>
      </c>
      <c r="K5" s="22">
        <f t="shared" si="0"/>
        <v>1422</v>
      </c>
      <c r="L5" s="22">
        <f t="shared" si="0"/>
        <v>1060</v>
      </c>
      <c r="M5" s="22">
        <f t="shared" si="0"/>
        <v>1661</v>
      </c>
      <c r="N5" s="22">
        <f t="shared" si="0"/>
        <v>1789</v>
      </c>
      <c r="O5" s="22">
        <f t="shared" si="0"/>
        <v>1032</v>
      </c>
      <c r="P5" s="22">
        <f t="shared" si="0"/>
        <v>905</v>
      </c>
    </row>
    <row r="6" spans="1:16" ht="12.75">
      <c r="A6" s="148"/>
      <c r="B6" s="149"/>
      <c r="C6" s="150"/>
      <c r="D6" s="76" t="s">
        <v>77</v>
      </c>
      <c r="E6" s="23">
        <f aca="true" t="shared" si="1" ref="E6:P7">E9+E12+E15+E18+E21</f>
        <v>1681</v>
      </c>
      <c r="F6" s="23">
        <f t="shared" si="1"/>
        <v>1125</v>
      </c>
      <c r="G6" s="23">
        <f t="shared" si="1"/>
        <v>629</v>
      </c>
      <c r="H6" s="23">
        <f t="shared" si="1"/>
        <v>983</v>
      </c>
      <c r="I6" s="23">
        <f t="shared" si="1"/>
        <v>1001</v>
      </c>
      <c r="J6" s="23">
        <f t="shared" si="1"/>
        <v>897</v>
      </c>
      <c r="K6" s="23">
        <f t="shared" si="1"/>
        <v>1254</v>
      </c>
      <c r="L6" s="23">
        <f t="shared" si="1"/>
        <v>911</v>
      </c>
      <c r="M6" s="23">
        <f t="shared" si="1"/>
        <v>1757</v>
      </c>
      <c r="N6" s="23">
        <f t="shared" si="1"/>
        <v>1156</v>
      </c>
      <c r="O6" s="23">
        <f t="shared" si="1"/>
        <v>521</v>
      </c>
      <c r="P6" s="23">
        <f t="shared" si="1"/>
        <v>958</v>
      </c>
    </row>
    <row r="7" spans="1:16" s="5" customFormat="1" ht="23.25" thickBot="1">
      <c r="A7" s="151"/>
      <c r="B7" s="152"/>
      <c r="C7" s="153"/>
      <c r="D7" s="77" t="s">
        <v>78</v>
      </c>
      <c r="E7" s="24">
        <f t="shared" si="1"/>
        <v>61095</v>
      </c>
      <c r="F7" s="24">
        <f t="shared" si="1"/>
        <v>61601</v>
      </c>
      <c r="G7" s="24">
        <f t="shared" si="1"/>
        <v>62203</v>
      </c>
      <c r="H7" s="24">
        <f t="shared" si="1"/>
        <v>62298</v>
      </c>
      <c r="I7" s="24">
        <f t="shared" si="1"/>
        <v>62433</v>
      </c>
      <c r="J7" s="24">
        <f t="shared" si="1"/>
        <v>62800</v>
      </c>
      <c r="K7" s="24">
        <f t="shared" si="1"/>
        <v>62968</v>
      </c>
      <c r="L7" s="24">
        <f t="shared" si="1"/>
        <v>63117</v>
      </c>
      <c r="M7" s="24">
        <f t="shared" si="1"/>
        <v>63021</v>
      </c>
      <c r="N7" s="24">
        <f t="shared" si="1"/>
        <v>63654</v>
      </c>
      <c r="O7" s="24">
        <f t="shared" si="1"/>
        <v>64165</v>
      </c>
      <c r="P7" s="24">
        <f t="shared" si="1"/>
        <v>64112</v>
      </c>
    </row>
    <row r="8" spans="1:16" s="6" customFormat="1" ht="11.25">
      <c r="A8" s="161" t="s">
        <v>125</v>
      </c>
      <c r="B8" s="164" t="s">
        <v>81</v>
      </c>
      <c r="C8" s="154" t="s">
        <v>79</v>
      </c>
      <c r="D8" s="79" t="s">
        <v>76</v>
      </c>
      <c r="E8" s="22">
        <v>114</v>
      </c>
      <c r="F8" s="22">
        <v>39</v>
      </c>
      <c r="G8" s="22">
        <v>41</v>
      </c>
      <c r="H8" s="22">
        <v>33</v>
      </c>
      <c r="I8" s="22">
        <v>25</v>
      </c>
      <c r="J8" s="22">
        <v>52</v>
      </c>
      <c r="K8" s="22">
        <v>54</v>
      </c>
      <c r="L8" s="22">
        <v>15</v>
      </c>
      <c r="M8" s="22">
        <v>26</v>
      </c>
      <c r="N8" s="22">
        <v>21</v>
      </c>
      <c r="O8" s="22">
        <v>24</v>
      </c>
      <c r="P8" s="22">
        <v>27</v>
      </c>
    </row>
    <row r="9" spans="1:16" s="6" customFormat="1" ht="11.25">
      <c r="A9" s="162"/>
      <c r="B9" s="165"/>
      <c r="C9" s="155"/>
      <c r="D9" s="76" t="s">
        <v>77</v>
      </c>
      <c r="E9" s="23">
        <v>36</v>
      </c>
      <c r="F9" s="23">
        <v>18</v>
      </c>
      <c r="G9" s="23">
        <v>48</v>
      </c>
      <c r="H9" s="23">
        <v>114</v>
      </c>
      <c r="I9" s="23">
        <v>38</v>
      </c>
      <c r="J9" s="23">
        <v>41</v>
      </c>
      <c r="K9" s="23">
        <v>33</v>
      </c>
      <c r="L9" s="23">
        <v>25</v>
      </c>
      <c r="M9" s="23">
        <v>51</v>
      </c>
      <c r="N9" s="23">
        <v>55</v>
      </c>
      <c r="O9" s="23">
        <v>15</v>
      </c>
      <c r="P9" s="23">
        <v>26</v>
      </c>
    </row>
    <row r="10" spans="1:16" s="6" customFormat="1" ht="23.25" thickBot="1">
      <c r="A10" s="162"/>
      <c r="B10" s="165"/>
      <c r="C10" s="156"/>
      <c r="D10" s="77" t="s">
        <v>78</v>
      </c>
      <c r="E10" s="24">
        <v>179</v>
      </c>
      <c r="F10" s="24">
        <v>200</v>
      </c>
      <c r="G10" s="24">
        <v>193</v>
      </c>
      <c r="H10" s="24">
        <v>112</v>
      </c>
      <c r="I10" s="24">
        <v>99</v>
      </c>
      <c r="J10" s="24">
        <v>110</v>
      </c>
      <c r="K10" s="24">
        <v>131</v>
      </c>
      <c r="L10" s="24">
        <v>121</v>
      </c>
      <c r="M10" s="24">
        <v>96</v>
      </c>
      <c r="N10" s="24">
        <v>62</v>
      </c>
      <c r="O10" s="24">
        <v>71</v>
      </c>
      <c r="P10" s="24">
        <v>72</v>
      </c>
    </row>
    <row r="11" spans="1:16" s="6" customFormat="1" ht="11.25">
      <c r="A11" s="162"/>
      <c r="B11" s="165"/>
      <c r="C11" s="154" t="s">
        <v>80</v>
      </c>
      <c r="D11" s="79" t="s">
        <v>76</v>
      </c>
      <c r="E11" s="22">
        <v>135</v>
      </c>
      <c r="F11" s="22">
        <v>114</v>
      </c>
      <c r="G11" s="22">
        <v>61</v>
      </c>
      <c r="H11" s="22">
        <v>85</v>
      </c>
      <c r="I11" s="22">
        <v>98</v>
      </c>
      <c r="J11" s="22">
        <v>87</v>
      </c>
      <c r="K11" s="22">
        <v>109</v>
      </c>
      <c r="L11" s="22">
        <v>83</v>
      </c>
      <c r="M11" s="22">
        <v>76</v>
      </c>
      <c r="N11" s="22">
        <v>104</v>
      </c>
      <c r="O11" s="22">
        <v>59</v>
      </c>
      <c r="P11" s="22">
        <v>44</v>
      </c>
    </row>
    <row r="12" spans="1:16" s="6" customFormat="1" ht="11.25">
      <c r="A12" s="162"/>
      <c r="B12" s="165"/>
      <c r="C12" s="155"/>
      <c r="D12" s="76" t="s">
        <v>77</v>
      </c>
      <c r="E12" s="23">
        <v>162</v>
      </c>
      <c r="F12" s="23">
        <v>68</v>
      </c>
      <c r="G12" s="23">
        <v>111</v>
      </c>
      <c r="H12" s="23">
        <v>99</v>
      </c>
      <c r="I12" s="23">
        <v>40</v>
      </c>
      <c r="J12" s="23">
        <v>90</v>
      </c>
      <c r="K12" s="23">
        <v>134</v>
      </c>
      <c r="L12" s="23">
        <v>115</v>
      </c>
      <c r="M12" s="23">
        <v>60</v>
      </c>
      <c r="N12" s="23">
        <v>85</v>
      </c>
      <c r="O12" s="23">
        <v>98</v>
      </c>
      <c r="P12" s="23">
        <v>88</v>
      </c>
    </row>
    <row r="13" spans="1:16" s="6" customFormat="1" ht="23.25" thickBot="1">
      <c r="A13" s="162"/>
      <c r="B13" s="165"/>
      <c r="C13" s="156"/>
      <c r="D13" s="77" t="s">
        <v>78</v>
      </c>
      <c r="E13" s="24">
        <v>543</v>
      </c>
      <c r="F13" s="24">
        <v>589</v>
      </c>
      <c r="G13" s="24">
        <v>539</v>
      </c>
      <c r="H13" s="24">
        <v>525</v>
      </c>
      <c r="I13" s="24">
        <v>583</v>
      </c>
      <c r="J13" s="24">
        <v>580</v>
      </c>
      <c r="K13" s="24">
        <v>555</v>
      </c>
      <c r="L13" s="24">
        <v>523</v>
      </c>
      <c r="M13" s="24">
        <v>539</v>
      </c>
      <c r="N13" s="24">
        <v>558</v>
      </c>
      <c r="O13" s="24">
        <v>519</v>
      </c>
      <c r="P13" s="24">
        <v>475</v>
      </c>
    </row>
    <row r="14" spans="1:16" s="6" customFormat="1" ht="11.25">
      <c r="A14" s="162"/>
      <c r="B14" s="165"/>
      <c r="C14" s="154" t="s">
        <v>82</v>
      </c>
      <c r="D14" s="79" t="s">
        <v>76</v>
      </c>
      <c r="E14" s="22">
        <v>225</v>
      </c>
      <c r="F14" s="22">
        <v>43</v>
      </c>
      <c r="G14" s="22">
        <v>40</v>
      </c>
      <c r="H14" s="22">
        <v>36</v>
      </c>
      <c r="I14" s="22">
        <v>38</v>
      </c>
      <c r="J14" s="22">
        <v>37</v>
      </c>
      <c r="K14" s="22">
        <v>48</v>
      </c>
      <c r="L14" s="22">
        <v>30</v>
      </c>
      <c r="M14" s="22">
        <v>73</v>
      </c>
      <c r="N14" s="22">
        <v>66</v>
      </c>
      <c r="O14" s="22">
        <v>78</v>
      </c>
      <c r="P14" s="22">
        <v>108</v>
      </c>
    </row>
    <row r="15" spans="1:16" s="6" customFormat="1" ht="11.25">
      <c r="A15" s="162"/>
      <c r="B15" s="165"/>
      <c r="C15" s="155"/>
      <c r="D15" s="76" t="s">
        <v>77</v>
      </c>
      <c r="E15" s="23">
        <v>224</v>
      </c>
      <c r="F15" s="23">
        <v>322</v>
      </c>
      <c r="G15" s="23">
        <v>62</v>
      </c>
      <c r="H15" s="23">
        <v>47</v>
      </c>
      <c r="I15" s="23">
        <v>48</v>
      </c>
      <c r="J15" s="23">
        <v>80</v>
      </c>
      <c r="K15" s="23">
        <v>114</v>
      </c>
      <c r="L15" s="23">
        <v>41</v>
      </c>
      <c r="M15" s="23">
        <v>91</v>
      </c>
      <c r="N15" s="23">
        <v>91</v>
      </c>
      <c r="O15" s="23">
        <v>37</v>
      </c>
      <c r="P15" s="23">
        <v>61</v>
      </c>
    </row>
    <row r="16" spans="1:16" s="6" customFormat="1" ht="23.25" thickBot="1">
      <c r="A16" s="162"/>
      <c r="B16" s="165"/>
      <c r="C16" s="156"/>
      <c r="D16" s="77" t="s">
        <v>78</v>
      </c>
      <c r="E16" s="24">
        <v>1218</v>
      </c>
      <c r="F16" s="24">
        <v>939</v>
      </c>
      <c r="G16" s="24">
        <v>917</v>
      </c>
      <c r="H16" s="24">
        <v>906</v>
      </c>
      <c r="I16" s="24">
        <v>896</v>
      </c>
      <c r="J16" s="24">
        <v>853</v>
      </c>
      <c r="K16" s="24">
        <v>787</v>
      </c>
      <c r="L16" s="24">
        <v>776</v>
      </c>
      <c r="M16" s="24">
        <v>758</v>
      </c>
      <c r="N16" s="24">
        <v>733</v>
      </c>
      <c r="O16" s="24">
        <v>774</v>
      </c>
      <c r="P16" s="24">
        <v>821</v>
      </c>
    </row>
    <row r="17" spans="1:16" s="6" customFormat="1" ht="11.25">
      <c r="A17" s="162"/>
      <c r="B17" s="165"/>
      <c r="C17" s="154" t="s">
        <v>83</v>
      </c>
      <c r="D17" s="79" t="s">
        <v>76</v>
      </c>
      <c r="E17" s="22">
        <v>49</v>
      </c>
      <c r="F17" s="22">
        <v>344</v>
      </c>
      <c r="G17" s="22">
        <v>43</v>
      </c>
      <c r="H17" s="22">
        <v>134</v>
      </c>
      <c r="I17" s="22">
        <v>155</v>
      </c>
      <c r="J17" s="22">
        <v>300</v>
      </c>
      <c r="K17" s="22">
        <v>216</v>
      </c>
      <c r="L17" s="22">
        <v>209</v>
      </c>
      <c r="M17" s="22">
        <v>416</v>
      </c>
      <c r="N17" s="22">
        <v>402</v>
      </c>
      <c r="O17" s="22">
        <v>190</v>
      </c>
      <c r="P17" s="22">
        <v>80</v>
      </c>
    </row>
    <row r="18" spans="1:16" s="6" customFormat="1" ht="11.25">
      <c r="A18" s="162"/>
      <c r="B18" s="165"/>
      <c r="C18" s="155"/>
      <c r="D18" s="76" t="s">
        <v>77</v>
      </c>
      <c r="E18" s="23">
        <v>24</v>
      </c>
      <c r="F18" s="23">
        <v>37</v>
      </c>
      <c r="G18" s="23">
        <v>37</v>
      </c>
      <c r="H18" s="23">
        <v>34</v>
      </c>
      <c r="I18" s="23">
        <v>9</v>
      </c>
      <c r="J18" s="23">
        <v>20</v>
      </c>
      <c r="K18" s="23">
        <v>88</v>
      </c>
      <c r="L18" s="23">
        <v>72</v>
      </c>
      <c r="M18" s="23">
        <v>6</v>
      </c>
      <c r="N18" s="23">
        <v>38</v>
      </c>
      <c r="O18" s="23">
        <v>50</v>
      </c>
      <c r="P18" s="23">
        <v>19</v>
      </c>
    </row>
    <row r="19" spans="1:16" s="6" customFormat="1" ht="23.25" thickBot="1">
      <c r="A19" s="162"/>
      <c r="B19" s="165"/>
      <c r="C19" s="156"/>
      <c r="D19" s="77" t="s">
        <v>78</v>
      </c>
      <c r="E19" s="24">
        <v>2179</v>
      </c>
      <c r="F19" s="24">
        <v>2486</v>
      </c>
      <c r="G19" s="24">
        <v>2492</v>
      </c>
      <c r="H19" s="24">
        <v>2592</v>
      </c>
      <c r="I19" s="24">
        <v>2738</v>
      </c>
      <c r="J19" s="24">
        <v>3018</v>
      </c>
      <c r="K19" s="24">
        <v>3146</v>
      </c>
      <c r="L19" s="24">
        <v>3283</v>
      </c>
      <c r="M19" s="24">
        <v>3693</v>
      </c>
      <c r="N19" s="24">
        <v>4057</v>
      </c>
      <c r="O19" s="24">
        <v>4197</v>
      </c>
      <c r="P19" s="24">
        <v>4258</v>
      </c>
    </row>
    <row r="20" spans="1:16" s="6" customFormat="1" ht="11.25">
      <c r="A20" s="162"/>
      <c r="B20" s="165"/>
      <c r="C20" s="154" t="s">
        <v>84</v>
      </c>
      <c r="D20" s="79" t="s">
        <v>76</v>
      </c>
      <c r="E20" s="22">
        <v>1609</v>
      </c>
      <c r="F20" s="22">
        <v>1091</v>
      </c>
      <c r="G20" s="22">
        <v>1046</v>
      </c>
      <c r="H20" s="22">
        <v>790</v>
      </c>
      <c r="I20" s="22">
        <v>820</v>
      </c>
      <c r="J20" s="22">
        <v>788</v>
      </c>
      <c r="K20" s="22">
        <v>995</v>
      </c>
      <c r="L20" s="22">
        <v>723</v>
      </c>
      <c r="M20" s="22">
        <v>1070</v>
      </c>
      <c r="N20" s="22">
        <v>1196</v>
      </c>
      <c r="O20" s="22">
        <v>681</v>
      </c>
      <c r="P20" s="22">
        <v>646</v>
      </c>
    </row>
    <row r="21" spans="1:16" s="6" customFormat="1" ht="11.25">
      <c r="A21" s="162"/>
      <c r="B21" s="165"/>
      <c r="C21" s="155"/>
      <c r="D21" s="76" t="s">
        <v>77</v>
      </c>
      <c r="E21" s="23">
        <v>1235</v>
      </c>
      <c r="F21" s="23">
        <v>680</v>
      </c>
      <c r="G21" s="23">
        <v>371</v>
      </c>
      <c r="H21" s="23">
        <v>689</v>
      </c>
      <c r="I21" s="23">
        <v>866</v>
      </c>
      <c r="J21" s="23">
        <v>666</v>
      </c>
      <c r="K21" s="23">
        <v>885</v>
      </c>
      <c r="L21" s="23">
        <v>658</v>
      </c>
      <c r="M21" s="23">
        <v>1549</v>
      </c>
      <c r="N21" s="23">
        <v>887</v>
      </c>
      <c r="O21" s="23">
        <v>321</v>
      </c>
      <c r="P21" s="23">
        <v>764</v>
      </c>
    </row>
    <row r="22" spans="1:16" s="6" customFormat="1" ht="23.25" thickBot="1">
      <c r="A22" s="162"/>
      <c r="B22" s="165"/>
      <c r="C22" s="156"/>
      <c r="D22" s="77" t="s">
        <v>78</v>
      </c>
      <c r="E22" s="24">
        <v>56976</v>
      </c>
      <c r="F22" s="24">
        <v>57387</v>
      </c>
      <c r="G22" s="24">
        <v>58062</v>
      </c>
      <c r="H22" s="24">
        <v>58163</v>
      </c>
      <c r="I22" s="24">
        <v>58117</v>
      </c>
      <c r="J22" s="24">
        <v>58239</v>
      </c>
      <c r="K22" s="24">
        <v>58349</v>
      </c>
      <c r="L22" s="24">
        <v>58414</v>
      </c>
      <c r="M22" s="24">
        <v>57935</v>
      </c>
      <c r="N22" s="24">
        <v>58244</v>
      </c>
      <c r="O22" s="24">
        <v>58604</v>
      </c>
      <c r="P22" s="24">
        <v>58486</v>
      </c>
    </row>
    <row r="23" spans="1:16" s="6" customFormat="1" ht="11.25">
      <c r="A23" s="162"/>
      <c r="B23" s="161" t="s">
        <v>86</v>
      </c>
      <c r="C23" s="159" t="s">
        <v>85</v>
      </c>
      <c r="D23" s="79" t="s">
        <v>88</v>
      </c>
      <c r="E23" s="22">
        <v>19619</v>
      </c>
      <c r="F23" s="22">
        <v>19830</v>
      </c>
      <c r="G23" s="22">
        <v>20912</v>
      </c>
      <c r="H23" s="22">
        <v>21074</v>
      </c>
      <c r="I23" s="22">
        <v>21174</v>
      </c>
      <c r="J23" s="22">
        <v>21448</v>
      </c>
      <c r="K23" s="22">
        <v>21824</v>
      </c>
      <c r="L23" s="22">
        <v>22103</v>
      </c>
      <c r="M23" s="22">
        <v>22174</v>
      </c>
      <c r="N23" s="22">
        <v>22651</v>
      </c>
      <c r="O23" s="22">
        <v>23136</v>
      </c>
      <c r="P23" s="22">
        <v>23549</v>
      </c>
    </row>
    <row r="24" spans="1:16" s="6" customFormat="1" ht="12" thickBot="1">
      <c r="A24" s="162"/>
      <c r="B24" s="162"/>
      <c r="C24" s="166"/>
      <c r="D24" s="77" t="s">
        <v>89</v>
      </c>
      <c r="E24" s="48">
        <v>32.1</v>
      </c>
      <c r="F24" s="48">
        <v>32.2</v>
      </c>
      <c r="G24" s="48">
        <v>33.6</v>
      </c>
      <c r="H24" s="48">
        <v>33.8</v>
      </c>
      <c r="I24" s="48">
        <v>33.9</v>
      </c>
      <c r="J24" s="48">
        <v>34.2</v>
      </c>
      <c r="K24" s="48">
        <v>34.7</v>
      </c>
      <c r="L24" s="48">
        <v>35</v>
      </c>
      <c r="M24" s="48">
        <v>35.2</v>
      </c>
      <c r="N24" s="48">
        <v>35.6</v>
      </c>
      <c r="O24" s="48">
        <v>36.1</v>
      </c>
      <c r="P24" s="48">
        <v>36.7</v>
      </c>
    </row>
    <row r="25" spans="1:16" s="6" customFormat="1" ht="11.25">
      <c r="A25" s="162"/>
      <c r="B25" s="162"/>
      <c r="C25" s="159" t="s">
        <v>87</v>
      </c>
      <c r="D25" s="79" t="s">
        <v>88</v>
      </c>
      <c r="E25" s="22">
        <v>31095</v>
      </c>
      <c r="F25" s="22">
        <v>31318</v>
      </c>
      <c r="G25" s="22">
        <v>30881</v>
      </c>
      <c r="H25" s="22">
        <v>30706</v>
      </c>
      <c r="I25" s="22">
        <v>30725</v>
      </c>
      <c r="J25" s="22">
        <v>30703</v>
      </c>
      <c r="K25" s="22">
        <v>30545</v>
      </c>
      <c r="L25" s="22">
        <v>30345</v>
      </c>
      <c r="M25" s="22">
        <v>30207</v>
      </c>
      <c r="N25" s="22">
        <v>30276</v>
      </c>
      <c r="O25" s="22">
        <v>30240</v>
      </c>
      <c r="P25" s="22">
        <v>29706</v>
      </c>
    </row>
    <row r="26" spans="1:16" s="6" customFormat="1" ht="12" thickBot="1">
      <c r="A26" s="162"/>
      <c r="B26" s="162"/>
      <c r="C26" s="166"/>
      <c r="D26" s="77" t="s">
        <v>89</v>
      </c>
      <c r="E26" s="48">
        <v>50.9</v>
      </c>
      <c r="F26" s="48">
        <v>50.8</v>
      </c>
      <c r="G26" s="48">
        <v>49.6</v>
      </c>
      <c r="H26" s="48">
        <v>49.3</v>
      </c>
      <c r="I26" s="48">
        <v>49.2</v>
      </c>
      <c r="J26" s="48">
        <v>48.9</v>
      </c>
      <c r="K26" s="48">
        <v>48.5</v>
      </c>
      <c r="L26" s="48">
        <v>48.1</v>
      </c>
      <c r="M26" s="48">
        <v>47.9</v>
      </c>
      <c r="N26" s="48">
        <v>47.6</v>
      </c>
      <c r="O26" s="48">
        <v>47.1</v>
      </c>
      <c r="P26" s="48">
        <v>46.3</v>
      </c>
    </row>
    <row r="27" spans="1:16" s="6" customFormat="1" ht="11.25">
      <c r="A27" s="162"/>
      <c r="B27" s="162"/>
      <c r="C27" s="159" t="s">
        <v>90</v>
      </c>
      <c r="D27" s="79" t="s">
        <v>88</v>
      </c>
      <c r="E27" s="22">
        <v>538</v>
      </c>
      <c r="F27" s="22">
        <v>535</v>
      </c>
      <c r="G27" s="22">
        <v>539</v>
      </c>
      <c r="H27" s="22">
        <v>543</v>
      </c>
      <c r="I27" s="22">
        <v>533</v>
      </c>
      <c r="J27" s="22">
        <v>529</v>
      </c>
      <c r="K27" s="22">
        <v>531</v>
      </c>
      <c r="L27" s="22">
        <v>534</v>
      </c>
      <c r="M27" s="22">
        <v>549</v>
      </c>
      <c r="N27" s="22">
        <v>550</v>
      </c>
      <c r="O27" s="22">
        <v>552</v>
      </c>
      <c r="P27" s="22">
        <v>553</v>
      </c>
    </row>
    <row r="28" spans="1:16" s="6" customFormat="1" ht="12" thickBot="1">
      <c r="A28" s="162"/>
      <c r="B28" s="162"/>
      <c r="C28" s="166"/>
      <c r="D28" s="77" t="s">
        <v>89</v>
      </c>
      <c r="E28" s="48">
        <v>0.9</v>
      </c>
      <c r="F28" s="48">
        <v>0.9</v>
      </c>
      <c r="G28" s="48">
        <v>0.9</v>
      </c>
      <c r="H28" s="48">
        <v>0.9</v>
      </c>
      <c r="I28" s="48">
        <v>0.9</v>
      </c>
      <c r="J28" s="48">
        <v>0.8</v>
      </c>
      <c r="K28" s="48">
        <v>0.8</v>
      </c>
      <c r="L28" s="48">
        <v>0.8</v>
      </c>
      <c r="M28" s="48">
        <v>0.9</v>
      </c>
      <c r="N28" s="48">
        <v>0.9</v>
      </c>
      <c r="O28" s="48">
        <v>0.9</v>
      </c>
      <c r="P28" s="48">
        <v>0.9</v>
      </c>
    </row>
    <row r="29" spans="1:16" s="6" customFormat="1" ht="11.25">
      <c r="A29" s="162"/>
      <c r="B29" s="162"/>
      <c r="C29" s="157" t="s">
        <v>91</v>
      </c>
      <c r="D29" s="79" t="s">
        <v>88</v>
      </c>
      <c r="E29" s="22">
        <v>7627</v>
      </c>
      <c r="F29" s="22">
        <v>7725</v>
      </c>
      <c r="G29" s="22">
        <v>7747</v>
      </c>
      <c r="H29" s="22">
        <v>7932</v>
      </c>
      <c r="I29" s="22">
        <v>8008</v>
      </c>
      <c r="J29" s="22">
        <v>8139</v>
      </c>
      <c r="K29" s="22">
        <v>8128</v>
      </c>
      <c r="L29" s="22">
        <v>8184</v>
      </c>
      <c r="M29" s="22">
        <v>8127</v>
      </c>
      <c r="N29" s="22">
        <v>8195</v>
      </c>
      <c r="O29" s="22">
        <v>8254</v>
      </c>
      <c r="P29" s="22">
        <v>8335</v>
      </c>
    </row>
    <row r="30" spans="1:16" s="6" customFormat="1" ht="12" thickBot="1">
      <c r="A30" s="162"/>
      <c r="B30" s="162"/>
      <c r="C30" s="158"/>
      <c r="D30" s="77" t="s">
        <v>89</v>
      </c>
      <c r="E30" s="49">
        <v>12.5</v>
      </c>
      <c r="F30" s="49">
        <v>12.5</v>
      </c>
      <c r="G30" s="49">
        <v>12.5</v>
      </c>
      <c r="H30" s="49">
        <v>12.7</v>
      </c>
      <c r="I30" s="49">
        <v>12.8</v>
      </c>
      <c r="J30" s="49">
        <v>13</v>
      </c>
      <c r="K30" s="49">
        <v>12.9</v>
      </c>
      <c r="L30" s="49">
        <v>13</v>
      </c>
      <c r="M30" s="49">
        <v>12.9</v>
      </c>
      <c r="N30" s="49">
        <v>12.9</v>
      </c>
      <c r="O30" s="49">
        <v>12.9</v>
      </c>
      <c r="P30" s="49">
        <v>13</v>
      </c>
    </row>
    <row r="31" spans="1:16" s="6" customFormat="1" ht="11.25">
      <c r="A31" s="162"/>
      <c r="B31" s="162"/>
      <c r="C31" s="159" t="s">
        <v>92</v>
      </c>
      <c r="D31" s="79" t="s">
        <v>88</v>
      </c>
      <c r="E31" s="22">
        <v>2216</v>
      </c>
      <c r="F31" s="22">
        <v>2193</v>
      </c>
      <c r="G31" s="22">
        <v>2124</v>
      </c>
      <c r="H31" s="22">
        <v>2043</v>
      </c>
      <c r="I31" s="22">
        <v>1993</v>
      </c>
      <c r="J31" s="22">
        <v>1981</v>
      </c>
      <c r="K31" s="22">
        <v>1940</v>
      </c>
      <c r="L31" s="22">
        <v>1951</v>
      </c>
      <c r="M31" s="22">
        <v>1964</v>
      </c>
      <c r="N31" s="22">
        <v>1982</v>
      </c>
      <c r="O31" s="22">
        <v>1983</v>
      </c>
      <c r="P31" s="22">
        <v>1969</v>
      </c>
    </row>
    <row r="32" spans="1:16" s="6" customFormat="1" ht="12" thickBot="1">
      <c r="A32" s="162"/>
      <c r="B32" s="162"/>
      <c r="C32" s="160"/>
      <c r="D32" s="77" t="s">
        <v>89</v>
      </c>
      <c r="E32" s="48">
        <v>3.6</v>
      </c>
      <c r="F32" s="48">
        <v>3.6</v>
      </c>
      <c r="G32" s="48">
        <v>3.4</v>
      </c>
      <c r="H32" s="48">
        <v>3.3</v>
      </c>
      <c r="I32" s="48">
        <v>3.2</v>
      </c>
      <c r="J32" s="48">
        <v>3.2</v>
      </c>
      <c r="K32" s="48">
        <v>3.1</v>
      </c>
      <c r="L32" s="48">
        <v>3.1</v>
      </c>
      <c r="M32" s="48">
        <v>3.1</v>
      </c>
      <c r="N32" s="48">
        <v>3.1</v>
      </c>
      <c r="O32" s="48">
        <v>3.1</v>
      </c>
      <c r="P32" s="48">
        <v>3.1</v>
      </c>
    </row>
    <row r="33" spans="1:16" s="6" customFormat="1" ht="12" thickBot="1">
      <c r="A33" s="163"/>
      <c r="B33" s="163"/>
      <c r="C33" s="167" t="s">
        <v>74</v>
      </c>
      <c r="D33" s="168"/>
      <c r="E33" s="38">
        <f>E23+E25+E27+E29+E31</f>
        <v>61095</v>
      </c>
      <c r="F33" s="38">
        <f aca="true" t="shared" si="2" ref="F33:P33">F23+F25+F27+F29+F31</f>
        <v>61601</v>
      </c>
      <c r="G33" s="38">
        <f t="shared" si="2"/>
        <v>62203</v>
      </c>
      <c r="H33" s="38">
        <f t="shared" si="2"/>
        <v>62298</v>
      </c>
      <c r="I33" s="38">
        <f t="shared" si="2"/>
        <v>62433</v>
      </c>
      <c r="J33" s="38">
        <f t="shared" si="2"/>
        <v>62800</v>
      </c>
      <c r="K33" s="38">
        <f t="shared" si="2"/>
        <v>62968</v>
      </c>
      <c r="L33" s="38">
        <f t="shared" si="2"/>
        <v>63117</v>
      </c>
      <c r="M33" s="38">
        <f t="shared" si="2"/>
        <v>63021</v>
      </c>
      <c r="N33" s="38">
        <f t="shared" si="2"/>
        <v>63654</v>
      </c>
      <c r="O33" s="38">
        <f t="shared" si="2"/>
        <v>64165</v>
      </c>
      <c r="P33" s="38">
        <f t="shared" si="2"/>
        <v>64112</v>
      </c>
    </row>
    <row r="34" ht="13.5" customHeight="1">
      <c r="A34" s="2" t="s">
        <v>56</v>
      </c>
    </row>
    <row r="71" spans="4:15" ht="12.75">
      <c r="D71" s="21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</sheetData>
  <sheetProtection/>
  <mergeCells count="16">
    <mergeCell ref="B23:B33"/>
    <mergeCell ref="C33:D33"/>
    <mergeCell ref="C11:C13"/>
    <mergeCell ref="C14:C16"/>
    <mergeCell ref="C17:C19"/>
    <mergeCell ref="C20:C22"/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1.7109375" style="80" customWidth="1"/>
    <col min="2" max="2" width="13.00390625" style="80" customWidth="1"/>
    <col min="3" max="16384" width="9.140625" style="80" customWidth="1"/>
  </cols>
  <sheetData>
    <row r="1" spans="1:15" s="2" customFormat="1" ht="19.5" customHeight="1">
      <c r="A1" s="3" t="s">
        <v>163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s="2" customFormat="1" ht="6.75" customHeight="1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3:15" s="2" customFormat="1" ht="13.5" customHeight="1" thickBot="1">
      <c r="C3" s="125">
        <v>2015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32"/>
    </row>
    <row r="4" spans="3:15" s="2" customFormat="1" ht="13.5" customHeight="1" thickBot="1">
      <c r="C4" s="74" t="s">
        <v>112</v>
      </c>
      <c r="D4" s="74" t="s">
        <v>113</v>
      </c>
      <c r="E4" s="74" t="s">
        <v>1</v>
      </c>
      <c r="F4" s="74" t="s">
        <v>2</v>
      </c>
      <c r="G4" s="74" t="s">
        <v>3</v>
      </c>
      <c r="H4" s="74" t="s">
        <v>4</v>
      </c>
      <c r="I4" s="74" t="s">
        <v>5</v>
      </c>
      <c r="J4" s="74" t="s">
        <v>114</v>
      </c>
      <c r="K4" s="74" t="s">
        <v>115</v>
      </c>
      <c r="L4" s="74" t="s">
        <v>116</v>
      </c>
      <c r="M4" s="74" t="s">
        <v>117</v>
      </c>
      <c r="N4" s="74" t="s">
        <v>118</v>
      </c>
      <c r="O4" s="32"/>
    </row>
    <row r="5" spans="1:15" s="2" customFormat="1" ht="24.75" customHeight="1">
      <c r="A5" s="171" t="s">
        <v>93</v>
      </c>
      <c r="B5" s="50" t="s">
        <v>95</v>
      </c>
      <c r="C5" s="51">
        <v>4.39</v>
      </c>
      <c r="D5" s="51">
        <v>4.39</v>
      </c>
      <c r="E5" s="51">
        <v>4.39</v>
      </c>
      <c r="F5" s="51">
        <v>4.39</v>
      </c>
      <c r="G5" s="51">
        <v>4.39</v>
      </c>
      <c r="H5" s="51">
        <v>4.39</v>
      </c>
      <c r="I5" s="51">
        <v>4.39</v>
      </c>
      <c r="J5" s="98">
        <v>4.39</v>
      </c>
      <c r="K5" s="51">
        <v>4.39</v>
      </c>
      <c r="L5" s="51">
        <v>4.39</v>
      </c>
      <c r="M5" s="51">
        <v>4.39</v>
      </c>
      <c r="N5" s="51">
        <v>4.39</v>
      </c>
      <c r="O5" s="32"/>
    </row>
    <row r="6" spans="1:15" s="2" customFormat="1" ht="24.75" customHeight="1" thickBot="1">
      <c r="A6" s="172"/>
      <c r="B6" s="52" t="s">
        <v>127</v>
      </c>
      <c r="C6" s="53">
        <v>4.44</v>
      </c>
      <c r="D6" s="53">
        <v>4.44</v>
      </c>
      <c r="E6" s="53">
        <v>4.44</v>
      </c>
      <c r="F6" s="53">
        <v>4.44</v>
      </c>
      <c r="G6" s="53">
        <v>4.44</v>
      </c>
      <c r="H6" s="53">
        <v>4.44</v>
      </c>
      <c r="I6" s="53">
        <v>4.44</v>
      </c>
      <c r="J6" s="53">
        <v>4.44</v>
      </c>
      <c r="K6" s="53">
        <v>4.44</v>
      </c>
      <c r="L6" s="53">
        <v>4.44</v>
      </c>
      <c r="M6" s="53">
        <v>4.44</v>
      </c>
      <c r="N6" s="53">
        <v>4.44</v>
      </c>
      <c r="O6" s="32"/>
    </row>
    <row r="7" spans="1:15" s="2" customFormat="1" ht="24.75" customHeight="1">
      <c r="A7" s="171" t="s">
        <v>80</v>
      </c>
      <c r="B7" s="50" t="s">
        <v>95</v>
      </c>
      <c r="C7" s="51">
        <v>4.87</v>
      </c>
      <c r="D7" s="51">
        <v>4.87</v>
      </c>
      <c r="E7" s="51">
        <v>4.87</v>
      </c>
      <c r="F7" s="51">
        <v>4.87</v>
      </c>
      <c r="G7" s="51">
        <v>4.87</v>
      </c>
      <c r="H7" s="51">
        <v>4.87</v>
      </c>
      <c r="I7" s="51">
        <v>4.87</v>
      </c>
      <c r="J7" s="51">
        <v>4.87</v>
      </c>
      <c r="K7" s="51">
        <v>4.87</v>
      </c>
      <c r="L7" s="51">
        <v>4.87</v>
      </c>
      <c r="M7" s="51">
        <v>4.87</v>
      </c>
      <c r="N7" s="51">
        <v>4.87</v>
      </c>
      <c r="O7" s="32"/>
    </row>
    <row r="8" spans="1:15" s="2" customFormat="1" ht="24.75" customHeight="1" thickBot="1">
      <c r="A8" s="172"/>
      <c r="B8" s="52" t="s">
        <v>127</v>
      </c>
      <c r="C8" s="53">
        <v>4.99</v>
      </c>
      <c r="D8" s="53">
        <v>4.99</v>
      </c>
      <c r="E8" s="53">
        <v>4.99</v>
      </c>
      <c r="F8" s="53">
        <v>4.99</v>
      </c>
      <c r="G8" s="53">
        <v>4.99</v>
      </c>
      <c r="H8" s="53">
        <v>4.99</v>
      </c>
      <c r="I8" s="53">
        <v>4.99</v>
      </c>
      <c r="J8" s="53">
        <v>4.99</v>
      </c>
      <c r="K8" s="53">
        <v>4.99</v>
      </c>
      <c r="L8" s="53">
        <v>4.99</v>
      </c>
      <c r="M8" s="53">
        <v>4.99</v>
      </c>
      <c r="N8" s="53">
        <v>4.99</v>
      </c>
      <c r="O8" s="32"/>
    </row>
    <row r="9" spans="1:15" s="2" customFormat="1" ht="24.75" customHeight="1">
      <c r="A9" s="171" t="s">
        <v>82</v>
      </c>
      <c r="B9" s="50" t="s">
        <v>95</v>
      </c>
      <c r="C9" s="51">
        <v>5.08</v>
      </c>
      <c r="D9" s="51">
        <v>5.08</v>
      </c>
      <c r="E9" s="51">
        <v>5.08</v>
      </c>
      <c r="F9" s="51">
        <v>5.08</v>
      </c>
      <c r="G9" s="51">
        <v>50.8</v>
      </c>
      <c r="H9" s="51">
        <v>5.08</v>
      </c>
      <c r="I9" s="51">
        <v>5.08</v>
      </c>
      <c r="J9" s="51">
        <v>5.08</v>
      </c>
      <c r="K9" s="51">
        <v>5.08</v>
      </c>
      <c r="L9" s="51">
        <v>5.08</v>
      </c>
      <c r="M9" s="51">
        <v>5.08</v>
      </c>
      <c r="N9" s="51">
        <v>5.08</v>
      </c>
      <c r="O9" s="32"/>
    </row>
    <row r="10" spans="1:15" s="2" customFormat="1" ht="24.75" customHeight="1" thickBot="1">
      <c r="A10" s="172"/>
      <c r="B10" s="52" t="s">
        <v>127</v>
      </c>
      <c r="C10" s="53">
        <v>5.35</v>
      </c>
      <c r="D10" s="53">
        <v>5.35</v>
      </c>
      <c r="E10" s="53">
        <v>5.35</v>
      </c>
      <c r="F10" s="53">
        <v>5.35</v>
      </c>
      <c r="G10" s="53">
        <v>5.35</v>
      </c>
      <c r="H10" s="53">
        <v>5.35</v>
      </c>
      <c r="I10" s="53">
        <v>5.35</v>
      </c>
      <c r="J10" s="53">
        <v>5.35</v>
      </c>
      <c r="K10" s="53">
        <v>5.35</v>
      </c>
      <c r="L10" s="53">
        <v>5.35</v>
      </c>
      <c r="M10" s="53">
        <v>5.35</v>
      </c>
      <c r="N10" s="53">
        <v>5.35</v>
      </c>
      <c r="O10" s="32"/>
    </row>
    <row r="11" spans="1:15" s="2" customFormat="1" ht="24.75" customHeight="1" thickBot="1">
      <c r="A11" s="47" t="s">
        <v>83</v>
      </c>
      <c r="B11" s="34" t="s">
        <v>96</v>
      </c>
      <c r="C11" s="54">
        <v>5.84</v>
      </c>
      <c r="D11" s="54">
        <v>5.84</v>
      </c>
      <c r="E11" s="54">
        <v>5.84</v>
      </c>
      <c r="F11" s="54">
        <v>5.84</v>
      </c>
      <c r="G11" s="54">
        <v>5.84</v>
      </c>
      <c r="H11" s="54">
        <v>5.84</v>
      </c>
      <c r="I11" s="54">
        <v>5.84</v>
      </c>
      <c r="J11" s="54">
        <v>5.84</v>
      </c>
      <c r="K11" s="54">
        <v>5.84</v>
      </c>
      <c r="L11" s="54">
        <v>5.84</v>
      </c>
      <c r="M11" s="54">
        <v>5.84</v>
      </c>
      <c r="N11" s="54">
        <v>5.84</v>
      </c>
      <c r="O11" s="32"/>
    </row>
    <row r="12" spans="1:15" s="2" customFormat="1" ht="24.75" customHeight="1" thickBot="1">
      <c r="A12" s="47" t="s">
        <v>97</v>
      </c>
      <c r="B12" s="34" t="s">
        <v>96</v>
      </c>
      <c r="C12" s="54">
        <v>6.5</v>
      </c>
      <c r="D12" s="54">
        <v>6.5</v>
      </c>
      <c r="E12" s="54">
        <v>6.5</v>
      </c>
      <c r="F12" s="54">
        <v>6.5</v>
      </c>
      <c r="G12" s="54">
        <v>6.5</v>
      </c>
      <c r="H12" s="54">
        <v>6.5</v>
      </c>
      <c r="I12" s="54">
        <v>6.5</v>
      </c>
      <c r="J12" s="54">
        <v>6.5</v>
      </c>
      <c r="K12" s="54">
        <v>6.5</v>
      </c>
      <c r="L12" s="54">
        <v>6.5</v>
      </c>
      <c r="M12" s="54">
        <v>6.5</v>
      </c>
      <c r="N12" s="54">
        <v>6.5</v>
      </c>
      <c r="O12" s="32"/>
    </row>
    <row r="13" spans="1:15" s="2" customFormat="1" ht="24.75" customHeight="1" thickBot="1">
      <c r="A13" s="47" t="s">
        <v>94</v>
      </c>
      <c r="B13" s="34" t="s">
        <v>96</v>
      </c>
      <c r="C13" s="54">
        <v>6.74</v>
      </c>
      <c r="D13" s="54">
        <v>6.74</v>
      </c>
      <c r="E13" s="54">
        <v>6.74</v>
      </c>
      <c r="F13" s="54">
        <v>6.74</v>
      </c>
      <c r="G13" s="54">
        <v>6.74</v>
      </c>
      <c r="H13" s="54">
        <v>6.74</v>
      </c>
      <c r="I13" s="54">
        <v>6.74</v>
      </c>
      <c r="J13" s="54">
        <v>6.74</v>
      </c>
      <c r="K13" s="54">
        <v>6.74</v>
      </c>
      <c r="L13" s="54">
        <v>6.74</v>
      </c>
      <c r="M13" s="54">
        <v>6.74</v>
      </c>
      <c r="N13" s="54">
        <v>6.74</v>
      </c>
      <c r="O13" s="32"/>
    </row>
    <row r="14" spans="1:15" s="2" customFormat="1" ht="24.75" customHeight="1" thickBot="1">
      <c r="A14" s="169" t="s">
        <v>98</v>
      </c>
      <c r="B14" s="170"/>
      <c r="C14" s="54">
        <v>10</v>
      </c>
      <c r="D14" s="54">
        <v>10</v>
      </c>
      <c r="E14" s="54">
        <v>10</v>
      </c>
      <c r="F14" s="54">
        <v>10</v>
      </c>
      <c r="G14" s="54">
        <v>10</v>
      </c>
      <c r="H14" s="54">
        <v>10</v>
      </c>
      <c r="I14" s="54">
        <v>10</v>
      </c>
      <c r="J14" s="54">
        <v>10</v>
      </c>
      <c r="K14" s="54">
        <v>10</v>
      </c>
      <c r="L14" s="54">
        <v>10</v>
      </c>
      <c r="M14" s="54">
        <v>10</v>
      </c>
      <c r="N14" s="54">
        <v>10</v>
      </c>
      <c r="O14" s="94"/>
    </row>
    <row r="15" spans="1:15" s="2" customFormat="1" ht="13.5" customHeight="1">
      <c r="A15" s="2" t="s">
        <v>56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</sheetData>
  <sheetProtection/>
  <mergeCells count="5">
    <mergeCell ref="A14:B14"/>
    <mergeCell ref="A7:A8"/>
    <mergeCell ref="A5:A6"/>
    <mergeCell ref="C3:N3"/>
    <mergeCell ref="A9:A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="106" zoomScaleNormal="106" zoomScalePageLayoutView="0" workbookViewId="0" topLeftCell="A1">
      <selection activeCell="N1" sqref="N1"/>
    </sheetView>
  </sheetViews>
  <sheetFormatPr defaultColWidth="9.140625" defaultRowHeight="12.75"/>
  <cols>
    <col min="1" max="1" width="3.57421875" style="80" customWidth="1"/>
    <col min="2" max="2" width="19.28125" style="80" customWidth="1"/>
    <col min="3" max="14" width="9.57421875" style="80" customWidth="1"/>
    <col min="15" max="16384" width="9.140625" style="80" customWidth="1"/>
  </cols>
  <sheetData>
    <row r="1" spans="1:15" s="2" customFormat="1" ht="18.75">
      <c r="A1" s="3" t="s">
        <v>163</v>
      </c>
      <c r="B1" s="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3:15" s="2" customFormat="1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3:15" s="2" customFormat="1" ht="13.5" customHeight="1" thickBot="1">
      <c r="C3" s="125">
        <v>2015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32"/>
    </row>
    <row r="4" spans="3:15" s="2" customFormat="1" ht="13.5" thickBot="1">
      <c r="C4" s="74" t="s">
        <v>112</v>
      </c>
      <c r="D4" s="74" t="s">
        <v>113</v>
      </c>
      <c r="E4" s="74" t="s">
        <v>1</v>
      </c>
      <c r="F4" s="74" t="s">
        <v>2</v>
      </c>
      <c r="G4" s="74" t="s">
        <v>3</v>
      </c>
      <c r="H4" s="74" t="s">
        <v>4</v>
      </c>
      <c r="I4" s="74" t="s">
        <v>5</v>
      </c>
      <c r="J4" s="74" t="s">
        <v>114</v>
      </c>
      <c r="K4" s="74" t="s">
        <v>115</v>
      </c>
      <c r="L4" s="74" t="s">
        <v>116</v>
      </c>
      <c r="M4" s="74" t="s">
        <v>117</v>
      </c>
      <c r="N4" s="74" t="s">
        <v>118</v>
      </c>
      <c r="O4" s="32"/>
    </row>
    <row r="5" spans="3:15" s="2" customFormat="1" ht="13.5" thickBot="1">
      <c r="C5" s="173" t="s">
        <v>122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32"/>
    </row>
    <row r="6" spans="1:15" s="2" customFormat="1" ht="15" customHeight="1">
      <c r="A6" s="174" t="s">
        <v>123</v>
      </c>
      <c r="B6" s="84" t="s">
        <v>99</v>
      </c>
      <c r="C6" s="81">
        <v>1507.5</v>
      </c>
      <c r="D6" s="81">
        <v>1507.5</v>
      </c>
      <c r="E6" s="81">
        <v>1507.5</v>
      </c>
      <c r="F6" s="81">
        <v>1507.5</v>
      </c>
      <c r="G6" s="81">
        <v>1507.5</v>
      </c>
      <c r="H6" s="81">
        <v>1507.5</v>
      </c>
      <c r="I6" s="81">
        <v>1507.5</v>
      </c>
      <c r="J6" s="81">
        <v>1507.5</v>
      </c>
      <c r="K6" s="81">
        <v>1507.5</v>
      </c>
      <c r="L6" s="81">
        <v>1507.5</v>
      </c>
      <c r="M6" s="81">
        <v>1507.5</v>
      </c>
      <c r="N6" s="81">
        <v>1507.5</v>
      </c>
      <c r="O6" s="32"/>
    </row>
    <row r="7" spans="1:15" s="2" customFormat="1" ht="15" customHeight="1">
      <c r="A7" s="175"/>
      <c r="B7" s="85" t="s">
        <v>132</v>
      </c>
      <c r="C7" s="82">
        <v>1749.81</v>
      </c>
      <c r="D7" s="82">
        <v>1712.7</v>
      </c>
      <c r="E7" s="82">
        <v>1632.16</v>
      </c>
      <c r="F7" s="82">
        <v>1629.29</v>
      </c>
      <c r="G7" s="82">
        <v>1683.9</v>
      </c>
      <c r="H7" s="82">
        <v>1690.57</v>
      </c>
      <c r="I7" s="82">
        <v>1658.94</v>
      </c>
      <c r="J7" s="82">
        <v>1678.62</v>
      </c>
      <c r="K7" s="82">
        <v>1693.63</v>
      </c>
      <c r="L7" s="82">
        <v>1692.9</v>
      </c>
      <c r="M7" s="82">
        <v>1619.24</v>
      </c>
      <c r="N7" s="82">
        <v>1638.19</v>
      </c>
      <c r="O7" s="32"/>
    </row>
    <row r="8" spans="1:15" s="2" customFormat="1" ht="15" customHeight="1">
      <c r="A8" s="175"/>
      <c r="B8" s="85" t="s">
        <v>156</v>
      </c>
      <c r="C8" s="82">
        <v>2284.37</v>
      </c>
      <c r="D8" s="82">
        <v>2311.36</v>
      </c>
      <c r="E8" s="82">
        <v>2258.48</v>
      </c>
      <c r="F8" s="82">
        <v>2259.05</v>
      </c>
      <c r="G8" s="82">
        <v>2332.5</v>
      </c>
      <c r="H8" s="82">
        <v>2345.03</v>
      </c>
      <c r="I8" s="82">
        <v>2344.95</v>
      </c>
      <c r="J8" s="82">
        <v>2350.81</v>
      </c>
      <c r="K8" s="82">
        <v>2316.19</v>
      </c>
      <c r="L8" s="82">
        <v>2312.17</v>
      </c>
      <c r="M8" s="82">
        <v>2291.54</v>
      </c>
      <c r="N8" s="82">
        <v>2260.97</v>
      </c>
      <c r="O8" s="32"/>
    </row>
    <row r="9" spans="1:15" s="2" customFormat="1" ht="15" customHeight="1">
      <c r="A9" s="175"/>
      <c r="B9" s="85" t="s">
        <v>101</v>
      </c>
      <c r="C9" s="82">
        <v>1615.79</v>
      </c>
      <c r="D9" s="82">
        <v>1610.2</v>
      </c>
      <c r="E9" s="82">
        <v>1537.61</v>
      </c>
      <c r="F9" s="82">
        <v>1569.71</v>
      </c>
      <c r="G9" s="82">
        <v>1620.94</v>
      </c>
      <c r="H9" s="82">
        <v>1617.32</v>
      </c>
      <c r="I9" s="82">
        <v>1580.89</v>
      </c>
      <c r="J9" s="82">
        <v>1557.2</v>
      </c>
      <c r="K9" s="82">
        <v>1551.1</v>
      </c>
      <c r="L9" s="82">
        <v>1555.54</v>
      </c>
      <c r="M9" s="82">
        <v>1494.95</v>
      </c>
      <c r="N9" s="82">
        <v>1512.7</v>
      </c>
      <c r="O9" s="32"/>
    </row>
    <row r="10" spans="1:15" s="2" customFormat="1" ht="15" customHeight="1">
      <c r="A10" s="175"/>
      <c r="B10" s="85" t="s">
        <v>100</v>
      </c>
      <c r="C10" s="82">
        <v>1246.01</v>
      </c>
      <c r="D10" s="82">
        <v>1205.57</v>
      </c>
      <c r="E10" s="82">
        <v>1195.48</v>
      </c>
      <c r="F10" s="82">
        <v>1224.37</v>
      </c>
      <c r="G10" s="82">
        <v>1239.43</v>
      </c>
      <c r="H10" s="82">
        <v>1219.89</v>
      </c>
      <c r="I10" s="82">
        <v>1174.87</v>
      </c>
      <c r="J10" s="82">
        <v>1146.89</v>
      </c>
      <c r="K10" s="82">
        <v>1137.57</v>
      </c>
      <c r="L10" s="82">
        <v>1153.17</v>
      </c>
      <c r="M10" s="82">
        <v>1136.93</v>
      </c>
      <c r="N10" s="82">
        <v>1102.63</v>
      </c>
      <c r="O10" s="32"/>
    </row>
    <row r="11" spans="1:15" s="2" customFormat="1" ht="15" customHeight="1">
      <c r="A11" s="175"/>
      <c r="B11" s="85" t="s">
        <v>133</v>
      </c>
      <c r="C11" s="82">
        <v>12.74</v>
      </c>
      <c r="D11" s="82">
        <v>12.7</v>
      </c>
      <c r="E11" s="82">
        <v>12.52</v>
      </c>
      <c r="F11" s="82">
        <v>12.62</v>
      </c>
      <c r="G11" s="82">
        <v>12.49</v>
      </c>
      <c r="H11" s="82">
        <v>12.18</v>
      </c>
      <c r="I11" s="82">
        <v>12.22</v>
      </c>
      <c r="J11" s="82">
        <v>12.24</v>
      </c>
      <c r="K11" s="82">
        <v>12.55</v>
      </c>
      <c r="L11" s="82">
        <v>12.56</v>
      </c>
      <c r="M11" s="82">
        <v>12.3</v>
      </c>
      <c r="N11" s="82">
        <v>12.37</v>
      </c>
      <c r="O11" s="32"/>
    </row>
    <row r="12" spans="1:15" s="2" customFormat="1" ht="15" customHeight="1">
      <c r="A12" s="175"/>
      <c r="B12" s="85" t="s">
        <v>134</v>
      </c>
      <c r="C12" s="82">
        <v>5121.13</v>
      </c>
      <c r="D12" s="82">
        <v>5101.81</v>
      </c>
      <c r="E12" s="82">
        <v>5041.19</v>
      </c>
      <c r="F12" s="82">
        <v>4996.43</v>
      </c>
      <c r="G12" s="82">
        <v>4992.53</v>
      </c>
      <c r="H12" s="82">
        <v>4988.13</v>
      </c>
      <c r="I12" s="82">
        <v>4978.24</v>
      </c>
      <c r="J12" s="82">
        <v>4982.55</v>
      </c>
      <c r="K12" s="82">
        <v>4989.16</v>
      </c>
      <c r="L12" s="82">
        <v>4988.27</v>
      </c>
      <c r="M12" s="82">
        <v>4960.61</v>
      </c>
      <c r="N12" s="82">
        <v>4964.2</v>
      </c>
      <c r="O12" s="32"/>
    </row>
    <row r="13" spans="1:15" s="2" customFormat="1" ht="15" customHeight="1">
      <c r="A13" s="175"/>
      <c r="B13" s="85" t="s">
        <v>135</v>
      </c>
      <c r="C13" s="82">
        <v>1.29</v>
      </c>
      <c r="D13" s="82">
        <v>1.29</v>
      </c>
      <c r="E13" s="82">
        <v>1.29</v>
      </c>
      <c r="F13" s="82">
        <v>1.29</v>
      </c>
      <c r="G13" s="82">
        <v>1.29</v>
      </c>
      <c r="H13" s="82">
        <v>1.29</v>
      </c>
      <c r="I13" s="82">
        <v>1.29</v>
      </c>
      <c r="J13" s="82">
        <v>1.29</v>
      </c>
      <c r="K13" s="82">
        <v>1.29</v>
      </c>
      <c r="L13" s="82">
        <v>1.29</v>
      </c>
      <c r="M13" s="82">
        <v>1.29</v>
      </c>
      <c r="N13" s="82">
        <v>1.29</v>
      </c>
      <c r="O13" s="32"/>
    </row>
    <row r="14" spans="1:15" s="2" customFormat="1" ht="15" customHeight="1">
      <c r="A14" s="175"/>
      <c r="B14" s="85" t="s">
        <v>136</v>
      </c>
      <c r="C14" s="82">
        <v>3998.62</v>
      </c>
      <c r="D14" s="82">
        <v>3998.67</v>
      </c>
      <c r="E14" s="82">
        <v>3998.62</v>
      </c>
      <c r="F14" s="82">
        <v>3998.79</v>
      </c>
      <c r="G14" s="82">
        <v>3998.45</v>
      </c>
      <c r="H14" s="82">
        <v>3998.33</v>
      </c>
      <c r="I14" s="82">
        <v>3998.09</v>
      </c>
      <c r="J14" s="82">
        <v>3994.94</v>
      </c>
      <c r="K14" s="82">
        <v>3994.75</v>
      </c>
      <c r="L14" s="82">
        <v>3995.44</v>
      </c>
      <c r="M14" s="82">
        <v>3996.55</v>
      </c>
      <c r="N14" s="82">
        <v>3996.23</v>
      </c>
      <c r="O14" s="32"/>
    </row>
    <row r="15" spans="1:15" s="2" customFormat="1" ht="15" customHeight="1">
      <c r="A15" s="175"/>
      <c r="B15" s="85" t="s">
        <v>137</v>
      </c>
      <c r="C15" s="82">
        <v>3915.73</v>
      </c>
      <c r="D15" s="82">
        <v>3915.58</v>
      </c>
      <c r="E15" s="82">
        <v>3915.58</v>
      </c>
      <c r="F15" s="82">
        <v>3915.75</v>
      </c>
      <c r="G15" s="82">
        <v>3916.12</v>
      </c>
      <c r="H15" s="82">
        <v>3915.58</v>
      </c>
      <c r="I15" s="82">
        <v>3915.53</v>
      </c>
      <c r="J15" s="82">
        <v>3914.95</v>
      </c>
      <c r="K15" s="82">
        <v>3915.53</v>
      </c>
      <c r="L15" s="82">
        <v>3915.29</v>
      </c>
      <c r="M15" s="82">
        <v>3915.43</v>
      </c>
      <c r="N15" s="82">
        <v>3915.53</v>
      </c>
      <c r="O15" s="32"/>
    </row>
    <row r="16" spans="1:15" s="2" customFormat="1" ht="15" customHeight="1">
      <c r="A16" s="175"/>
      <c r="B16" s="85" t="s">
        <v>138</v>
      </c>
      <c r="C16" s="83">
        <v>1221.48</v>
      </c>
      <c r="D16" s="83">
        <v>1109.07</v>
      </c>
      <c r="E16" s="83">
        <v>1104.31</v>
      </c>
      <c r="F16" s="83">
        <v>1100.98</v>
      </c>
      <c r="G16" s="83">
        <v>1100.97</v>
      </c>
      <c r="H16" s="83">
        <v>1101.99</v>
      </c>
      <c r="I16" s="83">
        <v>1096.23</v>
      </c>
      <c r="J16" s="83">
        <v>1096.34</v>
      </c>
      <c r="K16" s="83">
        <v>1101.28</v>
      </c>
      <c r="L16" s="83">
        <v>1097.72</v>
      </c>
      <c r="M16" s="83">
        <v>1079.01</v>
      </c>
      <c r="N16" s="83">
        <v>1080.88</v>
      </c>
      <c r="O16" s="32"/>
    </row>
    <row r="17" spans="1:15" s="2" customFormat="1" ht="15" customHeight="1">
      <c r="A17" s="175"/>
      <c r="B17" s="85" t="s">
        <v>139</v>
      </c>
      <c r="C17" s="83">
        <v>2125.45</v>
      </c>
      <c r="D17" s="83">
        <v>2125.56</v>
      </c>
      <c r="E17" s="83">
        <v>2127.99</v>
      </c>
      <c r="F17" s="83">
        <v>2128.04</v>
      </c>
      <c r="G17" s="83">
        <v>2127.94</v>
      </c>
      <c r="H17" s="83">
        <v>2127.2</v>
      </c>
      <c r="I17" s="83">
        <v>2127.5</v>
      </c>
      <c r="J17" s="83">
        <v>2127.04</v>
      </c>
      <c r="K17" s="83">
        <v>2126.16</v>
      </c>
      <c r="L17" s="83">
        <v>2125.54</v>
      </c>
      <c r="M17" s="83">
        <v>2124.02</v>
      </c>
      <c r="N17" s="83">
        <v>2124.51</v>
      </c>
      <c r="O17" s="32"/>
    </row>
    <row r="18" spans="1:14" s="2" customFormat="1" ht="15" customHeight="1">
      <c r="A18" s="175"/>
      <c r="B18" s="85" t="s">
        <v>140</v>
      </c>
      <c r="C18" s="86">
        <v>788.4</v>
      </c>
      <c r="D18" s="86">
        <v>780.89</v>
      </c>
      <c r="E18" s="86">
        <v>768.01</v>
      </c>
      <c r="F18" s="86">
        <v>771.38</v>
      </c>
      <c r="G18" s="86">
        <v>779.82</v>
      </c>
      <c r="H18" s="86">
        <v>776.69</v>
      </c>
      <c r="I18" s="86">
        <v>765.93</v>
      </c>
      <c r="J18" s="82">
        <v>770.34</v>
      </c>
      <c r="K18" s="86">
        <v>769.67</v>
      </c>
      <c r="L18" s="86">
        <v>766.31</v>
      </c>
      <c r="M18" s="86">
        <v>741.11</v>
      </c>
      <c r="N18" s="82">
        <v>742.51</v>
      </c>
    </row>
    <row r="19" spans="1:14" ht="15" customHeight="1">
      <c r="A19" s="175"/>
      <c r="B19" s="85" t="s">
        <v>103</v>
      </c>
      <c r="C19" s="92">
        <v>206.97</v>
      </c>
      <c r="D19" s="92">
        <v>197.61</v>
      </c>
      <c r="E19" s="92">
        <v>197.59</v>
      </c>
      <c r="F19" s="92">
        <v>197.6</v>
      </c>
      <c r="G19" s="92">
        <v>197.6</v>
      </c>
      <c r="H19" s="92">
        <v>197.61</v>
      </c>
      <c r="I19" s="92">
        <v>193.12</v>
      </c>
      <c r="J19" s="92">
        <v>192.54</v>
      </c>
      <c r="K19" s="92">
        <v>192.55</v>
      </c>
      <c r="L19" s="92">
        <v>190.13</v>
      </c>
      <c r="M19" s="92">
        <v>190.85</v>
      </c>
      <c r="N19" s="92">
        <v>192.53</v>
      </c>
    </row>
    <row r="20" spans="1:14" ht="15" customHeight="1">
      <c r="A20" s="175"/>
      <c r="B20" s="85" t="s">
        <v>141</v>
      </c>
      <c r="C20" s="92">
        <v>414.01</v>
      </c>
      <c r="D20" s="92">
        <v>413.98</v>
      </c>
      <c r="E20" s="92">
        <v>413.99</v>
      </c>
      <c r="F20" s="92">
        <v>414.09</v>
      </c>
      <c r="G20" s="92">
        <v>414.14</v>
      </c>
      <c r="H20" s="92">
        <v>414.06</v>
      </c>
      <c r="I20" s="92">
        <v>413.99</v>
      </c>
      <c r="J20" s="92">
        <v>413.96</v>
      </c>
      <c r="K20" s="92">
        <v>413.98</v>
      </c>
      <c r="L20" s="92">
        <v>414.02</v>
      </c>
      <c r="M20" s="92">
        <v>414.03</v>
      </c>
      <c r="N20" s="92">
        <v>413.98</v>
      </c>
    </row>
    <row r="21" spans="1:14" ht="15" customHeight="1">
      <c r="A21" s="175"/>
      <c r="B21" s="85" t="s">
        <v>142</v>
      </c>
      <c r="C21" s="92">
        <v>410.42</v>
      </c>
      <c r="D21" s="92">
        <v>410.42</v>
      </c>
      <c r="E21" s="92">
        <v>410.43</v>
      </c>
      <c r="F21" s="92">
        <v>410.42</v>
      </c>
      <c r="G21" s="92">
        <v>410.42</v>
      </c>
      <c r="H21" s="92">
        <v>410.42</v>
      </c>
      <c r="I21" s="92">
        <v>410.42</v>
      </c>
      <c r="J21" s="92">
        <v>410.42</v>
      </c>
      <c r="K21" s="92">
        <v>410.44</v>
      </c>
      <c r="L21" s="92">
        <v>410.42</v>
      </c>
      <c r="M21" s="92">
        <v>410.43</v>
      </c>
      <c r="N21" s="92">
        <v>410.43</v>
      </c>
    </row>
    <row r="22" spans="1:14" ht="15" customHeight="1">
      <c r="A22" s="175"/>
      <c r="B22" s="85" t="s">
        <v>102</v>
      </c>
      <c r="C22" s="92">
        <v>401.37</v>
      </c>
      <c r="D22" s="92">
        <v>401.8</v>
      </c>
      <c r="E22" s="92">
        <v>401.93</v>
      </c>
      <c r="F22" s="92">
        <v>401.94</v>
      </c>
      <c r="G22" s="92">
        <v>401.98</v>
      </c>
      <c r="H22" s="92">
        <v>401.97</v>
      </c>
      <c r="I22" s="92">
        <v>401.97</v>
      </c>
      <c r="J22" s="92">
        <v>401.9</v>
      </c>
      <c r="K22" s="92">
        <v>401.94</v>
      </c>
      <c r="L22" s="92">
        <v>401.97</v>
      </c>
      <c r="M22" s="92">
        <v>401.88</v>
      </c>
      <c r="N22" s="92">
        <v>401.76</v>
      </c>
    </row>
    <row r="23" spans="1:14" ht="15" customHeight="1">
      <c r="A23" s="175"/>
      <c r="B23" s="85" t="s">
        <v>143</v>
      </c>
      <c r="C23" s="92">
        <v>160.75</v>
      </c>
      <c r="D23" s="92">
        <v>158.15</v>
      </c>
      <c r="E23" s="92">
        <v>152.27</v>
      </c>
      <c r="F23" s="92">
        <v>151.95</v>
      </c>
      <c r="G23" s="92">
        <v>155.03</v>
      </c>
      <c r="H23" s="92">
        <v>155.5</v>
      </c>
      <c r="I23" s="92">
        <v>153.71</v>
      </c>
      <c r="J23" s="92">
        <v>154.72</v>
      </c>
      <c r="K23" s="92">
        <v>155.43</v>
      </c>
      <c r="L23" s="92">
        <v>155.29</v>
      </c>
      <c r="M23" s="92">
        <v>151.17</v>
      </c>
      <c r="N23" s="92">
        <v>152.09</v>
      </c>
    </row>
    <row r="24" spans="1:14" ht="15" customHeight="1">
      <c r="A24" s="175"/>
      <c r="B24" s="85" t="s">
        <v>144</v>
      </c>
      <c r="C24" s="92">
        <v>8.22</v>
      </c>
      <c r="D24" s="92">
        <v>7.48</v>
      </c>
      <c r="E24" s="92">
        <v>7.2</v>
      </c>
      <c r="F24" s="92">
        <v>7.09</v>
      </c>
      <c r="G24" s="92">
        <v>6.92</v>
      </c>
      <c r="H24" s="92">
        <v>6.92</v>
      </c>
      <c r="I24" s="92">
        <v>6.92</v>
      </c>
      <c r="J24" s="92">
        <v>6.88</v>
      </c>
      <c r="K24" s="92">
        <v>6.85</v>
      </c>
      <c r="L24" s="92">
        <v>6.83</v>
      </c>
      <c r="M24" s="92">
        <v>6.81</v>
      </c>
      <c r="N24" s="92">
        <v>6.81</v>
      </c>
    </row>
    <row r="25" spans="1:14" ht="15" customHeight="1">
      <c r="A25" s="175"/>
      <c r="B25" s="85" t="s">
        <v>145</v>
      </c>
      <c r="C25" s="92">
        <v>16.89</v>
      </c>
      <c r="D25" s="92">
        <v>16.04</v>
      </c>
      <c r="E25" s="92">
        <v>15.62</v>
      </c>
      <c r="F25" s="92">
        <v>15.39</v>
      </c>
      <c r="G25" s="92">
        <v>15.34</v>
      </c>
      <c r="H25" s="92">
        <v>15.31</v>
      </c>
      <c r="I25" s="92">
        <v>15.16</v>
      </c>
      <c r="J25" s="92">
        <v>14.59</v>
      </c>
      <c r="K25" s="92">
        <v>14.24</v>
      </c>
      <c r="L25" s="92">
        <v>14.24</v>
      </c>
      <c r="M25" s="92">
        <v>14</v>
      </c>
      <c r="N25" s="92">
        <v>14.05</v>
      </c>
    </row>
    <row r="26" spans="1:14" ht="15" customHeight="1">
      <c r="A26" s="175"/>
      <c r="B26" s="85" t="s">
        <v>146</v>
      </c>
      <c r="C26" s="92">
        <v>7.02</v>
      </c>
      <c r="D26" s="92">
        <v>7.02</v>
      </c>
      <c r="E26" s="92">
        <v>7.02</v>
      </c>
      <c r="F26" s="92">
        <v>7.02</v>
      </c>
      <c r="G26" s="92">
        <v>7.02</v>
      </c>
      <c r="H26" s="92">
        <v>7.02</v>
      </c>
      <c r="I26" s="92">
        <v>7.02</v>
      </c>
      <c r="J26" s="92">
        <v>7.02</v>
      </c>
      <c r="K26" s="92">
        <v>7.02</v>
      </c>
      <c r="L26" s="92">
        <v>7.02</v>
      </c>
      <c r="M26" s="92">
        <v>7.02</v>
      </c>
      <c r="N26" s="92">
        <v>7.02</v>
      </c>
    </row>
    <row r="27" spans="1:14" ht="15" customHeight="1">
      <c r="A27" s="175"/>
      <c r="B27" s="85" t="s">
        <v>147</v>
      </c>
      <c r="C27" s="92">
        <v>2145.93</v>
      </c>
      <c r="D27" s="92">
        <v>2129.25</v>
      </c>
      <c r="E27" s="92">
        <v>2089.83</v>
      </c>
      <c r="F27" s="92">
        <v>2084.85</v>
      </c>
      <c r="G27" s="92">
        <v>2118.44</v>
      </c>
      <c r="H27" s="92">
        <v>2116.56</v>
      </c>
      <c r="I27" s="92">
        <v>2105.94</v>
      </c>
      <c r="J27" s="92">
        <v>2113.56</v>
      </c>
      <c r="K27" s="92">
        <v>2119.98</v>
      </c>
      <c r="L27" s="92">
        <v>2120.23</v>
      </c>
      <c r="M27" s="92">
        <v>2084.67</v>
      </c>
      <c r="N27" s="92">
        <v>2087.57</v>
      </c>
    </row>
    <row r="28" spans="1:14" ht="15" customHeight="1">
      <c r="A28" s="175"/>
      <c r="B28" s="85" t="s">
        <v>148</v>
      </c>
      <c r="C28" s="92">
        <v>1886976.95</v>
      </c>
      <c r="D28" s="92">
        <v>1855497.65</v>
      </c>
      <c r="E28" s="92">
        <v>1779489.61</v>
      </c>
      <c r="F28" s="92">
        <v>1807721.98</v>
      </c>
      <c r="G28" s="92">
        <v>1807764.65</v>
      </c>
      <c r="H28" s="92">
        <v>1782777.73</v>
      </c>
      <c r="I28" s="92">
        <v>1704948.24</v>
      </c>
      <c r="J28" s="92">
        <v>1686012.41</v>
      </c>
      <c r="K28" s="92">
        <v>1692731.8</v>
      </c>
      <c r="L28" s="92">
        <v>1744495.51</v>
      </c>
      <c r="M28" s="92">
        <v>1642927.02</v>
      </c>
      <c r="N28" s="92">
        <v>1611258.96</v>
      </c>
    </row>
    <row r="29" spans="1:14" ht="15" customHeight="1" thickBot="1">
      <c r="A29" s="176"/>
      <c r="B29" s="87" t="s">
        <v>149</v>
      </c>
      <c r="C29" s="97">
        <v>25857.02</v>
      </c>
      <c r="D29" s="97">
        <v>25393.44</v>
      </c>
      <c r="E29" s="97">
        <v>24407.14</v>
      </c>
      <c r="F29" s="97">
        <v>24618.31</v>
      </c>
      <c r="G29" s="97">
        <v>25365.58</v>
      </c>
      <c r="H29" s="97">
        <v>24280.36</v>
      </c>
      <c r="I29" s="97">
        <v>22751.79</v>
      </c>
      <c r="J29" s="97">
        <v>22492.74</v>
      </c>
      <c r="K29" s="97">
        <v>22156.86</v>
      </c>
      <c r="L29" s="97">
        <v>23688.21</v>
      </c>
      <c r="M29" s="97">
        <v>21918.3</v>
      </c>
      <c r="N29" s="97">
        <v>21230.2</v>
      </c>
    </row>
    <row r="30" spans="1:2" ht="12.75">
      <c r="A30" s="2" t="s">
        <v>56</v>
      </c>
      <c r="B30" s="2"/>
    </row>
  </sheetData>
  <sheetProtection/>
  <mergeCells count="3">
    <mergeCell ref="C3:N3"/>
    <mergeCell ref="C5:N5"/>
    <mergeCell ref="A6:A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9.28125" style="32" bestFit="1" customWidth="1"/>
    <col min="3" max="4" width="9.57421875" style="32" bestFit="1" customWidth="1"/>
    <col min="5" max="5" width="9.28125" style="32" bestFit="1" customWidth="1"/>
    <col min="6" max="6" width="9.57421875" style="32" bestFit="1" customWidth="1"/>
    <col min="7" max="7" width="9.8515625" style="32" bestFit="1" customWidth="1"/>
    <col min="8" max="8" width="9.57421875" style="32" bestFit="1" customWidth="1"/>
    <col min="9" max="9" width="9.57421875" style="32" customWidth="1"/>
    <col min="10" max="12" width="9.57421875" style="32" bestFit="1" customWidth="1"/>
    <col min="13" max="13" width="9.28125" style="32" bestFit="1" customWidth="1"/>
    <col min="14" max="16384" width="9.140625" style="2" customWidth="1"/>
  </cols>
  <sheetData>
    <row r="1" spans="1:13" ht="19.5" customHeight="1">
      <c r="A1" s="3" t="s">
        <v>164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6.75" customHeight="1" thickBot="1"/>
    <row r="3" spans="2:13" ht="13.5" customHeight="1" thickBot="1">
      <c r="B3" s="125">
        <v>2015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3.5" customHeight="1" thickBot="1">
      <c r="B4" s="74" t="s">
        <v>112</v>
      </c>
      <c r="C4" s="74" t="s">
        <v>113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74" t="s">
        <v>114</v>
      </c>
      <c r="J4" s="74" t="s">
        <v>115</v>
      </c>
      <c r="K4" s="74" t="s">
        <v>116</v>
      </c>
      <c r="L4" s="74" t="s">
        <v>117</v>
      </c>
      <c r="M4" s="74" t="s">
        <v>118</v>
      </c>
    </row>
    <row r="5" spans="1:13" ht="15.75" customHeight="1" thickBot="1">
      <c r="A5" s="41" t="s">
        <v>128</v>
      </c>
      <c r="B5" s="38">
        <f>SUM(B6:B7)</f>
        <v>171508648</v>
      </c>
      <c r="C5" s="38">
        <f aca="true" t="shared" si="0" ref="C5:L5">SUM(C6:C7)</f>
        <v>172347728</v>
      </c>
      <c r="D5" s="38">
        <f t="shared" si="0"/>
        <v>172828960</v>
      </c>
      <c r="E5" s="38">
        <f t="shared" si="0"/>
        <v>175241726</v>
      </c>
      <c r="F5" s="38">
        <f t="shared" si="0"/>
        <v>175676798</v>
      </c>
      <c r="G5" s="38">
        <f t="shared" si="0"/>
        <v>176231954</v>
      </c>
      <c r="H5" s="38">
        <f t="shared" si="0"/>
        <v>176726155</v>
      </c>
      <c r="I5" s="38">
        <f t="shared" si="0"/>
        <v>177776391</v>
      </c>
      <c r="J5" s="38">
        <f t="shared" si="0"/>
        <v>178450500</v>
      </c>
      <c r="K5" s="38">
        <f t="shared" si="0"/>
        <v>178462908</v>
      </c>
      <c r="L5" s="38">
        <f t="shared" si="0"/>
        <v>179153394</v>
      </c>
      <c r="M5" s="38">
        <f>SUM(M6:M7)</f>
        <v>180488791</v>
      </c>
    </row>
    <row r="6" spans="1:13" ht="15.75" customHeight="1">
      <c r="A6" s="72" t="s">
        <v>104</v>
      </c>
      <c r="B6" s="46">
        <v>69073519</v>
      </c>
      <c r="C6" s="46">
        <v>69559841</v>
      </c>
      <c r="D6" s="46">
        <v>70188893</v>
      </c>
      <c r="E6" s="46">
        <v>70973351</v>
      </c>
      <c r="F6" s="46">
        <v>71327366</v>
      </c>
      <c r="G6" s="46">
        <v>71791795</v>
      </c>
      <c r="H6" s="46">
        <v>71920493</v>
      </c>
      <c r="I6" s="46">
        <v>72453958</v>
      </c>
      <c r="J6" s="46">
        <v>72986745</v>
      </c>
      <c r="K6" s="46">
        <v>73191601</v>
      </c>
      <c r="L6" s="46">
        <v>73411644</v>
      </c>
      <c r="M6" s="46">
        <v>73584525</v>
      </c>
    </row>
    <row r="7" spans="1:13" s="5" customFormat="1" ht="15.75" customHeight="1" thickBot="1">
      <c r="A7" s="73" t="s">
        <v>105</v>
      </c>
      <c r="B7" s="59">
        <v>102435129</v>
      </c>
      <c r="C7" s="59">
        <v>102787887</v>
      </c>
      <c r="D7" s="59">
        <v>102640067</v>
      </c>
      <c r="E7" s="59">
        <v>104268375</v>
      </c>
      <c r="F7" s="59">
        <v>104349432</v>
      </c>
      <c r="G7" s="59">
        <v>104440159</v>
      </c>
      <c r="H7" s="59">
        <v>104805662</v>
      </c>
      <c r="I7" s="59">
        <v>105322433</v>
      </c>
      <c r="J7" s="59">
        <v>105463755</v>
      </c>
      <c r="K7" s="59">
        <v>105271307</v>
      </c>
      <c r="L7" s="59">
        <v>105741750</v>
      </c>
      <c r="M7" s="59">
        <v>106904266</v>
      </c>
    </row>
    <row r="8" spans="1:13" s="6" customFormat="1" ht="15.75" customHeight="1" thickBot="1">
      <c r="A8" s="41" t="s">
        <v>106</v>
      </c>
      <c r="B8" s="38">
        <f>SUM(B9:B10)</f>
        <v>45800061</v>
      </c>
      <c r="C8" s="38">
        <f aca="true" t="shared" si="1" ref="C8:M8">SUM(C9:C10)</f>
        <v>45831685</v>
      </c>
      <c r="D8" s="38">
        <f t="shared" si="1"/>
        <v>46454050</v>
      </c>
      <c r="E8" s="38">
        <f t="shared" si="1"/>
        <v>47109486</v>
      </c>
      <c r="F8" s="38">
        <f t="shared" si="1"/>
        <v>47268952</v>
      </c>
      <c r="G8" s="38">
        <f t="shared" si="1"/>
        <v>47752684</v>
      </c>
      <c r="H8" s="38">
        <f t="shared" si="1"/>
        <v>46973181</v>
      </c>
      <c r="I8" s="38">
        <f t="shared" si="1"/>
        <v>47789455</v>
      </c>
      <c r="J8" s="38">
        <f t="shared" si="1"/>
        <v>46338077</v>
      </c>
      <c r="K8" s="38">
        <f t="shared" si="1"/>
        <v>46690659</v>
      </c>
      <c r="L8" s="38">
        <f t="shared" si="1"/>
        <v>46679291</v>
      </c>
      <c r="M8" s="38">
        <f t="shared" si="1"/>
        <v>48026005</v>
      </c>
    </row>
    <row r="9" spans="1:13" s="6" customFormat="1" ht="15.75" customHeight="1">
      <c r="A9" s="72" t="s">
        <v>107</v>
      </c>
      <c r="B9" s="46">
        <v>5867325</v>
      </c>
      <c r="C9" s="46">
        <v>5935577</v>
      </c>
      <c r="D9" s="46">
        <v>6011035</v>
      </c>
      <c r="E9" s="46">
        <v>6190108</v>
      </c>
      <c r="F9" s="46">
        <v>6356483</v>
      </c>
      <c r="G9" s="46">
        <v>6427465</v>
      </c>
      <c r="H9" s="46">
        <v>6520601</v>
      </c>
      <c r="I9" s="46">
        <v>6585452</v>
      </c>
      <c r="J9" s="46">
        <v>6551511</v>
      </c>
      <c r="K9" s="46">
        <v>6581707</v>
      </c>
      <c r="L9" s="46">
        <v>6612087</v>
      </c>
      <c r="M9" s="46">
        <v>6680127</v>
      </c>
    </row>
    <row r="10" spans="1:13" s="6" customFormat="1" ht="15.75" customHeight="1" thickBot="1">
      <c r="A10" s="73" t="s">
        <v>108</v>
      </c>
      <c r="B10" s="59">
        <v>39932736</v>
      </c>
      <c r="C10" s="59">
        <v>39896108</v>
      </c>
      <c r="D10" s="59">
        <v>40443015</v>
      </c>
      <c r="E10" s="59">
        <v>40919378</v>
      </c>
      <c r="F10" s="59">
        <v>40912469</v>
      </c>
      <c r="G10" s="59">
        <v>41325219</v>
      </c>
      <c r="H10" s="59">
        <v>40452580</v>
      </c>
      <c r="I10" s="59">
        <v>41204003</v>
      </c>
      <c r="J10" s="59">
        <v>39786566</v>
      </c>
      <c r="K10" s="59">
        <v>40108952</v>
      </c>
      <c r="L10" s="59">
        <v>40067204</v>
      </c>
      <c r="M10" s="59">
        <v>41345878</v>
      </c>
    </row>
    <row r="11" spans="1:13" s="6" customFormat="1" ht="15.75" customHeight="1">
      <c r="A11" s="55" t="s">
        <v>109</v>
      </c>
      <c r="B11" s="22">
        <f>B6+B9</f>
        <v>74940844</v>
      </c>
      <c r="C11" s="22">
        <f aca="true" t="shared" si="2" ref="C11:M12">C6+C9</f>
        <v>75495418</v>
      </c>
      <c r="D11" s="22">
        <f t="shared" si="2"/>
        <v>76199928</v>
      </c>
      <c r="E11" s="22">
        <f t="shared" si="2"/>
        <v>77163459</v>
      </c>
      <c r="F11" s="22">
        <f t="shared" si="2"/>
        <v>77683849</v>
      </c>
      <c r="G11" s="22">
        <f t="shared" si="2"/>
        <v>78219260</v>
      </c>
      <c r="H11" s="22">
        <f t="shared" si="2"/>
        <v>78441094</v>
      </c>
      <c r="I11" s="22">
        <f t="shared" si="2"/>
        <v>79039410</v>
      </c>
      <c r="J11" s="22">
        <f t="shared" si="2"/>
        <v>79538256</v>
      </c>
      <c r="K11" s="22">
        <f t="shared" si="2"/>
        <v>79773308</v>
      </c>
      <c r="L11" s="22">
        <f t="shared" si="2"/>
        <v>80023731</v>
      </c>
      <c r="M11" s="22">
        <f t="shared" si="2"/>
        <v>80264652</v>
      </c>
    </row>
    <row r="12" spans="1:13" s="6" customFormat="1" ht="15.75" customHeight="1" thickBot="1">
      <c r="A12" s="56" t="s">
        <v>110</v>
      </c>
      <c r="B12" s="24">
        <f>B7+B10</f>
        <v>142367865</v>
      </c>
      <c r="C12" s="24">
        <f t="shared" si="2"/>
        <v>142683995</v>
      </c>
      <c r="D12" s="24">
        <f t="shared" si="2"/>
        <v>143083082</v>
      </c>
      <c r="E12" s="24">
        <f t="shared" si="2"/>
        <v>145187753</v>
      </c>
      <c r="F12" s="24">
        <f t="shared" si="2"/>
        <v>145261901</v>
      </c>
      <c r="G12" s="24">
        <f t="shared" si="2"/>
        <v>145765378</v>
      </c>
      <c r="H12" s="24">
        <f t="shared" si="2"/>
        <v>145258242</v>
      </c>
      <c r="I12" s="24">
        <f t="shared" si="2"/>
        <v>146526436</v>
      </c>
      <c r="J12" s="24">
        <f t="shared" si="2"/>
        <v>145250321</v>
      </c>
      <c r="K12" s="24">
        <f t="shared" si="2"/>
        <v>145380259</v>
      </c>
      <c r="L12" s="24">
        <f t="shared" si="2"/>
        <v>145808954</v>
      </c>
      <c r="M12" s="24">
        <f t="shared" si="2"/>
        <v>148250144</v>
      </c>
    </row>
    <row r="13" spans="1:13" s="6" customFormat="1" ht="15.75" customHeight="1" thickBot="1">
      <c r="A13" s="57" t="s">
        <v>74</v>
      </c>
      <c r="B13" s="38">
        <f>SUM(B11:B12)</f>
        <v>217308709</v>
      </c>
      <c r="C13" s="38">
        <f aca="true" t="shared" si="3" ref="C13:M13">SUM(C11:C12)</f>
        <v>218179413</v>
      </c>
      <c r="D13" s="38">
        <f t="shared" si="3"/>
        <v>219283010</v>
      </c>
      <c r="E13" s="38">
        <f t="shared" si="3"/>
        <v>222351212</v>
      </c>
      <c r="F13" s="38">
        <f t="shared" si="3"/>
        <v>222945750</v>
      </c>
      <c r="G13" s="38">
        <f t="shared" si="3"/>
        <v>223984638</v>
      </c>
      <c r="H13" s="38">
        <f t="shared" si="3"/>
        <v>223699336</v>
      </c>
      <c r="I13" s="38">
        <f t="shared" si="3"/>
        <v>225565846</v>
      </c>
      <c r="J13" s="38">
        <f t="shared" si="3"/>
        <v>224788577</v>
      </c>
      <c r="K13" s="38">
        <f t="shared" si="3"/>
        <v>225153567</v>
      </c>
      <c r="L13" s="38">
        <f t="shared" si="3"/>
        <v>225832685</v>
      </c>
      <c r="M13" s="38">
        <f t="shared" si="3"/>
        <v>228514796</v>
      </c>
    </row>
    <row r="14" spans="1:13" ht="15.75" customHeight="1" thickBot="1">
      <c r="A14" s="41" t="s">
        <v>111</v>
      </c>
      <c r="B14" s="8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9" ht="13.5" customHeight="1">
      <c r="A15" s="2" t="s">
        <v>56</v>
      </c>
      <c r="B15" s="2"/>
      <c r="I15" s="2" t="s">
        <v>75</v>
      </c>
    </row>
    <row r="17" spans="1:9" ht="13.5" customHeight="1">
      <c r="A17" s="2" t="s">
        <v>56</v>
      </c>
      <c r="B17" s="2"/>
      <c r="I17" s="2"/>
    </row>
    <row r="18" ht="12.75">
      <c r="A18" s="2" t="s">
        <v>150</v>
      </c>
    </row>
    <row r="24" spans="1:13" ht="12.75">
      <c r="A24" s="32"/>
      <c r="I24" s="2"/>
      <c r="J24" s="2"/>
      <c r="K24" s="2"/>
      <c r="L24" s="2"/>
      <c r="M24" s="2"/>
    </row>
    <row r="25" spans="1:13" ht="12.75">
      <c r="A25" s="32"/>
      <c r="I25" s="2"/>
      <c r="J25" s="2"/>
      <c r="K25" s="2"/>
      <c r="L25" s="2"/>
      <c r="M25" s="2"/>
    </row>
    <row r="26" spans="1:13" ht="12.75">
      <c r="A26" s="32"/>
      <c r="K26" s="2"/>
      <c r="L26" s="2"/>
      <c r="M26" s="2"/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2016-04-19T08:15:20Z</cp:lastPrinted>
  <dcterms:created xsi:type="dcterms:W3CDTF">2006-02-24T09:38:25Z</dcterms:created>
  <dcterms:modified xsi:type="dcterms:W3CDTF">2016-07-27T10:19:49Z</dcterms:modified>
  <cp:category/>
  <cp:version/>
  <cp:contentType/>
  <cp:contentStatus/>
</cp:coreProperties>
</file>