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8775" windowHeight="5415" tabRatio="601" activeTab="1"/>
  </bookViews>
  <sheets>
    <sheet name="17." sheetId="1" r:id="rId1"/>
    <sheet name="17.1-5" sheetId="2" r:id="rId2"/>
    <sheet name="17.6" sheetId="3" r:id="rId3"/>
    <sheet name="17.7" sheetId="4" r:id="rId4"/>
    <sheet name="17.8" sheetId="5" r:id="rId5"/>
    <sheet name="17.9-10" sheetId="6" r:id="rId6"/>
  </sheets>
  <definedNames/>
  <calcPr fullCalcOnLoad="1"/>
</workbook>
</file>

<file path=xl/sharedStrings.xml><?xml version="1.0" encoding="utf-8"?>
<sst xmlns="http://schemas.openxmlformats.org/spreadsheetml/2006/main" count="150" uniqueCount="98">
  <si>
    <t>March</t>
  </si>
  <si>
    <t>April</t>
  </si>
  <si>
    <t>May</t>
  </si>
  <si>
    <t>June</t>
  </si>
  <si>
    <t>July</t>
  </si>
  <si>
    <t>ASSETS</t>
  </si>
  <si>
    <t>Total Assets</t>
  </si>
  <si>
    <t>Property and equipment</t>
  </si>
  <si>
    <t>Non-current assets</t>
  </si>
  <si>
    <t>Accounts receivables and prepayments</t>
  </si>
  <si>
    <t>Current assets</t>
  </si>
  <si>
    <t>Bank balances and cash</t>
  </si>
  <si>
    <t>Share capital</t>
  </si>
  <si>
    <t>Statutory reserve</t>
  </si>
  <si>
    <t>Retained earnings</t>
  </si>
  <si>
    <t>Total equity</t>
  </si>
  <si>
    <t>Non-current portion of deferred income</t>
  </si>
  <si>
    <t>Employees' end of service benefits</t>
  </si>
  <si>
    <t>Non-current liabilities</t>
  </si>
  <si>
    <t>Current portion of deferred income</t>
  </si>
  <si>
    <t>Accounts payable and accurals</t>
  </si>
  <si>
    <t>Income tax payable</t>
  </si>
  <si>
    <t>Current liabilities</t>
  </si>
  <si>
    <t>Total equity and liabilities</t>
  </si>
  <si>
    <t>Deposits with the Central Bank of Lebanon for the purchase of real estate</t>
  </si>
  <si>
    <t>Revenues</t>
  </si>
  <si>
    <t>Year</t>
  </si>
  <si>
    <t>Securities custody charges</t>
  </si>
  <si>
    <t>Gross profit</t>
  </si>
  <si>
    <t>Other operating income</t>
  </si>
  <si>
    <t>Administration expenses</t>
  </si>
  <si>
    <t>Profit from operations</t>
  </si>
  <si>
    <t>Finance revenues (net)</t>
  </si>
  <si>
    <t>(loss) gain on exchange, net</t>
  </si>
  <si>
    <t>Profit before income tax</t>
  </si>
  <si>
    <t>Income tax expense</t>
  </si>
  <si>
    <t>Net profit for the year</t>
  </si>
  <si>
    <t>Depreciation expenses</t>
  </si>
  <si>
    <t>Gain on disposal of property and equipment (net)</t>
  </si>
  <si>
    <t>Net profit before income taxes</t>
  </si>
  <si>
    <t>Adjustments for:</t>
  </si>
  <si>
    <t>Depreciation</t>
  </si>
  <si>
    <t>Provision for employees' end of service benefits</t>
  </si>
  <si>
    <t>Operating profit before working capital changes</t>
  </si>
  <si>
    <t>Accounts receivale and prepayments</t>
  </si>
  <si>
    <t>Income tax paid</t>
  </si>
  <si>
    <t>Purchase of property and equipemnt</t>
  </si>
  <si>
    <t>Net cash used in investing activities</t>
  </si>
  <si>
    <t>cash and cash equivalents at the beginning of the year</t>
  </si>
  <si>
    <t>Cash and cash equivalents at the end of the year</t>
  </si>
  <si>
    <t>Time deposits</t>
  </si>
  <si>
    <t>Increase/Decrease in cash and cash equivalents at the beginning of the year</t>
  </si>
  <si>
    <t>Employees' end of service benefits paid</t>
  </si>
  <si>
    <t>Proceeds from sale of property and quipment</t>
  </si>
  <si>
    <t>Dividends paid</t>
  </si>
  <si>
    <t>Gain/Loss on sale of property and equipment</t>
  </si>
  <si>
    <t>Source: MIDCLEAR</t>
  </si>
  <si>
    <t>Members' number</t>
  </si>
  <si>
    <t>Companies number</t>
  </si>
  <si>
    <t>Shareholders' number</t>
  </si>
  <si>
    <t>17. MIDCLEAR AND MONEY EXCHANGE</t>
  </si>
  <si>
    <t>Table 17.1 - MIDCLEAR</t>
  </si>
  <si>
    <t>Table 17.2 - Traded and cleared bonds through MIDCLEAR. Value</t>
  </si>
  <si>
    <t>Value. USD</t>
  </si>
  <si>
    <t>Value cleared. USD</t>
  </si>
  <si>
    <t>Management of Registrars: Market Value of Shares. USD</t>
  </si>
  <si>
    <t>Jan.</t>
  </si>
  <si>
    <t>Feb.</t>
  </si>
  <si>
    <t>Aug.</t>
  </si>
  <si>
    <t>Sep.</t>
  </si>
  <si>
    <t>Oct.</t>
  </si>
  <si>
    <t>Nov.</t>
  </si>
  <si>
    <t>Dec.</t>
  </si>
  <si>
    <t>Source: Syndicate of Money Exchangers</t>
  </si>
  <si>
    <t>Mount Lebanon</t>
  </si>
  <si>
    <t>Beirut</t>
  </si>
  <si>
    <t>North Lebanon</t>
  </si>
  <si>
    <t>Bekaa</t>
  </si>
  <si>
    <t>South Lebanon</t>
  </si>
  <si>
    <t>Total</t>
  </si>
  <si>
    <t>Category A</t>
  </si>
  <si>
    <t>Category B</t>
  </si>
  <si>
    <t>Establishments</t>
  </si>
  <si>
    <t>Table 17.3 - MIDCLEAR total assets under custody. Billion USD</t>
  </si>
  <si>
    <t>Net cash from operations</t>
  </si>
  <si>
    <t>Net cash from operating activities</t>
  </si>
  <si>
    <t>Total liabilities</t>
  </si>
  <si>
    <t>Loss of exchange, net</t>
  </si>
  <si>
    <t>Rax on built property</t>
  </si>
  <si>
    <t>Net asset value</t>
  </si>
  <si>
    <t>Average net asset value</t>
  </si>
  <si>
    <t>Table 17.4 - Monthly net asset value of mutual funds administered by Midclear. Thousand LBP</t>
  </si>
  <si>
    <t>Table 17.5 - Monthly net asset value of mutual funds administered by Midclear. Thousand USD</t>
  </si>
  <si>
    <t>Tableau 17.6 - MIDCLEAR Balance sheet. LBP</t>
  </si>
  <si>
    <t>Tableau 17.7 - MIDCLEAR Income statement. LBP</t>
  </si>
  <si>
    <t>Tableau 17.8 - MIDCLEAR statement of cash flows. LBP</t>
  </si>
  <si>
    <t>Table 17.9 - Money Exchange by Mohafazat</t>
  </si>
  <si>
    <t>Table 17.10 - Money Exchange by category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</si>
</sst>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(* #,##0.0_);_(* \(#,##0.0\);_(* &quot;-&quot;?_);_(@_)"/>
  </numFmts>
  <fonts count="48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1" fillId="0" borderId="0" applyNumberFormat="0">
      <alignment horizontal="right"/>
      <protection/>
    </xf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readingOrder="1"/>
    </xf>
    <xf numFmtId="0" fontId="9" fillId="0" borderId="0" xfId="58" applyFont="1" applyFill="1" applyBorder="1" applyAlignment="1">
      <alignment horizontal="center" vertical="center" wrapText="1" readingOrder="1"/>
      <protection/>
    </xf>
    <xf numFmtId="3" fontId="9" fillId="0" borderId="0" xfId="42" applyNumberFormat="1" applyFont="1" applyFill="1" applyBorder="1" applyAlignment="1">
      <alignment horizontal="right" vertical="center" readingOrder="1"/>
    </xf>
    <xf numFmtId="0" fontId="5" fillId="0" borderId="0" xfId="58" applyFont="1" applyFill="1" applyBorder="1" applyAlignment="1">
      <alignment horizontal="left" vertical="center" readingOrder="1"/>
      <protection/>
    </xf>
    <xf numFmtId="196" fontId="5" fillId="0" borderId="0" xfId="0" applyNumberFormat="1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0" fontId="9" fillId="0" borderId="11" xfId="0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3" fontId="9" fillId="33" borderId="12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91" fontId="13" fillId="0" borderId="13" xfId="42" applyNumberFormat="1" applyFont="1" applyBorder="1" applyAlignment="1">
      <alignment/>
    </xf>
    <xf numFmtId="191" fontId="9" fillId="0" borderId="10" xfId="42" applyNumberFormat="1" applyFont="1" applyFill="1" applyBorder="1" applyAlignment="1">
      <alignment vertical="center" readingOrder="1"/>
    </xf>
    <xf numFmtId="191" fontId="13" fillId="0" borderId="13" xfId="0" applyNumberFormat="1" applyFont="1" applyBorder="1" applyAlignment="1">
      <alignment/>
    </xf>
    <xf numFmtId="191" fontId="9" fillId="0" borderId="12" xfId="42" applyNumberFormat="1" applyFont="1" applyBorder="1" applyAlignment="1">
      <alignment/>
    </xf>
    <xf numFmtId="191" fontId="9" fillId="0" borderId="10" xfId="42" applyNumberFormat="1" applyFont="1" applyBorder="1" applyAlignment="1">
      <alignment/>
    </xf>
    <xf numFmtId="191" fontId="9" fillId="0" borderId="11" xfId="42" applyNumberFormat="1" applyFont="1" applyBorder="1" applyAlignment="1">
      <alignment/>
    </xf>
    <xf numFmtId="37" fontId="9" fillId="0" borderId="11" xfId="42" applyNumberFormat="1" applyFont="1" applyBorder="1" applyAlignment="1">
      <alignment/>
    </xf>
    <xf numFmtId="37" fontId="9" fillId="0" borderId="12" xfId="42" applyNumberFormat="1" applyFont="1" applyBorder="1" applyAlignment="1">
      <alignment/>
    </xf>
    <xf numFmtId="37" fontId="9" fillId="0" borderId="10" xfId="42" applyNumberFormat="1" applyFont="1" applyBorder="1" applyAlignment="1">
      <alignment/>
    </xf>
    <xf numFmtId="3" fontId="9" fillId="0" borderId="10" xfId="42" applyNumberFormat="1" applyFont="1" applyBorder="1" applyAlignment="1">
      <alignment/>
    </xf>
    <xf numFmtId="3" fontId="9" fillId="0" borderId="11" xfId="42" applyNumberFormat="1" applyFont="1" applyBorder="1" applyAlignment="1">
      <alignment/>
    </xf>
    <xf numFmtId="3" fontId="9" fillId="0" borderId="12" xfId="42" applyNumberFormat="1" applyFont="1" applyBorder="1" applyAlignment="1">
      <alignment/>
    </xf>
    <xf numFmtId="191" fontId="9" fillId="0" borderId="0" xfId="42" applyNumberFormat="1" applyFont="1" applyFill="1" applyBorder="1" applyAlignment="1">
      <alignment vertical="center" readingOrder="1"/>
    </xf>
    <xf numFmtId="37" fontId="9" fillId="0" borderId="0" xfId="42" applyNumberFormat="1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left" vertical="center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Fill="1" applyBorder="1" applyAlignment="1">
      <alignment horizontal="left" vertical="center" readingOrder="1"/>
    </xf>
    <xf numFmtId="191" fontId="9" fillId="0" borderId="14" xfId="42" applyNumberFormat="1" applyFont="1" applyBorder="1" applyAlignment="1">
      <alignment/>
    </xf>
    <xf numFmtId="0" fontId="6" fillId="0" borderId="0" xfId="0" applyFont="1" applyBorder="1" applyAlignment="1">
      <alignment wrapText="1"/>
    </xf>
    <xf numFmtId="3" fontId="9" fillId="0" borderId="0" xfId="42" applyNumberFormat="1" applyFont="1" applyBorder="1" applyAlignment="1">
      <alignment vertical="center"/>
    </xf>
    <xf numFmtId="37" fontId="9" fillId="0" borderId="0" xfId="42" applyNumberFormat="1" applyFont="1" applyBorder="1" applyAlignment="1">
      <alignment vertical="center"/>
    </xf>
    <xf numFmtId="191" fontId="13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191" fontId="9" fillId="0" borderId="15" xfId="4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13" fillId="0" borderId="13" xfId="42" applyNumberFormat="1" applyFont="1" applyBorder="1" applyAlignment="1">
      <alignment vertical="center"/>
    </xf>
    <xf numFmtId="191" fontId="9" fillId="0" borderId="10" xfId="42" applyNumberFormat="1" applyFont="1" applyBorder="1" applyAlignment="1">
      <alignment vertical="center"/>
    </xf>
    <xf numFmtId="37" fontId="9" fillId="0" borderId="10" xfId="42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vertical="center" readingOrder="1"/>
    </xf>
    <xf numFmtId="37" fontId="9" fillId="0" borderId="16" xfId="42" applyNumberFormat="1" applyFont="1" applyFill="1" applyBorder="1" applyAlignment="1">
      <alignment vertical="center" readingOrder="1"/>
    </xf>
    <xf numFmtId="37" fontId="9" fillId="0" borderId="16" xfId="42" applyNumberFormat="1" applyFont="1" applyBorder="1" applyAlignment="1">
      <alignment vertical="center"/>
    </xf>
    <xf numFmtId="37" fontId="9" fillId="0" borderId="11" xfId="42" applyNumberFormat="1" applyFont="1" applyBorder="1" applyAlignment="1">
      <alignment vertical="center"/>
    </xf>
    <xf numFmtId="191" fontId="9" fillId="0" borderId="11" xfId="42" applyNumberFormat="1" applyFont="1" applyBorder="1" applyAlignment="1">
      <alignment vertical="center"/>
    </xf>
    <xf numFmtId="3" fontId="9" fillId="0" borderId="16" xfId="42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/>
    </xf>
    <xf numFmtId="191" fontId="13" fillId="0" borderId="13" xfId="42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58" applyFont="1" applyFill="1" applyBorder="1" applyAlignment="1">
      <alignment horizontal="left" vertical="center" wrapText="1" readingOrder="1"/>
      <protection/>
    </xf>
    <xf numFmtId="0" fontId="12" fillId="0" borderId="11" xfId="58" applyFont="1" applyFill="1" applyBorder="1" applyAlignment="1">
      <alignment horizontal="left" vertical="center" wrapText="1" readingOrder="1"/>
      <protection/>
    </xf>
    <xf numFmtId="0" fontId="12" fillId="0" borderId="12" xfId="58" applyFont="1" applyFill="1" applyBorder="1" applyAlignment="1">
      <alignment horizontal="left" vertical="center" wrapText="1" readingOrder="1"/>
      <protection/>
    </xf>
    <xf numFmtId="0" fontId="12" fillId="0" borderId="15" xfId="0" applyFont="1" applyFill="1" applyBorder="1" applyAlignment="1">
      <alignment horizontal="right" vertical="center" wrapText="1" readingOrder="1"/>
    </xf>
    <xf numFmtId="0" fontId="8" fillId="0" borderId="10" xfId="58" applyFont="1" applyFill="1" applyBorder="1" applyAlignment="1">
      <alignment horizontal="left" vertical="center" wrapText="1" readingOrder="1"/>
      <protection/>
    </xf>
    <xf numFmtId="0" fontId="8" fillId="0" borderId="11" xfId="58" applyFont="1" applyFill="1" applyBorder="1" applyAlignment="1">
      <alignment horizontal="left" vertical="center" wrapText="1" readingOrder="1"/>
      <protection/>
    </xf>
    <xf numFmtId="0" fontId="8" fillId="0" borderId="11" xfId="0" applyFont="1" applyFill="1" applyBorder="1" applyAlignment="1">
      <alignment horizontal="left" vertical="center" readingOrder="1"/>
    </xf>
    <xf numFmtId="0" fontId="7" fillId="0" borderId="0" xfId="0" applyFont="1" applyFill="1" applyAlignment="1">
      <alignment vertical="center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5" fillId="0" borderId="0" xfId="0" applyFont="1" applyAlignment="1">
      <alignment vertical="center" readingOrder="1"/>
    </xf>
    <xf numFmtId="0" fontId="5" fillId="0" borderId="0" xfId="58" applyFont="1" applyBorder="1" applyAlignment="1">
      <alignment horizontal="left" vertical="center" readingOrder="1"/>
      <protection/>
    </xf>
    <xf numFmtId="0" fontId="8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 readingOrder="1"/>
    </xf>
    <xf numFmtId="0" fontId="13" fillId="0" borderId="13" xfId="0" applyFont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readingOrder="1"/>
    </xf>
    <xf numFmtId="0" fontId="13" fillId="0" borderId="10" xfId="0" applyFont="1" applyBorder="1" applyAlignment="1">
      <alignment vertical="center" readingOrder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 readingOrder="1"/>
    </xf>
    <xf numFmtId="0" fontId="13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horizontal="left" vertical="center" wrapText="1"/>
    </xf>
    <xf numFmtId="190" fontId="9" fillId="0" borderId="10" xfId="42" applyNumberFormat="1" applyFont="1" applyFill="1" applyBorder="1" applyAlignment="1">
      <alignment horizontal="right" vertical="center" readingOrder="1"/>
    </xf>
    <xf numFmtId="190" fontId="9" fillId="0" borderId="10" xfId="0" applyNumberFormat="1" applyFont="1" applyFill="1" applyBorder="1" applyAlignment="1">
      <alignment vertical="center" readingOrder="1"/>
    </xf>
    <xf numFmtId="190" fontId="9" fillId="0" borderId="11" xfId="42" applyNumberFormat="1" applyFont="1" applyFill="1" applyBorder="1" applyAlignment="1">
      <alignment horizontal="right" vertical="center" readingOrder="1"/>
    </xf>
    <xf numFmtId="190" fontId="9" fillId="0" borderId="11" xfId="0" applyNumberFormat="1" applyFont="1" applyFill="1" applyBorder="1" applyAlignment="1">
      <alignment vertical="center" readingOrder="1"/>
    </xf>
    <xf numFmtId="191" fontId="5" fillId="0" borderId="0" xfId="0" applyNumberFormat="1" applyFont="1" applyAlignment="1">
      <alignment/>
    </xf>
    <xf numFmtId="0" fontId="8" fillId="0" borderId="13" xfId="58" applyFont="1" applyFill="1" applyBorder="1" applyAlignment="1">
      <alignment horizontal="left" vertical="center" readingOrder="1"/>
      <protection/>
    </xf>
    <xf numFmtId="0" fontId="8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185" fontId="5" fillId="0" borderId="0" xfId="61" applyNumberFormat="1" applyFont="1" applyFill="1" applyAlignment="1">
      <alignment vertical="center" readingOrder="1"/>
    </xf>
    <xf numFmtId="0" fontId="8" fillId="0" borderId="14" xfId="0" applyFont="1" applyFill="1" applyBorder="1" applyAlignment="1">
      <alignment horizontal="left" vertical="center" readingOrder="1"/>
    </xf>
    <xf numFmtId="190" fontId="9" fillId="0" borderId="14" xfId="0" applyNumberFormat="1" applyFont="1" applyFill="1" applyBorder="1" applyAlignment="1">
      <alignment vertical="center" readingOrder="1"/>
    </xf>
    <xf numFmtId="172" fontId="9" fillId="0" borderId="11" xfId="0" applyNumberFormat="1" applyFont="1" applyFill="1" applyBorder="1" applyAlignment="1">
      <alignment vertical="center" readingOrder="1"/>
    </xf>
    <xf numFmtId="0" fontId="8" fillId="0" borderId="16" xfId="0" applyFont="1" applyFill="1" applyBorder="1" applyAlignment="1">
      <alignment horizontal="left" vertical="center" readingOrder="1"/>
    </xf>
    <xf numFmtId="172" fontId="9" fillId="0" borderId="16" xfId="0" applyNumberFormat="1" applyFont="1" applyFill="1" applyBorder="1" applyAlignment="1">
      <alignment vertical="center" readingOrder="1"/>
    </xf>
    <xf numFmtId="0" fontId="12" fillId="0" borderId="13" xfId="0" applyFont="1" applyFill="1" applyBorder="1" applyAlignment="1">
      <alignment horizontal="center" vertical="center" readingOrder="1"/>
    </xf>
    <xf numFmtId="191" fontId="13" fillId="0" borderId="13" xfId="42" applyNumberFormat="1" applyFont="1" applyFill="1" applyBorder="1" applyAlignment="1">
      <alignment vertical="center" readingOrder="1"/>
    </xf>
    <xf numFmtId="0" fontId="12" fillId="0" borderId="0" xfId="0" applyFont="1" applyBorder="1" applyAlignment="1">
      <alignment horizontal="center"/>
    </xf>
    <xf numFmtId="191" fontId="13" fillId="0" borderId="0" xfId="42" applyNumberFormat="1" applyFont="1" applyBorder="1" applyAlignment="1">
      <alignment/>
    </xf>
    <xf numFmtId="0" fontId="6" fillId="0" borderId="16" xfId="0" applyFont="1" applyFill="1" applyBorder="1" applyAlignment="1">
      <alignment horizontal="left" vertical="center" readingOrder="1"/>
    </xf>
    <xf numFmtId="37" fontId="9" fillId="0" borderId="16" xfId="42" applyNumberFormat="1" applyFont="1" applyBorder="1" applyAlignment="1">
      <alignment/>
    </xf>
    <xf numFmtId="37" fontId="13" fillId="0" borderId="13" xfId="42" applyNumberFormat="1" applyFont="1" applyFill="1" applyBorder="1" applyAlignment="1">
      <alignment vertical="center" readingOrder="1"/>
    </xf>
    <xf numFmtId="0" fontId="12" fillId="0" borderId="13" xfId="0" applyFont="1" applyFill="1" applyBorder="1" applyAlignment="1">
      <alignment horizontal="center" vertical="center" wrapText="1" readingOrder="1"/>
    </xf>
    <xf numFmtId="0" fontId="11" fillId="0" borderId="17" xfId="0" applyFont="1" applyBorder="1" applyAlignment="1">
      <alignment horizontal="center" vertical="center" readingOrder="1"/>
    </xf>
    <xf numFmtId="0" fontId="11" fillId="0" borderId="13" xfId="0" applyFont="1" applyBorder="1" applyAlignment="1">
      <alignment horizontal="center" vertical="center" readingOrder="1"/>
    </xf>
    <xf numFmtId="0" fontId="11" fillId="0" borderId="18" xfId="0" applyFont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readingOrder="1"/>
    </xf>
    <xf numFmtId="0" fontId="8" fillId="0" borderId="13" xfId="58" applyFont="1" applyFill="1" applyBorder="1" applyAlignment="1">
      <alignment horizontal="center" vertical="center" readingOrder="1"/>
      <protection/>
    </xf>
    <xf numFmtId="191" fontId="9" fillId="0" borderId="10" xfId="42" applyNumberFormat="1" applyFont="1" applyFill="1" applyBorder="1" applyAlignment="1">
      <alignment horizontal="right" vertical="center" readingOrder="1"/>
    </xf>
    <xf numFmtId="0" fontId="8" fillId="0" borderId="12" xfId="58" applyFont="1" applyFill="1" applyBorder="1" applyAlignment="1">
      <alignment horizontal="left" vertical="center" wrapText="1" readingOrder="1"/>
      <protection/>
    </xf>
    <xf numFmtId="191" fontId="9" fillId="0" borderId="12" xfId="42" applyNumberFormat="1" applyFont="1" applyFill="1" applyBorder="1" applyAlignment="1">
      <alignment horizontal="right" vertical="center" readingOrder="1"/>
    </xf>
    <xf numFmtId="0" fontId="7" fillId="0" borderId="0" xfId="0" applyFont="1" applyFill="1" applyBorder="1" applyAlignment="1">
      <alignment vertical="center" readingOrder="1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" customWidth="1"/>
  </cols>
  <sheetData>
    <row r="1" spans="1:11" ht="26.25" thickBot="1">
      <c r="A1" s="128" t="s">
        <v>60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5" customWidth="1"/>
    <col min="2" max="2" width="10.00390625" style="2" bestFit="1" customWidth="1"/>
    <col min="3" max="5" width="8.57421875" style="2" bestFit="1" customWidth="1"/>
    <col min="6" max="7" width="8.8515625" style="2" bestFit="1" customWidth="1"/>
    <col min="8" max="8" width="9.140625" style="2" bestFit="1" customWidth="1"/>
    <col min="9" max="10" width="8.8515625" style="2" bestFit="1" customWidth="1"/>
    <col min="11" max="11" width="9.140625" style="2" bestFit="1" customWidth="1"/>
    <col min="12" max="13" width="9.28125" style="2" bestFit="1" customWidth="1"/>
    <col min="14" max="14" width="9.421875" style="2" bestFit="1" customWidth="1"/>
    <col min="15" max="15" width="10.28125" style="2" bestFit="1" customWidth="1"/>
    <col min="16" max="16" width="11.57421875" style="2" customWidth="1"/>
    <col min="17" max="17" width="10.00390625" style="2" bestFit="1" customWidth="1"/>
    <col min="18" max="16384" width="9.140625" style="2" customWidth="1"/>
  </cols>
  <sheetData>
    <row r="1" spans="1:14" ht="19.5" customHeight="1">
      <c r="A1" s="76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6.75" customHeight="1" thickBot="1"/>
    <row r="3" spans="2:18" ht="13.5" customHeight="1" thickBot="1">
      <c r="B3" s="131" t="s">
        <v>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13.5" customHeight="1" thickBot="1">
      <c r="A4" s="63" t="s">
        <v>26</v>
      </c>
      <c r="B4" s="108">
        <v>1997</v>
      </c>
      <c r="C4" s="108">
        <v>1998</v>
      </c>
      <c r="D4" s="108">
        <v>1999</v>
      </c>
      <c r="E4" s="108">
        <v>2000</v>
      </c>
      <c r="F4" s="108">
        <v>2001</v>
      </c>
      <c r="G4" s="108">
        <v>2002</v>
      </c>
      <c r="H4" s="108">
        <v>2003</v>
      </c>
      <c r="I4" s="108">
        <v>2004</v>
      </c>
      <c r="J4" s="108">
        <v>2005</v>
      </c>
      <c r="K4" s="108">
        <v>2006</v>
      </c>
      <c r="L4" s="108">
        <v>2007</v>
      </c>
      <c r="M4" s="108">
        <v>2008</v>
      </c>
      <c r="N4" s="108">
        <v>2009</v>
      </c>
      <c r="O4" s="108">
        <v>2010</v>
      </c>
      <c r="P4" s="108">
        <v>2011</v>
      </c>
      <c r="Q4" s="108">
        <v>2012</v>
      </c>
      <c r="R4" s="108">
        <v>2013</v>
      </c>
    </row>
    <row r="5" spans="1:18" ht="13.5" customHeight="1">
      <c r="A5" s="77" t="s">
        <v>57</v>
      </c>
      <c r="B5" s="12">
        <v>42</v>
      </c>
      <c r="C5" s="12">
        <v>52</v>
      </c>
      <c r="D5" s="12">
        <v>53</v>
      </c>
      <c r="E5" s="12">
        <v>58</v>
      </c>
      <c r="F5" s="12">
        <v>86</v>
      </c>
      <c r="G5" s="12">
        <v>93</v>
      </c>
      <c r="H5" s="12">
        <v>92</v>
      </c>
      <c r="I5" s="12">
        <v>95</v>
      </c>
      <c r="J5" s="12">
        <v>99</v>
      </c>
      <c r="K5" s="12">
        <v>97</v>
      </c>
      <c r="L5" s="12">
        <v>99</v>
      </c>
      <c r="M5" s="13">
        <v>101</v>
      </c>
      <c r="N5" s="13">
        <v>103</v>
      </c>
      <c r="O5" s="27">
        <v>109</v>
      </c>
      <c r="P5" s="27">
        <v>119</v>
      </c>
      <c r="Q5" s="27">
        <v>123</v>
      </c>
      <c r="R5" s="27">
        <v>125</v>
      </c>
    </row>
    <row r="6" spans="1:18" ht="13.5" customHeight="1">
      <c r="A6" s="78" t="s">
        <v>58</v>
      </c>
      <c r="B6" s="14">
        <v>3</v>
      </c>
      <c r="C6" s="14">
        <v>7</v>
      </c>
      <c r="D6" s="14">
        <v>8</v>
      </c>
      <c r="E6" s="14">
        <v>8</v>
      </c>
      <c r="F6" s="14">
        <v>49</v>
      </c>
      <c r="G6" s="14">
        <v>57</v>
      </c>
      <c r="H6" s="14">
        <v>60</v>
      </c>
      <c r="I6" s="14">
        <v>65</v>
      </c>
      <c r="J6" s="14">
        <v>118</v>
      </c>
      <c r="K6" s="14">
        <v>136</v>
      </c>
      <c r="L6" s="14">
        <v>149</v>
      </c>
      <c r="M6" s="15">
        <v>137</v>
      </c>
      <c r="N6" s="15">
        <v>124</v>
      </c>
      <c r="O6" s="22">
        <v>120</v>
      </c>
      <c r="P6" s="22">
        <v>133</v>
      </c>
      <c r="Q6" s="22">
        <v>154</v>
      </c>
      <c r="R6" s="22">
        <v>155</v>
      </c>
    </row>
    <row r="7" spans="1:18" ht="13.5" customHeight="1" thickBot="1">
      <c r="A7" s="79" t="s">
        <v>59</v>
      </c>
      <c r="B7" s="16">
        <v>2583</v>
      </c>
      <c r="C7" s="16">
        <v>6262</v>
      </c>
      <c r="D7" s="16">
        <v>6535</v>
      </c>
      <c r="E7" s="16">
        <v>6697</v>
      </c>
      <c r="F7" s="16">
        <v>9637</v>
      </c>
      <c r="G7" s="16">
        <v>8142</v>
      </c>
      <c r="H7" s="16">
        <v>7953</v>
      </c>
      <c r="I7" s="16">
        <v>9872</v>
      </c>
      <c r="J7" s="16">
        <v>11098</v>
      </c>
      <c r="K7" s="16">
        <v>13629</v>
      </c>
      <c r="L7" s="16">
        <v>19867</v>
      </c>
      <c r="M7" s="17">
        <v>22714</v>
      </c>
      <c r="N7" s="17">
        <v>23487</v>
      </c>
      <c r="O7" s="16">
        <v>24860</v>
      </c>
      <c r="P7" s="16">
        <v>25378</v>
      </c>
      <c r="Q7" s="16">
        <v>25363</v>
      </c>
      <c r="R7" s="16">
        <v>26846</v>
      </c>
    </row>
    <row r="8" ht="13.5" customHeight="1">
      <c r="A8" s="10" t="s">
        <v>56</v>
      </c>
    </row>
    <row r="10" spans="1:14" ht="19.5" customHeight="1">
      <c r="A10" s="76" t="s">
        <v>62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ht="6.75" customHeight="1" thickBot="1"/>
    <row r="12" spans="2:18" ht="13.5" customHeight="1" thickBot="1">
      <c r="B12" s="131" t="s">
        <v>26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18" ht="13.5" customHeight="1" thickBot="1">
      <c r="A13" s="63" t="s">
        <v>26</v>
      </c>
      <c r="B13" s="108">
        <v>1997</v>
      </c>
      <c r="C13" s="108">
        <v>1998</v>
      </c>
      <c r="D13" s="108">
        <v>1999</v>
      </c>
      <c r="E13" s="108">
        <v>2000</v>
      </c>
      <c r="F13" s="108">
        <v>2001</v>
      </c>
      <c r="G13" s="108">
        <v>2002</v>
      </c>
      <c r="H13" s="108">
        <v>2003</v>
      </c>
      <c r="I13" s="108">
        <v>2004</v>
      </c>
      <c r="J13" s="108">
        <v>2005</v>
      </c>
      <c r="K13" s="108">
        <v>2006</v>
      </c>
      <c r="L13" s="108">
        <v>2007</v>
      </c>
      <c r="M13" s="108">
        <v>2008</v>
      </c>
      <c r="N13" s="108">
        <v>2009</v>
      </c>
      <c r="O13" s="63">
        <v>2010</v>
      </c>
      <c r="P13" s="63">
        <v>2011</v>
      </c>
      <c r="Q13" s="63">
        <v>2012</v>
      </c>
      <c r="R13" s="108">
        <v>2013</v>
      </c>
    </row>
    <row r="14" spans="1:18" ht="13.5" customHeight="1">
      <c r="A14" s="69" t="s">
        <v>63</v>
      </c>
      <c r="B14" s="18">
        <v>640000000</v>
      </c>
      <c r="C14" s="18">
        <v>330000000</v>
      </c>
      <c r="D14" s="18">
        <v>91000000</v>
      </c>
      <c r="E14" s="18">
        <v>118000000</v>
      </c>
      <c r="F14" s="18">
        <v>53000000</v>
      </c>
      <c r="G14" s="18">
        <v>119000000</v>
      </c>
      <c r="H14" s="18">
        <v>131000000</v>
      </c>
      <c r="I14" s="18">
        <v>197846000</v>
      </c>
      <c r="J14" s="18">
        <v>923420299</v>
      </c>
      <c r="K14" s="18">
        <v>2031884961</v>
      </c>
      <c r="L14" s="18">
        <v>993797343</v>
      </c>
      <c r="M14" s="13">
        <v>1710384896</v>
      </c>
      <c r="N14" s="13">
        <v>1038105211</v>
      </c>
      <c r="O14" s="27">
        <v>1869923688</v>
      </c>
      <c r="P14" s="27">
        <v>515372688</v>
      </c>
      <c r="Q14" s="27">
        <v>299322763</v>
      </c>
      <c r="R14" s="27">
        <v>375160853</v>
      </c>
    </row>
    <row r="15" spans="1:18" s="3" customFormat="1" ht="13.5" customHeight="1">
      <c r="A15" s="70" t="s">
        <v>64</v>
      </c>
      <c r="B15" s="19">
        <v>1280000000</v>
      </c>
      <c r="C15" s="19">
        <v>660000000</v>
      </c>
      <c r="D15" s="19">
        <v>182000000</v>
      </c>
      <c r="E15" s="19">
        <v>236000000</v>
      </c>
      <c r="F15" s="19">
        <v>106000000</v>
      </c>
      <c r="G15" s="19">
        <v>238000000</v>
      </c>
      <c r="H15" s="19">
        <v>262000000</v>
      </c>
      <c r="I15" s="19">
        <v>395692000</v>
      </c>
      <c r="J15" s="19">
        <v>1846840598</v>
      </c>
      <c r="K15" s="19">
        <v>4063769922</v>
      </c>
      <c r="L15" s="19">
        <v>1987594686</v>
      </c>
      <c r="M15" s="15">
        <v>3420769792</v>
      </c>
      <c r="N15" s="15">
        <v>2076210422</v>
      </c>
      <c r="O15" s="22">
        <v>3739847950</v>
      </c>
      <c r="P15" s="22">
        <v>1030745376</v>
      </c>
      <c r="Q15" s="22">
        <v>598645526</v>
      </c>
      <c r="R15" s="22">
        <v>750321606</v>
      </c>
    </row>
    <row r="16" spans="1:18" ht="21.75" thickBot="1">
      <c r="A16" s="71" t="s">
        <v>65</v>
      </c>
      <c r="B16" s="20">
        <v>200207250</v>
      </c>
      <c r="C16" s="20">
        <v>408308067</v>
      </c>
      <c r="D16" s="20">
        <v>359051723</v>
      </c>
      <c r="E16" s="21"/>
      <c r="F16" s="20">
        <v>1514718505</v>
      </c>
      <c r="G16" s="20">
        <v>1930666465</v>
      </c>
      <c r="H16" s="20">
        <v>2094039478</v>
      </c>
      <c r="I16" s="20">
        <v>2491573527</v>
      </c>
      <c r="J16" s="20">
        <v>5242195320</v>
      </c>
      <c r="K16" s="20">
        <v>9389403681</v>
      </c>
      <c r="L16" s="20">
        <v>10284767185</v>
      </c>
      <c r="M16" s="17">
        <v>11732243287</v>
      </c>
      <c r="N16" s="17">
        <v>12884544994</v>
      </c>
      <c r="O16" s="16">
        <v>13586165108</v>
      </c>
      <c r="P16" s="16">
        <v>14456917037</v>
      </c>
      <c r="Q16" s="16">
        <v>16401720046</v>
      </c>
      <c r="R16" s="16">
        <v>1711044744</v>
      </c>
    </row>
    <row r="17" ht="13.5" customHeight="1">
      <c r="A17" s="10" t="s">
        <v>56</v>
      </c>
    </row>
    <row r="18" spans="1:12" s="4" customFormat="1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4" s="4" customFormat="1" ht="19.5" customHeight="1">
      <c r="A19" s="76" t="s">
        <v>83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5" s="4" customFormat="1" ht="6.75" customHeight="1" thickBot="1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O20" s="11"/>
    </row>
    <row r="21" spans="1:13" s="4" customFormat="1" ht="13.5" customHeight="1" thickBot="1">
      <c r="A21" s="107" t="s">
        <v>26</v>
      </c>
      <c r="B21" s="72" t="s">
        <v>66</v>
      </c>
      <c r="C21" s="72" t="s">
        <v>67</v>
      </c>
      <c r="D21" s="72" t="s">
        <v>0</v>
      </c>
      <c r="E21" s="72" t="s">
        <v>1</v>
      </c>
      <c r="F21" s="72" t="s">
        <v>2</v>
      </c>
      <c r="G21" s="72" t="s">
        <v>3</v>
      </c>
      <c r="H21" s="72" t="s">
        <v>4</v>
      </c>
      <c r="I21" s="72" t="s">
        <v>68</v>
      </c>
      <c r="J21" s="72" t="s">
        <v>69</v>
      </c>
      <c r="K21" s="72" t="s">
        <v>70</v>
      </c>
      <c r="L21" s="72" t="s">
        <v>71</v>
      </c>
      <c r="M21" s="72" t="s">
        <v>72</v>
      </c>
    </row>
    <row r="22" spans="1:13" ht="13.5" customHeight="1">
      <c r="A22" s="73">
        <v>2005</v>
      </c>
      <c r="B22" s="102">
        <v>12.49</v>
      </c>
      <c r="C22" s="102">
        <v>13.45</v>
      </c>
      <c r="D22" s="102">
        <v>14.2</v>
      </c>
      <c r="E22" s="102">
        <v>16.41</v>
      </c>
      <c r="F22" s="102">
        <v>15.91</v>
      </c>
      <c r="G22" s="102">
        <v>16.27</v>
      </c>
      <c r="H22" s="102">
        <v>15.96</v>
      </c>
      <c r="I22" s="102">
        <v>15.68</v>
      </c>
      <c r="J22" s="102">
        <v>15.58</v>
      </c>
      <c r="K22" s="102">
        <v>15.9</v>
      </c>
      <c r="L22" s="102">
        <v>15.77</v>
      </c>
      <c r="M22" s="103">
        <v>16.67</v>
      </c>
    </row>
    <row r="23" spans="1:15" ht="13.5" customHeight="1">
      <c r="A23" s="74">
        <v>2006</v>
      </c>
      <c r="B23" s="104">
        <v>17.48</v>
      </c>
      <c r="C23" s="104">
        <v>17</v>
      </c>
      <c r="D23" s="104">
        <v>17.9</v>
      </c>
      <c r="E23" s="104">
        <v>18.77</v>
      </c>
      <c r="F23" s="104">
        <v>18.3</v>
      </c>
      <c r="G23" s="104">
        <v>18.45</v>
      </c>
      <c r="H23" s="104">
        <v>19.06</v>
      </c>
      <c r="I23" s="104">
        <v>20.88</v>
      </c>
      <c r="J23" s="104">
        <v>20.89</v>
      </c>
      <c r="K23" s="104">
        <v>22.68</v>
      </c>
      <c r="L23" s="104">
        <v>22.31</v>
      </c>
      <c r="M23" s="105">
        <v>22.15</v>
      </c>
      <c r="O23" s="114"/>
    </row>
    <row r="24" spans="1:13" ht="13.5" customHeight="1">
      <c r="A24" s="74">
        <v>2007</v>
      </c>
      <c r="B24" s="104">
        <v>21.88</v>
      </c>
      <c r="C24" s="104">
        <v>22</v>
      </c>
      <c r="D24" s="104">
        <v>22.14</v>
      </c>
      <c r="E24" s="104">
        <v>22.26</v>
      </c>
      <c r="F24" s="104">
        <v>22.27</v>
      </c>
      <c r="G24" s="104">
        <v>22.32</v>
      </c>
      <c r="H24" s="104">
        <v>22.47</v>
      </c>
      <c r="I24" s="104">
        <v>22.48</v>
      </c>
      <c r="J24" s="104">
        <v>23.12</v>
      </c>
      <c r="K24" s="104">
        <v>23.69</v>
      </c>
      <c r="L24" s="104">
        <v>23.91</v>
      </c>
      <c r="M24" s="105">
        <v>24.36</v>
      </c>
    </row>
    <row r="25" spans="1:13" ht="13.5" customHeight="1">
      <c r="A25" s="75">
        <v>2008</v>
      </c>
      <c r="B25" s="105">
        <v>24.36</v>
      </c>
      <c r="C25" s="105">
        <v>24.82</v>
      </c>
      <c r="D25" s="105">
        <v>25.46</v>
      </c>
      <c r="E25" s="105">
        <v>26.31</v>
      </c>
      <c r="F25" s="105">
        <v>27.9</v>
      </c>
      <c r="G25" s="105">
        <v>29.22</v>
      </c>
      <c r="H25" s="105">
        <v>29.43</v>
      </c>
      <c r="I25" s="105">
        <v>27.87</v>
      </c>
      <c r="J25" s="105">
        <v>28.92</v>
      </c>
      <c r="K25" s="105">
        <v>26.34</v>
      </c>
      <c r="L25" s="105">
        <v>25.49</v>
      </c>
      <c r="M25" s="105">
        <v>25.23</v>
      </c>
    </row>
    <row r="26" spans="1:13" ht="13.5" customHeight="1">
      <c r="A26" s="115">
        <v>2009</v>
      </c>
      <c r="B26" s="116">
        <v>24.75</v>
      </c>
      <c r="C26" s="116">
        <v>24.47</v>
      </c>
      <c r="D26" s="116">
        <v>24.96</v>
      </c>
      <c r="E26" s="116">
        <v>25.15</v>
      </c>
      <c r="F26" s="116">
        <v>25.5</v>
      </c>
      <c r="G26" s="116">
        <v>26.72</v>
      </c>
      <c r="H26" s="116">
        <v>26.11</v>
      </c>
      <c r="I26" s="116">
        <v>25.8</v>
      </c>
      <c r="J26" s="116">
        <v>26.03</v>
      </c>
      <c r="K26" s="116">
        <v>26.82</v>
      </c>
      <c r="L26" s="116">
        <v>27.02</v>
      </c>
      <c r="M26" s="116">
        <v>27.35</v>
      </c>
    </row>
    <row r="27" spans="1:13" ht="13.5" customHeight="1">
      <c r="A27" s="75">
        <v>2010</v>
      </c>
      <c r="B27" s="117">
        <v>27.65</v>
      </c>
      <c r="C27" s="117">
        <v>27.81</v>
      </c>
      <c r="D27" s="117">
        <v>28.66</v>
      </c>
      <c r="E27" s="117">
        <v>28.21</v>
      </c>
      <c r="F27" s="117">
        <v>28.01</v>
      </c>
      <c r="G27" s="117">
        <v>28.2</v>
      </c>
      <c r="H27" s="117">
        <v>29.85</v>
      </c>
      <c r="I27" s="117">
        <v>29.69</v>
      </c>
      <c r="J27" s="117">
        <v>29.96</v>
      </c>
      <c r="K27" s="117">
        <v>29.43</v>
      </c>
      <c r="L27" s="117">
        <v>29.22</v>
      </c>
      <c r="M27" s="117">
        <v>29.1</v>
      </c>
    </row>
    <row r="28" spans="1:13" ht="13.5" customHeight="1">
      <c r="A28" s="75">
        <v>2011</v>
      </c>
      <c r="B28" s="117">
        <v>31.01</v>
      </c>
      <c r="C28" s="117">
        <v>30.77</v>
      </c>
      <c r="D28" s="117">
        <v>30.63</v>
      </c>
      <c r="E28" s="117">
        <v>30.43</v>
      </c>
      <c r="F28" s="117">
        <v>29.6</v>
      </c>
      <c r="G28" s="117">
        <v>29.86</v>
      </c>
      <c r="H28" s="117">
        <v>29.87</v>
      </c>
      <c r="I28" s="117">
        <v>29.59</v>
      </c>
      <c r="J28" s="117">
        <v>29.18</v>
      </c>
      <c r="K28" s="117">
        <v>29.37</v>
      </c>
      <c r="L28" s="117">
        <v>29.27</v>
      </c>
      <c r="M28" s="117">
        <v>29.52</v>
      </c>
    </row>
    <row r="29" spans="1:13" ht="13.5" customHeight="1">
      <c r="A29" s="75">
        <v>2012</v>
      </c>
      <c r="B29" s="117">
        <v>29.73</v>
      </c>
      <c r="C29" s="117">
        <v>30.01</v>
      </c>
      <c r="D29" s="117">
        <v>31.88</v>
      </c>
      <c r="E29" s="117">
        <v>31.91</v>
      </c>
      <c r="F29" s="117">
        <v>30.83</v>
      </c>
      <c r="G29" s="117">
        <v>32.68</v>
      </c>
      <c r="H29" s="117">
        <v>32.84</v>
      </c>
      <c r="I29" s="117">
        <v>33.28</v>
      </c>
      <c r="J29" s="117">
        <v>33.14</v>
      </c>
      <c r="K29" s="117">
        <v>33.01</v>
      </c>
      <c r="L29" s="117">
        <v>32.95</v>
      </c>
      <c r="M29" s="117">
        <v>34.28</v>
      </c>
    </row>
    <row r="30" spans="1:13" ht="13.5" customHeight="1" thickBot="1">
      <c r="A30" s="118">
        <v>2013</v>
      </c>
      <c r="B30" s="119">
        <v>37.6</v>
      </c>
      <c r="C30" s="119">
        <v>38.66</v>
      </c>
      <c r="D30" s="119">
        <v>38.88</v>
      </c>
      <c r="E30" s="119">
        <v>40.78</v>
      </c>
      <c r="F30" s="119">
        <v>42.11</v>
      </c>
      <c r="G30" s="119">
        <v>43.26</v>
      </c>
      <c r="H30" s="119">
        <v>42.84</v>
      </c>
      <c r="I30" s="119">
        <v>42.55</v>
      </c>
      <c r="J30" s="119">
        <v>43.48</v>
      </c>
      <c r="K30" s="119">
        <v>42.92</v>
      </c>
      <c r="L30" s="119">
        <v>43.24</v>
      </c>
      <c r="M30" s="119">
        <v>41.81</v>
      </c>
    </row>
    <row r="31" spans="1:12" s="4" customFormat="1" ht="13.5" customHeight="1">
      <c r="A31" s="10" t="s">
        <v>56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3" spans="1:14" s="4" customFormat="1" ht="19.5" customHeight="1">
      <c r="A33" s="76" t="s">
        <v>91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5" s="4" customFormat="1" ht="6.75" customHeight="1" thickBot="1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O34" s="11"/>
    </row>
    <row r="35" spans="1:13" s="4" customFormat="1" ht="13.5" customHeight="1" thickBot="1">
      <c r="A35" s="137">
        <v>2013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3" s="4" customFormat="1" ht="13.5" customHeight="1" thickBot="1">
      <c r="A36" s="107"/>
      <c r="B36" s="72" t="s">
        <v>66</v>
      </c>
      <c r="C36" s="72" t="s">
        <v>67</v>
      </c>
      <c r="D36" s="72" t="s">
        <v>0</v>
      </c>
      <c r="E36" s="72" t="s">
        <v>1</v>
      </c>
      <c r="F36" s="72" t="s">
        <v>2</v>
      </c>
      <c r="G36" s="72" t="s">
        <v>3</v>
      </c>
      <c r="H36" s="72" t="s">
        <v>4</v>
      </c>
      <c r="I36" s="72" t="s">
        <v>68</v>
      </c>
      <c r="J36" s="72" t="s">
        <v>69</v>
      </c>
      <c r="K36" s="72" t="s">
        <v>70</v>
      </c>
      <c r="L36" s="72" t="s">
        <v>71</v>
      </c>
      <c r="M36" s="72" t="s">
        <v>72</v>
      </c>
    </row>
    <row r="37" spans="1:13" ht="13.5" customHeight="1">
      <c r="A37" s="73" t="s">
        <v>89</v>
      </c>
      <c r="B37" s="138">
        <v>308164</v>
      </c>
      <c r="C37" s="138">
        <v>319001452</v>
      </c>
      <c r="D37" s="138">
        <v>325320681</v>
      </c>
      <c r="E37" s="138">
        <v>326475144</v>
      </c>
      <c r="F37" s="138">
        <v>345235917</v>
      </c>
      <c r="G37" s="138">
        <v>360423045</v>
      </c>
      <c r="H37" s="138">
        <v>374055321</v>
      </c>
      <c r="I37" s="138">
        <v>377547684</v>
      </c>
      <c r="J37" s="138">
        <v>392388471</v>
      </c>
      <c r="K37" s="138">
        <v>416348304</v>
      </c>
      <c r="L37" s="138">
        <v>430823514</v>
      </c>
      <c r="M37" s="27">
        <v>446646208</v>
      </c>
    </row>
    <row r="38" spans="1:15" ht="13.5" customHeight="1" thickBot="1">
      <c r="A38" s="139" t="s">
        <v>90</v>
      </c>
      <c r="B38" s="140">
        <v>312243174</v>
      </c>
      <c r="C38" s="140">
        <v>314390728</v>
      </c>
      <c r="D38" s="140">
        <v>317616141</v>
      </c>
      <c r="E38" s="140">
        <v>325189243</v>
      </c>
      <c r="F38" s="140">
        <v>340541732</v>
      </c>
      <c r="G38" s="140">
        <v>348637948</v>
      </c>
      <c r="H38" s="140">
        <v>371855931</v>
      </c>
      <c r="I38" s="140">
        <v>377720927</v>
      </c>
      <c r="J38" s="140">
        <v>399764262</v>
      </c>
      <c r="K38" s="140">
        <v>411734701</v>
      </c>
      <c r="L38" s="140">
        <v>420467554</v>
      </c>
      <c r="M38" s="16">
        <v>428401913</v>
      </c>
      <c r="O38" s="114"/>
    </row>
    <row r="39" spans="1:13" s="4" customFormat="1" ht="13.5" customHeight="1">
      <c r="A39" s="13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4" s="4" customFormat="1" ht="19.5" customHeight="1">
      <c r="A40" s="141" t="s">
        <v>92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</row>
    <row r="41" spans="1:15" s="4" customFormat="1" ht="6.75" customHeight="1" thickBot="1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O41" s="11"/>
    </row>
    <row r="42" spans="1:13" s="4" customFormat="1" ht="13.5" customHeight="1" thickBot="1">
      <c r="A42" s="137">
        <v>2013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1:13" s="4" customFormat="1" ht="13.5" customHeight="1" thickBot="1">
      <c r="A43" s="107"/>
      <c r="B43" s="72" t="s">
        <v>66</v>
      </c>
      <c r="C43" s="72" t="s">
        <v>67</v>
      </c>
      <c r="D43" s="72" t="s">
        <v>0</v>
      </c>
      <c r="E43" s="72" t="s">
        <v>1</v>
      </c>
      <c r="F43" s="72" t="s">
        <v>2</v>
      </c>
      <c r="G43" s="72" t="s">
        <v>3</v>
      </c>
      <c r="H43" s="72" t="s">
        <v>4</v>
      </c>
      <c r="I43" s="72" t="s">
        <v>68</v>
      </c>
      <c r="J43" s="72" t="s">
        <v>69</v>
      </c>
      <c r="K43" s="72" t="s">
        <v>70</v>
      </c>
      <c r="L43" s="72" t="s">
        <v>71</v>
      </c>
      <c r="M43" s="72" t="s">
        <v>72</v>
      </c>
    </row>
    <row r="44" spans="1:13" ht="13.5" customHeight="1">
      <c r="A44" s="73" t="s">
        <v>89</v>
      </c>
      <c r="B44" s="138">
        <v>617875913</v>
      </c>
      <c r="C44" s="138">
        <v>617854924</v>
      </c>
      <c r="D44" s="138">
        <v>602377571</v>
      </c>
      <c r="E44" s="138">
        <v>602409921</v>
      </c>
      <c r="F44" s="138">
        <v>573984954</v>
      </c>
      <c r="G44" s="138">
        <v>578665517</v>
      </c>
      <c r="H44" s="138">
        <v>624323537</v>
      </c>
      <c r="I44" s="138">
        <v>581288496</v>
      </c>
      <c r="J44" s="138">
        <v>611633922</v>
      </c>
      <c r="K44" s="138">
        <v>635456295</v>
      </c>
      <c r="L44" s="138">
        <v>629362895</v>
      </c>
      <c r="M44" s="27">
        <v>658188448</v>
      </c>
    </row>
    <row r="45" spans="1:15" ht="13.5" customHeight="1" thickBot="1">
      <c r="A45" s="139" t="s">
        <v>90</v>
      </c>
      <c r="B45" s="140">
        <v>606462737</v>
      </c>
      <c r="C45" s="140">
        <v>610378130</v>
      </c>
      <c r="D45" s="140">
        <v>612671942</v>
      </c>
      <c r="E45" s="140">
        <v>610855665</v>
      </c>
      <c r="F45" s="140">
        <v>575051962</v>
      </c>
      <c r="G45" s="140">
        <v>574807857</v>
      </c>
      <c r="H45" s="140">
        <v>614412308</v>
      </c>
      <c r="I45" s="140">
        <v>575652905</v>
      </c>
      <c r="J45" s="140">
        <v>579156927</v>
      </c>
      <c r="K45" s="140">
        <v>626336457</v>
      </c>
      <c r="L45" s="140">
        <v>626368605</v>
      </c>
      <c r="M45" s="16">
        <v>640264164</v>
      </c>
      <c r="O45" s="114"/>
    </row>
    <row r="46" spans="1:12" s="4" customFormat="1" ht="13.5" customHeight="1">
      <c r="A46" s="10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sheetProtection/>
  <mergeCells count="4">
    <mergeCell ref="B3:R3"/>
    <mergeCell ref="B12:R12"/>
    <mergeCell ref="A35:M35"/>
    <mergeCell ref="A42:M4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24" customWidth="1"/>
    <col min="2" max="2" width="13.7109375" style="24" customWidth="1"/>
    <col min="3" max="3" width="13.421875" style="24" customWidth="1"/>
    <col min="4" max="4" width="13.7109375" style="24" customWidth="1"/>
    <col min="5" max="5" width="13.421875" style="24" customWidth="1"/>
    <col min="6" max="7" width="13.7109375" style="24" customWidth="1"/>
    <col min="8" max="8" width="14.140625" style="24" customWidth="1"/>
    <col min="9" max="9" width="13.28125" style="24" customWidth="1"/>
    <col min="10" max="10" width="13.421875" style="24" customWidth="1"/>
    <col min="11" max="11" width="14.421875" style="24" customWidth="1"/>
    <col min="12" max="12" width="14.421875" style="24" bestFit="1" customWidth="1"/>
    <col min="13" max="14" width="13.28125" style="24" bestFit="1" customWidth="1"/>
    <col min="15" max="16384" width="9.140625" style="24" customWidth="1"/>
  </cols>
  <sheetData>
    <row r="1" spans="1:10" s="2" customFormat="1" ht="19.5" customHeight="1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</row>
    <row r="2" s="2" customFormat="1" ht="6.75" customHeight="1" thickBot="1"/>
    <row r="3" spans="1:14" s="2" customFormat="1" ht="13.5" customHeight="1" thickBot="1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2" customFormat="1" ht="13.5" customHeight="1" thickBot="1">
      <c r="A4" s="23" t="s">
        <v>5</v>
      </c>
      <c r="B4" s="109">
        <v>2001</v>
      </c>
      <c r="C4" s="109">
        <v>2002</v>
      </c>
      <c r="D4" s="109">
        <v>2003</v>
      </c>
      <c r="E4" s="109">
        <v>2004</v>
      </c>
      <c r="F4" s="109">
        <v>2005</v>
      </c>
      <c r="G4" s="109">
        <v>2006</v>
      </c>
      <c r="H4" s="109">
        <v>2007</v>
      </c>
      <c r="I4" s="109">
        <v>2008</v>
      </c>
      <c r="J4" s="109">
        <v>2009</v>
      </c>
      <c r="K4" s="109">
        <v>2010</v>
      </c>
      <c r="L4" s="109">
        <v>2011</v>
      </c>
      <c r="M4" s="109">
        <v>2012</v>
      </c>
      <c r="N4" s="109">
        <v>2013</v>
      </c>
    </row>
    <row r="5" spans="1:14" s="2" customFormat="1" ht="12.75">
      <c r="A5" s="42" t="s">
        <v>7</v>
      </c>
      <c r="B5" s="27">
        <v>323277907</v>
      </c>
      <c r="C5" s="27">
        <v>305261029</v>
      </c>
      <c r="D5" s="27">
        <v>267300227</v>
      </c>
      <c r="E5" s="27">
        <v>174817087</v>
      </c>
      <c r="F5" s="27">
        <v>183651466</v>
      </c>
      <c r="G5" s="27">
        <v>267466362</v>
      </c>
      <c r="H5" s="27">
        <v>363261447</v>
      </c>
      <c r="I5" s="27">
        <v>387043110</v>
      </c>
      <c r="J5" s="27">
        <v>377810463</v>
      </c>
      <c r="K5" s="27">
        <v>736567120</v>
      </c>
      <c r="L5" s="27">
        <v>1541060239</v>
      </c>
      <c r="M5" s="27">
        <v>13451211315</v>
      </c>
      <c r="N5" s="27"/>
    </row>
    <row r="6" spans="1:14" s="2" customFormat="1" ht="23.25" thickBot="1">
      <c r="A6" s="47" t="s">
        <v>24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5279384907</v>
      </c>
      <c r="J6" s="39">
        <v>8180549617</v>
      </c>
      <c r="K6" s="39">
        <v>8180549617</v>
      </c>
      <c r="L6" s="39">
        <v>8180549617</v>
      </c>
      <c r="M6" s="39">
        <v>0</v>
      </c>
      <c r="N6" s="39"/>
    </row>
    <row r="7" spans="1:14" s="2" customFormat="1" ht="13.5" thickBot="1">
      <c r="A7" s="120" t="s">
        <v>8</v>
      </c>
      <c r="B7" s="121">
        <f>SUM(B5:B6)</f>
        <v>323277907</v>
      </c>
      <c r="C7" s="121">
        <f aca="true" t="shared" si="0" ref="C7:J7">SUM(C5:C6)</f>
        <v>305261029</v>
      </c>
      <c r="D7" s="121">
        <f t="shared" si="0"/>
        <v>267300227</v>
      </c>
      <c r="E7" s="121">
        <f t="shared" si="0"/>
        <v>174817087</v>
      </c>
      <c r="F7" s="121">
        <f t="shared" si="0"/>
        <v>183651466</v>
      </c>
      <c r="G7" s="121">
        <f t="shared" si="0"/>
        <v>267466362</v>
      </c>
      <c r="H7" s="121">
        <f t="shared" si="0"/>
        <v>363261447</v>
      </c>
      <c r="I7" s="121">
        <f t="shared" si="0"/>
        <v>5666428017</v>
      </c>
      <c r="J7" s="121">
        <f t="shared" si="0"/>
        <v>8558360080</v>
      </c>
      <c r="K7" s="121">
        <f>SUM(K5:K6)</f>
        <v>8917116737</v>
      </c>
      <c r="L7" s="121">
        <f>SUM(L5:L6)</f>
        <v>9721609856</v>
      </c>
      <c r="M7" s="121">
        <f>SUM(M5:M6)</f>
        <v>13451211315</v>
      </c>
      <c r="N7" s="121">
        <f>SUM(N5:N6)</f>
        <v>0</v>
      </c>
    </row>
    <row r="8" spans="1:14" s="2" customFormat="1" ht="12.75">
      <c r="A8" s="40" t="s">
        <v>9</v>
      </c>
      <c r="B8" s="27">
        <v>265038492</v>
      </c>
      <c r="C8" s="27">
        <v>342437419</v>
      </c>
      <c r="D8" s="27">
        <v>405040921</v>
      </c>
      <c r="E8" s="27">
        <v>505536318</v>
      </c>
      <c r="F8" s="27">
        <v>645043139</v>
      </c>
      <c r="G8" s="27">
        <v>879975354</v>
      </c>
      <c r="H8" s="27">
        <v>1030307972</v>
      </c>
      <c r="I8" s="27">
        <v>1007609894</v>
      </c>
      <c r="J8" s="27">
        <v>1044964843</v>
      </c>
      <c r="K8" s="27">
        <v>1193635484</v>
      </c>
      <c r="L8" s="27">
        <v>1224497477</v>
      </c>
      <c r="M8" s="27">
        <v>1330936869</v>
      </c>
      <c r="N8" s="27"/>
    </row>
    <row r="9" spans="1:14" s="25" customFormat="1" ht="13.5" thickBot="1">
      <c r="A9" s="41" t="s">
        <v>11</v>
      </c>
      <c r="B9" s="29">
        <v>2492292195</v>
      </c>
      <c r="C9" s="29">
        <v>3248081270</v>
      </c>
      <c r="D9" s="29">
        <v>3883813631</v>
      </c>
      <c r="E9" s="29">
        <v>4079590029</v>
      </c>
      <c r="F9" s="29">
        <v>5623930004</v>
      </c>
      <c r="G9" s="29">
        <v>8715702366</v>
      </c>
      <c r="H9" s="29">
        <v>11375837107</v>
      </c>
      <c r="I9" s="29">
        <v>11028092696</v>
      </c>
      <c r="J9" s="29">
        <v>11582717960</v>
      </c>
      <c r="K9" s="29">
        <v>15152223573</v>
      </c>
      <c r="L9" s="29">
        <v>17992168181</v>
      </c>
      <c r="M9" s="29">
        <v>17742501855</v>
      </c>
      <c r="N9" s="29"/>
    </row>
    <row r="10" spans="1:14" ht="13.5" thickBot="1">
      <c r="A10" s="122" t="s">
        <v>10</v>
      </c>
      <c r="B10" s="123">
        <f>SUM(B8:B9)</f>
        <v>2757330687</v>
      </c>
      <c r="C10" s="123">
        <f aca="true" t="shared" si="1" ref="C10:J10">SUM(C8:C9)</f>
        <v>3590518689</v>
      </c>
      <c r="D10" s="123">
        <f t="shared" si="1"/>
        <v>4288854552</v>
      </c>
      <c r="E10" s="123">
        <f t="shared" si="1"/>
        <v>4585126347</v>
      </c>
      <c r="F10" s="123">
        <f t="shared" si="1"/>
        <v>6268973143</v>
      </c>
      <c r="G10" s="123">
        <f t="shared" si="1"/>
        <v>9595677720</v>
      </c>
      <c r="H10" s="123">
        <f t="shared" si="1"/>
        <v>12406145079</v>
      </c>
      <c r="I10" s="123">
        <f t="shared" si="1"/>
        <v>12035702590</v>
      </c>
      <c r="J10" s="123">
        <f t="shared" si="1"/>
        <v>12627682803</v>
      </c>
      <c r="K10" s="123">
        <f>SUM(K8:K9)</f>
        <v>16345859057</v>
      </c>
      <c r="L10" s="123">
        <f>SUM(L8:L9)</f>
        <v>19216665658</v>
      </c>
      <c r="M10" s="123">
        <f>SUM(M8:M9)</f>
        <v>19073438724</v>
      </c>
      <c r="N10" s="123">
        <f>SUM(N8:N9)</f>
        <v>0</v>
      </c>
    </row>
    <row r="11" spans="1:14" s="25" customFormat="1" ht="13.5" thickBot="1">
      <c r="A11" s="67" t="s">
        <v>6</v>
      </c>
      <c r="B11" s="28">
        <f>B7+B10</f>
        <v>3080608594</v>
      </c>
      <c r="C11" s="28">
        <f aca="true" t="shared" si="2" ref="C11:J11">C7+C10</f>
        <v>3895779718</v>
      </c>
      <c r="D11" s="28">
        <f t="shared" si="2"/>
        <v>4556154779</v>
      </c>
      <c r="E11" s="28">
        <f t="shared" si="2"/>
        <v>4759943434</v>
      </c>
      <c r="F11" s="28">
        <f t="shared" si="2"/>
        <v>6452624609</v>
      </c>
      <c r="G11" s="28">
        <f t="shared" si="2"/>
        <v>9863144082</v>
      </c>
      <c r="H11" s="28">
        <f t="shared" si="2"/>
        <v>12769406526</v>
      </c>
      <c r="I11" s="28">
        <f t="shared" si="2"/>
        <v>17702130607</v>
      </c>
      <c r="J11" s="28">
        <f t="shared" si="2"/>
        <v>21186042883</v>
      </c>
      <c r="K11" s="28">
        <f>K7+K10</f>
        <v>25262975794</v>
      </c>
      <c r="L11" s="28">
        <f>L7+L10</f>
        <v>28938275514</v>
      </c>
      <c r="M11" s="28">
        <f>M7+M10</f>
        <v>32524650039</v>
      </c>
      <c r="N11" s="28">
        <f>N7+N10</f>
        <v>0</v>
      </c>
    </row>
    <row r="12" spans="1:14" ht="12.75">
      <c r="A12" s="42" t="s">
        <v>12</v>
      </c>
      <c r="B12" s="30">
        <v>2800000000</v>
      </c>
      <c r="C12" s="30">
        <v>2800000000</v>
      </c>
      <c r="D12" s="30">
        <v>2800000000</v>
      </c>
      <c r="E12" s="30">
        <v>2800000000</v>
      </c>
      <c r="F12" s="30">
        <v>2800000000</v>
      </c>
      <c r="G12" s="30">
        <v>2800000000</v>
      </c>
      <c r="H12" s="30">
        <v>2800000000</v>
      </c>
      <c r="I12" s="30">
        <v>2800000000</v>
      </c>
      <c r="J12" s="30">
        <v>2800000000</v>
      </c>
      <c r="K12" s="30">
        <v>2800000000</v>
      </c>
      <c r="L12" s="30">
        <v>2800000000</v>
      </c>
      <c r="M12" s="30">
        <v>2800000000</v>
      </c>
      <c r="N12" s="30"/>
    </row>
    <row r="13" spans="1:14" ht="12.75">
      <c r="A13" s="43" t="s">
        <v>13</v>
      </c>
      <c r="B13" s="32">
        <v>0</v>
      </c>
      <c r="C13" s="31">
        <v>67073212</v>
      </c>
      <c r="D13" s="31">
        <v>130050768</v>
      </c>
      <c r="E13" s="31">
        <v>184999597</v>
      </c>
      <c r="F13" s="31">
        <v>369262426</v>
      </c>
      <c r="G13" s="31">
        <v>713309539</v>
      </c>
      <c r="H13" s="31">
        <v>933333333</v>
      </c>
      <c r="I13" s="31">
        <v>933333333</v>
      </c>
      <c r="J13" s="31">
        <v>933333333</v>
      </c>
      <c r="K13" s="31">
        <v>933333333</v>
      </c>
      <c r="L13" s="31">
        <v>933333333</v>
      </c>
      <c r="M13" s="31">
        <v>933333333</v>
      </c>
      <c r="N13" s="31"/>
    </row>
    <row r="14" spans="1:14" ht="13.5" thickBot="1">
      <c r="A14" s="44" t="s">
        <v>14</v>
      </c>
      <c r="B14" s="29">
        <v>-181849971</v>
      </c>
      <c r="C14" s="29">
        <v>421808936</v>
      </c>
      <c r="D14" s="29">
        <v>988606937</v>
      </c>
      <c r="E14" s="29">
        <v>923146397</v>
      </c>
      <c r="F14" s="29">
        <v>2086972857</v>
      </c>
      <c r="G14" s="29">
        <v>4683396876</v>
      </c>
      <c r="H14" s="29">
        <v>7618901768</v>
      </c>
      <c r="I14" s="29">
        <v>12051808042</v>
      </c>
      <c r="J14" s="29">
        <v>15661223680</v>
      </c>
      <c r="K14" s="29">
        <v>19399876682</v>
      </c>
      <c r="L14" s="29">
        <v>22936065143</v>
      </c>
      <c r="M14" s="29">
        <v>26029489889</v>
      </c>
      <c r="N14" s="29"/>
    </row>
    <row r="15" spans="1:14" ht="13.5" thickBot="1">
      <c r="A15" s="67" t="s">
        <v>15</v>
      </c>
      <c r="B15" s="26">
        <f>SUM(B12:B14)</f>
        <v>2618150029</v>
      </c>
      <c r="C15" s="26">
        <f aca="true" t="shared" si="3" ref="C15:J15">SUM(C12:C14)</f>
        <v>3288882148</v>
      </c>
      <c r="D15" s="26">
        <f t="shared" si="3"/>
        <v>3918657705</v>
      </c>
      <c r="E15" s="26">
        <f t="shared" si="3"/>
        <v>3908145994</v>
      </c>
      <c r="F15" s="26">
        <f t="shared" si="3"/>
        <v>5256235283</v>
      </c>
      <c r="G15" s="26">
        <f t="shared" si="3"/>
        <v>8196706415</v>
      </c>
      <c r="H15" s="26">
        <f t="shared" si="3"/>
        <v>11352235101</v>
      </c>
      <c r="I15" s="26">
        <f t="shared" si="3"/>
        <v>15785141375</v>
      </c>
      <c r="J15" s="26">
        <f t="shared" si="3"/>
        <v>19394557013</v>
      </c>
      <c r="K15" s="26">
        <f>SUM(K12:K14)</f>
        <v>23133210015</v>
      </c>
      <c r="L15" s="26">
        <f>SUM(L12:L14)</f>
        <v>26669398476</v>
      </c>
      <c r="M15" s="26">
        <f>SUM(M12:M14)</f>
        <v>29762823222</v>
      </c>
      <c r="N15" s="26">
        <f>SUM(N12:N14)</f>
        <v>0</v>
      </c>
    </row>
    <row r="16" spans="1:14" ht="12.75">
      <c r="A16" s="42" t="s">
        <v>16</v>
      </c>
      <c r="B16" s="30">
        <v>84294375</v>
      </c>
      <c r="C16" s="30">
        <v>52938375</v>
      </c>
      <c r="D16" s="30">
        <v>21582375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/>
    </row>
    <row r="17" spans="1:14" ht="13.5" thickBot="1">
      <c r="A17" s="44" t="s">
        <v>17</v>
      </c>
      <c r="B17" s="29">
        <v>104390333</v>
      </c>
      <c r="C17" s="29">
        <v>143513297</v>
      </c>
      <c r="D17" s="29">
        <v>190040738</v>
      </c>
      <c r="E17" s="29">
        <v>242206014</v>
      </c>
      <c r="F17" s="29">
        <v>313973527</v>
      </c>
      <c r="G17" s="29">
        <v>440051548</v>
      </c>
      <c r="H17" s="29">
        <v>494686946</v>
      </c>
      <c r="I17" s="29">
        <v>683799186</v>
      </c>
      <c r="J17" s="29">
        <v>795455618</v>
      </c>
      <c r="K17" s="29">
        <v>980601136</v>
      </c>
      <c r="L17" s="29">
        <v>1215521437</v>
      </c>
      <c r="M17" s="29">
        <v>1218327987</v>
      </c>
      <c r="N17" s="29"/>
    </row>
    <row r="18" spans="1:14" ht="13.5" thickBot="1">
      <c r="A18" s="67" t="s">
        <v>18</v>
      </c>
      <c r="B18" s="26">
        <f>SUM(B16:B17)</f>
        <v>188684708</v>
      </c>
      <c r="C18" s="26">
        <f aca="true" t="shared" si="4" ref="C18:J18">SUM(C16:C17)</f>
        <v>196451672</v>
      </c>
      <c r="D18" s="26">
        <f t="shared" si="4"/>
        <v>211623113</v>
      </c>
      <c r="E18" s="26">
        <f t="shared" si="4"/>
        <v>242206014</v>
      </c>
      <c r="F18" s="26">
        <f t="shared" si="4"/>
        <v>313973527</v>
      </c>
      <c r="G18" s="26">
        <f t="shared" si="4"/>
        <v>440051548</v>
      </c>
      <c r="H18" s="26">
        <f t="shared" si="4"/>
        <v>494686946</v>
      </c>
      <c r="I18" s="26">
        <f t="shared" si="4"/>
        <v>683799186</v>
      </c>
      <c r="J18" s="26">
        <f t="shared" si="4"/>
        <v>795455618</v>
      </c>
      <c r="K18" s="26">
        <f>SUM(K16:K17)</f>
        <v>980601136</v>
      </c>
      <c r="L18" s="26">
        <f>SUM(L16:L17)</f>
        <v>1215521437</v>
      </c>
      <c r="M18" s="26">
        <f>SUM(M16:M17)</f>
        <v>1218327987</v>
      </c>
      <c r="N18" s="26">
        <f>SUM(N16:N17)</f>
        <v>0</v>
      </c>
    </row>
    <row r="19" spans="1:14" ht="12.75">
      <c r="A19" s="42" t="s">
        <v>19</v>
      </c>
      <c r="B19" s="30">
        <v>31356000</v>
      </c>
      <c r="C19" s="30">
        <v>31356000</v>
      </c>
      <c r="D19" s="30">
        <v>31356000</v>
      </c>
      <c r="E19" s="30">
        <v>2134000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/>
    </row>
    <row r="20" spans="1:14" ht="12.75">
      <c r="A20" s="43" t="s">
        <v>20</v>
      </c>
      <c r="B20" s="31">
        <v>223667857</v>
      </c>
      <c r="C20" s="31">
        <v>302184898</v>
      </c>
      <c r="D20" s="31">
        <v>394517961</v>
      </c>
      <c r="E20" s="31">
        <v>607457426</v>
      </c>
      <c r="F20" s="36">
        <v>882415799</v>
      </c>
      <c r="G20" s="36">
        <v>1226386119</v>
      </c>
      <c r="H20" s="36">
        <v>922484480</v>
      </c>
      <c r="I20" s="36">
        <v>1233190046</v>
      </c>
      <c r="J20" s="36">
        <v>996030252</v>
      </c>
      <c r="K20" s="36">
        <v>1149164643</v>
      </c>
      <c r="L20" s="36">
        <v>1053355601</v>
      </c>
      <c r="M20" s="36">
        <v>1543498830</v>
      </c>
      <c r="N20" s="36"/>
    </row>
    <row r="21" spans="1:14" ht="13.5" thickBot="1">
      <c r="A21" s="44" t="s">
        <v>21</v>
      </c>
      <c r="B21" s="29">
        <v>18750000</v>
      </c>
      <c r="C21" s="29">
        <v>76905000</v>
      </c>
      <c r="D21" s="33">
        <v>0</v>
      </c>
      <c r="E21" s="33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/>
    </row>
    <row r="22" spans="1:14" ht="13.5" thickBot="1">
      <c r="A22" s="67" t="s">
        <v>22</v>
      </c>
      <c r="B22" s="26">
        <f>SUM(B19:B21)</f>
        <v>273773857</v>
      </c>
      <c r="C22" s="26">
        <f aca="true" t="shared" si="5" ref="C22:J22">SUM(C19:C21)</f>
        <v>410445898</v>
      </c>
      <c r="D22" s="26">
        <f t="shared" si="5"/>
        <v>425873961</v>
      </c>
      <c r="E22" s="26">
        <f t="shared" si="5"/>
        <v>609591426</v>
      </c>
      <c r="F22" s="26">
        <f t="shared" si="5"/>
        <v>882415799</v>
      </c>
      <c r="G22" s="26">
        <f t="shared" si="5"/>
        <v>1226386119</v>
      </c>
      <c r="H22" s="26">
        <f t="shared" si="5"/>
        <v>922484480</v>
      </c>
      <c r="I22" s="26">
        <f t="shared" si="5"/>
        <v>1233190046</v>
      </c>
      <c r="J22" s="26">
        <f t="shared" si="5"/>
        <v>996030252</v>
      </c>
      <c r="K22" s="26">
        <f>SUM(K19:K21)</f>
        <v>1149164643</v>
      </c>
      <c r="L22" s="26">
        <f>SUM(L19:L21)</f>
        <v>1053355601</v>
      </c>
      <c r="M22" s="26">
        <f>SUM(M19:M21)</f>
        <v>1543498830</v>
      </c>
      <c r="N22" s="26">
        <f>SUM(N19:N21)</f>
        <v>0</v>
      </c>
    </row>
    <row r="23" spans="1:14" ht="13.5" thickBot="1">
      <c r="A23" s="67" t="s">
        <v>86</v>
      </c>
      <c r="B23" s="26">
        <f aca="true" t="shared" si="6" ref="B23:I23">B18+B22</f>
        <v>462458565</v>
      </c>
      <c r="C23" s="26">
        <f t="shared" si="6"/>
        <v>606897570</v>
      </c>
      <c r="D23" s="26">
        <f t="shared" si="6"/>
        <v>637497074</v>
      </c>
      <c r="E23" s="26">
        <f t="shared" si="6"/>
        <v>851797440</v>
      </c>
      <c r="F23" s="26">
        <f t="shared" si="6"/>
        <v>1196389326</v>
      </c>
      <c r="G23" s="26">
        <f t="shared" si="6"/>
        <v>1666437667</v>
      </c>
      <c r="H23" s="26">
        <f t="shared" si="6"/>
        <v>1417171426</v>
      </c>
      <c r="I23" s="26">
        <f t="shared" si="6"/>
        <v>1916989232</v>
      </c>
      <c r="J23" s="26">
        <f>J18+J22</f>
        <v>1791485870</v>
      </c>
      <c r="K23" s="26">
        <f>K18+K22</f>
        <v>2129765779</v>
      </c>
      <c r="L23" s="26">
        <f>L18+L22</f>
        <v>2268877038</v>
      </c>
      <c r="M23" s="26">
        <f>M18+M22</f>
        <v>2761826817</v>
      </c>
      <c r="N23" s="26">
        <f>N18+N22</f>
        <v>0</v>
      </c>
    </row>
    <row r="24" spans="1:14" s="65" customFormat="1" ht="13.5" thickBot="1">
      <c r="A24" s="67" t="s">
        <v>23</v>
      </c>
      <c r="B24" s="66">
        <f>B15+B18+B22</f>
        <v>3080608594</v>
      </c>
      <c r="C24" s="66">
        <f aca="true" t="shared" si="7" ref="C24:J24">C15+C18+C22</f>
        <v>3895779718</v>
      </c>
      <c r="D24" s="66">
        <f t="shared" si="7"/>
        <v>4556154779</v>
      </c>
      <c r="E24" s="66">
        <f t="shared" si="7"/>
        <v>4759943434</v>
      </c>
      <c r="F24" s="66">
        <f t="shared" si="7"/>
        <v>6452624609</v>
      </c>
      <c r="G24" s="66">
        <f t="shared" si="7"/>
        <v>9863144082</v>
      </c>
      <c r="H24" s="66">
        <f t="shared" si="7"/>
        <v>12769406527</v>
      </c>
      <c r="I24" s="66">
        <f t="shared" si="7"/>
        <v>17702130607</v>
      </c>
      <c r="J24" s="66">
        <f t="shared" si="7"/>
        <v>21186042883</v>
      </c>
      <c r="K24" s="66">
        <f>K15+K18+K22</f>
        <v>25262975794</v>
      </c>
      <c r="L24" s="66">
        <f>L15+L18+L22</f>
        <v>28938275514</v>
      </c>
      <c r="M24" s="66">
        <f>M15+M18+M22</f>
        <v>32524650039</v>
      </c>
      <c r="N24" s="66">
        <f>N15+N18+N22</f>
        <v>0</v>
      </c>
    </row>
    <row r="25" s="2" customFormat="1" ht="13.5" customHeight="1">
      <c r="A25" s="10" t="s">
        <v>56</v>
      </c>
    </row>
    <row r="28" ht="12.75">
      <c r="I28" s="106"/>
    </row>
  </sheetData>
  <sheetProtection/>
  <mergeCells count="1">
    <mergeCell ref="A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24" customWidth="1"/>
    <col min="2" max="3" width="13.140625" style="24" bestFit="1" customWidth="1"/>
    <col min="4" max="4" width="13.421875" style="24" bestFit="1" customWidth="1"/>
    <col min="5" max="5" width="12.8515625" style="24" bestFit="1" customWidth="1"/>
    <col min="6" max="6" width="13.421875" style="24" bestFit="1" customWidth="1"/>
    <col min="7" max="7" width="13.7109375" style="24" customWidth="1"/>
    <col min="8" max="8" width="13.421875" style="24" bestFit="1" customWidth="1"/>
    <col min="9" max="10" width="13.7109375" style="24" bestFit="1" customWidth="1"/>
    <col min="11" max="11" width="13.00390625" style="24" customWidth="1"/>
    <col min="12" max="12" width="13.421875" style="24" bestFit="1" customWidth="1"/>
    <col min="13" max="13" width="12.8515625" style="24" bestFit="1" customWidth="1"/>
    <col min="14" max="14" width="11.7109375" style="24" bestFit="1" customWidth="1"/>
    <col min="15" max="16384" width="9.140625" style="24" customWidth="1"/>
  </cols>
  <sheetData>
    <row r="1" spans="1:10" s="2" customFormat="1" ht="19.5" customHeight="1">
      <c r="A1" s="76" t="s">
        <v>94</v>
      </c>
      <c r="B1" s="76"/>
      <c r="C1" s="76"/>
      <c r="D1" s="76"/>
      <c r="E1" s="76"/>
      <c r="F1" s="76"/>
      <c r="G1" s="76"/>
      <c r="H1" s="76"/>
      <c r="I1" s="76"/>
      <c r="J1" s="76"/>
    </row>
    <row r="2" s="2" customFormat="1" ht="6.75" customHeight="1" thickBot="1"/>
    <row r="3" spans="1:14" s="2" customFormat="1" ht="13.5" customHeight="1" thickBot="1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2" customFormat="1" ht="13.5" customHeight="1" thickBot="1">
      <c r="A4" s="23" t="s">
        <v>26</v>
      </c>
      <c r="B4" s="109">
        <v>2001</v>
      </c>
      <c r="C4" s="109">
        <v>2002</v>
      </c>
      <c r="D4" s="109">
        <v>2003</v>
      </c>
      <c r="E4" s="109">
        <v>2004</v>
      </c>
      <c r="F4" s="109">
        <v>2005</v>
      </c>
      <c r="G4" s="109">
        <v>2006</v>
      </c>
      <c r="H4" s="109">
        <v>2007</v>
      </c>
      <c r="I4" s="109">
        <v>2008</v>
      </c>
      <c r="J4" s="109">
        <v>2009</v>
      </c>
      <c r="K4" s="109">
        <v>2010</v>
      </c>
      <c r="L4" s="109">
        <v>2011</v>
      </c>
      <c r="M4" s="109">
        <v>2012</v>
      </c>
      <c r="N4" s="109">
        <v>2013</v>
      </c>
    </row>
    <row r="5" spans="1:14" s="2" customFormat="1" ht="12.75" customHeight="1">
      <c r="A5" s="42" t="s">
        <v>25</v>
      </c>
      <c r="B5" s="27">
        <v>1319541623</v>
      </c>
      <c r="C5" s="27">
        <v>2180024202</v>
      </c>
      <c r="D5" s="27">
        <v>2469086095</v>
      </c>
      <c r="E5" s="27">
        <v>2925007302</v>
      </c>
      <c r="F5" s="27">
        <v>4734237339</v>
      </c>
      <c r="G5" s="27">
        <v>7455542124</v>
      </c>
      <c r="H5" s="27">
        <v>7530623704</v>
      </c>
      <c r="I5" s="27">
        <v>9376361459</v>
      </c>
      <c r="J5" s="27">
        <v>8643510122</v>
      </c>
      <c r="K5" s="27">
        <v>8901571613</v>
      </c>
      <c r="L5" s="27">
        <v>8656263629</v>
      </c>
      <c r="M5" s="27">
        <v>8894863686</v>
      </c>
      <c r="N5" s="27"/>
    </row>
    <row r="6" spans="1:14" s="2" customFormat="1" ht="12.75" customHeight="1" thickBot="1">
      <c r="A6" s="47" t="s">
        <v>27</v>
      </c>
      <c r="B6" s="39">
        <v>-272788102</v>
      </c>
      <c r="C6" s="39">
        <v>-627017731</v>
      </c>
      <c r="D6" s="39">
        <v>-943231813</v>
      </c>
      <c r="E6" s="39">
        <v>-1108580271</v>
      </c>
      <c r="F6" s="39">
        <v>-1417342588</v>
      </c>
      <c r="G6" s="39">
        <v>-1812304451</v>
      </c>
      <c r="H6" s="39">
        <v>-1977082342</v>
      </c>
      <c r="I6" s="39">
        <v>-1827989308</v>
      </c>
      <c r="J6" s="39">
        <v>-1790104715</v>
      </c>
      <c r="K6" s="39">
        <v>-1773727193</v>
      </c>
      <c r="L6" s="39">
        <v>-1762543148</v>
      </c>
      <c r="M6" s="39">
        <v>-1749716025</v>
      </c>
      <c r="N6" s="39"/>
    </row>
    <row r="7" spans="1:14" s="2" customFormat="1" ht="12.75" customHeight="1" thickBot="1">
      <c r="A7" s="120" t="s">
        <v>28</v>
      </c>
      <c r="B7" s="121">
        <f aca="true" t="shared" si="0" ref="B7:J7">SUM(B5:B6)</f>
        <v>1046753521</v>
      </c>
      <c r="C7" s="121">
        <f t="shared" si="0"/>
        <v>1553006471</v>
      </c>
      <c r="D7" s="121">
        <f t="shared" si="0"/>
        <v>1525854282</v>
      </c>
      <c r="E7" s="121">
        <f t="shared" si="0"/>
        <v>1816427031</v>
      </c>
      <c r="F7" s="121">
        <f t="shared" si="0"/>
        <v>3316894751</v>
      </c>
      <c r="G7" s="121">
        <f t="shared" si="0"/>
        <v>5643237673</v>
      </c>
      <c r="H7" s="121">
        <f t="shared" si="0"/>
        <v>5553541362</v>
      </c>
      <c r="I7" s="121">
        <f t="shared" si="0"/>
        <v>7548372151</v>
      </c>
      <c r="J7" s="121">
        <f t="shared" si="0"/>
        <v>6853405407</v>
      </c>
      <c r="K7" s="121">
        <f>SUM(K5:K6)</f>
        <v>7127844420</v>
      </c>
      <c r="L7" s="121">
        <f>SUM(L5:L6)</f>
        <v>6893720481</v>
      </c>
      <c r="M7" s="121">
        <f>SUM(M5:M6)</f>
        <v>7145147661</v>
      </c>
      <c r="N7" s="121">
        <f>SUM(N5:N6)</f>
        <v>0</v>
      </c>
    </row>
    <row r="8" spans="1:14" s="2" customFormat="1" ht="12.75" customHeight="1">
      <c r="A8" s="40" t="s">
        <v>29</v>
      </c>
      <c r="B8" s="27">
        <v>32425878</v>
      </c>
      <c r="C8" s="27">
        <v>81148769</v>
      </c>
      <c r="D8" s="27">
        <v>348270165</v>
      </c>
      <c r="E8" s="27">
        <v>181435878</v>
      </c>
      <c r="F8" s="27">
        <v>213504050</v>
      </c>
      <c r="G8" s="27">
        <v>764003370</v>
      </c>
      <c r="H8" s="27">
        <v>1025460739</v>
      </c>
      <c r="I8" s="27">
        <v>1079134370</v>
      </c>
      <c r="J8" s="27">
        <v>1119844168</v>
      </c>
      <c r="K8" s="27">
        <v>1360804659</v>
      </c>
      <c r="L8" s="27">
        <v>1557958664</v>
      </c>
      <c r="M8" s="27">
        <v>1671785090</v>
      </c>
      <c r="N8" s="27"/>
    </row>
    <row r="9" spans="1:14" s="25" customFormat="1" ht="12.75" customHeight="1">
      <c r="A9" s="45" t="s">
        <v>30</v>
      </c>
      <c r="B9" s="46">
        <v>-957834519</v>
      </c>
      <c r="C9" s="46">
        <v>-1143363634</v>
      </c>
      <c r="D9" s="46">
        <v>-1455248478</v>
      </c>
      <c r="E9" s="46">
        <v>-1542613050</v>
      </c>
      <c r="F9" s="46">
        <v>-1718525795</v>
      </c>
      <c r="G9" s="46">
        <v>-2302421752</v>
      </c>
      <c r="H9" s="46">
        <v>-2216373218</v>
      </c>
      <c r="I9" s="46">
        <v>-2741083397</v>
      </c>
      <c r="J9" s="46">
        <v>-3032366701</v>
      </c>
      <c r="K9" s="46">
        <v>-3320700813</v>
      </c>
      <c r="L9" s="46">
        <v>-3445882811</v>
      </c>
      <c r="M9" s="46">
        <v>-3951020008</v>
      </c>
      <c r="N9" s="46"/>
    </row>
    <row r="10" spans="1:14" s="25" customFormat="1" ht="12.75" customHeight="1">
      <c r="A10" s="86" t="s">
        <v>37</v>
      </c>
      <c r="B10" s="32">
        <v>0</v>
      </c>
      <c r="C10" s="32">
        <v>0</v>
      </c>
      <c r="D10" s="32">
        <v>0</v>
      </c>
      <c r="E10" s="32">
        <v>-82538430</v>
      </c>
      <c r="F10" s="32">
        <v>-70733396</v>
      </c>
      <c r="G10" s="32">
        <v>-78552662</v>
      </c>
      <c r="H10" s="32">
        <v>-103151804</v>
      </c>
      <c r="I10" s="32">
        <v>-115793998</v>
      </c>
      <c r="J10" s="32">
        <v>-132540606</v>
      </c>
      <c r="K10" s="32">
        <v>-187599032</v>
      </c>
      <c r="L10" s="32">
        <v>-214777727</v>
      </c>
      <c r="M10" s="32">
        <v>-323231984</v>
      </c>
      <c r="N10" s="32"/>
    </row>
    <row r="11" spans="1:14" s="25" customFormat="1" ht="12.75" customHeight="1">
      <c r="A11" s="86" t="s">
        <v>88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-346279000</v>
      </c>
      <c r="N11" s="32"/>
    </row>
    <row r="12" spans="1:14" s="25" customFormat="1" ht="12.75" customHeight="1" thickBot="1">
      <c r="A12" s="124" t="s">
        <v>87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>
        <v>-31201513</v>
      </c>
      <c r="L12" s="125">
        <v>-89102576</v>
      </c>
      <c r="M12" s="125">
        <v>-50428</v>
      </c>
      <c r="N12" s="125"/>
    </row>
    <row r="13" spans="1:14" s="25" customFormat="1" ht="12.75" customHeight="1" thickBot="1">
      <c r="A13" s="67" t="s">
        <v>31</v>
      </c>
      <c r="B13" s="28">
        <f aca="true" t="shared" si="1" ref="B13:J13">B7+B8+B9+B10+B12</f>
        <v>121344880</v>
      </c>
      <c r="C13" s="28">
        <f t="shared" si="1"/>
        <v>490791606</v>
      </c>
      <c r="D13" s="28">
        <f t="shared" si="1"/>
        <v>418875969</v>
      </c>
      <c r="E13" s="28">
        <f t="shared" si="1"/>
        <v>372711429</v>
      </c>
      <c r="F13" s="28">
        <f t="shared" si="1"/>
        <v>1741139610</v>
      </c>
      <c r="G13" s="28">
        <f t="shared" si="1"/>
        <v>4026266629</v>
      </c>
      <c r="H13" s="28">
        <f t="shared" si="1"/>
        <v>4259477079</v>
      </c>
      <c r="I13" s="28">
        <f t="shared" si="1"/>
        <v>5770629126</v>
      </c>
      <c r="J13" s="28">
        <f t="shared" si="1"/>
        <v>4808342268</v>
      </c>
      <c r="K13" s="28">
        <f>K7+K8+K9+K10+K12</f>
        <v>4949147721</v>
      </c>
      <c r="L13" s="28">
        <f>L7+L8+L9+L10+L12</f>
        <v>4701916031</v>
      </c>
      <c r="M13" s="28">
        <f>M7+M8+M9+M10+M11+M12</f>
        <v>4196351331</v>
      </c>
      <c r="N13" s="28">
        <f>N7+N8+N9+N10+N11+N12</f>
        <v>0</v>
      </c>
    </row>
    <row r="14" spans="1:14" ht="12.75">
      <c r="A14" s="42" t="s">
        <v>32</v>
      </c>
      <c r="B14" s="30">
        <v>218606903</v>
      </c>
      <c r="C14" s="30">
        <v>259826986</v>
      </c>
      <c r="D14" s="30">
        <v>288118018</v>
      </c>
      <c r="E14" s="30">
        <v>283859896</v>
      </c>
      <c r="F14" s="30">
        <v>427175206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/>
    </row>
    <row r="15" spans="1:14" ht="12.75">
      <c r="A15" s="43" t="s">
        <v>33</v>
      </c>
      <c r="B15" s="32">
        <v>493979</v>
      </c>
      <c r="C15" s="31">
        <v>-2981473</v>
      </c>
      <c r="D15" s="31">
        <v>-13975231</v>
      </c>
      <c r="E15" s="31">
        <v>-5712055</v>
      </c>
      <c r="F15" s="31">
        <v>-14400955</v>
      </c>
      <c r="G15" s="31">
        <v>-1580045</v>
      </c>
      <c r="H15" s="31">
        <v>6402658</v>
      </c>
      <c r="I15" s="31">
        <v>-5839554</v>
      </c>
      <c r="J15" s="31">
        <v>-10212962</v>
      </c>
      <c r="K15" s="49">
        <v>0</v>
      </c>
      <c r="L15" s="49">
        <v>0</v>
      </c>
      <c r="M15" s="49">
        <v>0</v>
      </c>
      <c r="N15" s="49"/>
    </row>
    <row r="16" spans="1:14" ht="23.25" thickBot="1">
      <c r="A16" s="47" t="s">
        <v>38</v>
      </c>
      <c r="B16" s="48">
        <v>0</v>
      </c>
      <c r="C16" s="48">
        <v>0</v>
      </c>
      <c r="D16" s="48">
        <v>0</v>
      </c>
      <c r="E16" s="48">
        <v>16227530</v>
      </c>
      <c r="F16" s="49">
        <v>-1137299</v>
      </c>
      <c r="G16" s="49">
        <v>-3060127</v>
      </c>
      <c r="H16" s="49">
        <v>-309539</v>
      </c>
      <c r="I16" s="49">
        <v>-221882</v>
      </c>
      <c r="J16" s="49">
        <v>-38472</v>
      </c>
      <c r="K16" s="49">
        <v>0</v>
      </c>
      <c r="L16" s="49">
        <v>0</v>
      </c>
      <c r="M16" s="49">
        <v>0</v>
      </c>
      <c r="N16" s="49"/>
    </row>
    <row r="17" spans="1:14" ht="13.5" customHeight="1" thickBot="1">
      <c r="A17" s="67" t="s">
        <v>34</v>
      </c>
      <c r="B17" s="26">
        <f aca="true" t="shared" si="2" ref="B17:J17">B13+B14+B15+B16</f>
        <v>340445762</v>
      </c>
      <c r="C17" s="26">
        <f t="shared" si="2"/>
        <v>747637119</v>
      </c>
      <c r="D17" s="26">
        <f t="shared" si="2"/>
        <v>693018756</v>
      </c>
      <c r="E17" s="26">
        <f t="shared" si="2"/>
        <v>667086800</v>
      </c>
      <c r="F17" s="26">
        <f t="shared" si="2"/>
        <v>2152776562</v>
      </c>
      <c r="G17" s="26">
        <f t="shared" si="2"/>
        <v>4021626457</v>
      </c>
      <c r="H17" s="26">
        <f t="shared" si="2"/>
        <v>4265570198</v>
      </c>
      <c r="I17" s="26">
        <f t="shared" si="2"/>
        <v>5764567690</v>
      </c>
      <c r="J17" s="26">
        <f t="shared" si="2"/>
        <v>4798090834</v>
      </c>
      <c r="K17" s="26">
        <f>K13+K14+K15+K16</f>
        <v>4949147721</v>
      </c>
      <c r="L17" s="26">
        <f>L13+L14+L15+L16</f>
        <v>4701916031</v>
      </c>
      <c r="M17" s="26">
        <f>M13+M14+M15+M16</f>
        <v>4196351331</v>
      </c>
      <c r="N17" s="26">
        <f>N13+N14+N15+N16</f>
        <v>0</v>
      </c>
    </row>
    <row r="18" spans="1:14" ht="13.5" customHeight="1" thickBot="1">
      <c r="A18" s="42" t="s">
        <v>35</v>
      </c>
      <c r="B18" s="30">
        <v>-18750000</v>
      </c>
      <c r="C18" s="30">
        <v>-76905000</v>
      </c>
      <c r="D18" s="30">
        <v>-63243199</v>
      </c>
      <c r="E18" s="34">
        <v>-117598511</v>
      </c>
      <c r="F18" s="34">
        <v>-310148273</v>
      </c>
      <c r="G18" s="34">
        <v>-581185325</v>
      </c>
      <c r="H18" s="34">
        <v>-610041512</v>
      </c>
      <c r="I18" s="34">
        <v>-830964016</v>
      </c>
      <c r="J18" s="34">
        <v>-687977796</v>
      </c>
      <c r="K18" s="34">
        <v>-709797319</v>
      </c>
      <c r="L18" s="34">
        <v>-665030170</v>
      </c>
      <c r="M18" s="34">
        <v>-602229185</v>
      </c>
      <c r="N18" s="34"/>
    </row>
    <row r="19" spans="1:14" ht="13.5" customHeight="1" thickBot="1">
      <c r="A19" s="67" t="s">
        <v>36</v>
      </c>
      <c r="B19" s="26">
        <f>B17+B18</f>
        <v>321695762</v>
      </c>
      <c r="C19" s="26">
        <f aca="true" t="shared" si="3" ref="C19:J19">C17+C18</f>
        <v>670732119</v>
      </c>
      <c r="D19" s="26">
        <f t="shared" si="3"/>
        <v>629775557</v>
      </c>
      <c r="E19" s="26">
        <f t="shared" si="3"/>
        <v>549488289</v>
      </c>
      <c r="F19" s="26">
        <f t="shared" si="3"/>
        <v>1842628289</v>
      </c>
      <c r="G19" s="26">
        <f t="shared" si="3"/>
        <v>3440441132</v>
      </c>
      <c r="H19" s="26">
        <f t="shared" si="3"/>
        <v>3655528686</v>
      </c>
      <c r="I19" s="26">
        <f t="shared" si="3"/>
        <v>4933603674</v>
      </c>
      <c r="J19" s="26">
        <f t="shared" si="3"/>
        <v>4110113038</v>
      </c>
      <c r="K19" s="26">
        <f>K17+K18</f>
        <v>4239350402</v>
      </c>
      <c r="L19" s="26">
        <f>L17+L18</f>
        <v>4036885861</v>
      </c>
      <c r="M19" s="26">
        <f>M17+M18</f>
        <v>3594122146</v>
      </c>
      <c r="N19" s="26">
        <f>N17+N18</f>
        <v>0</v>
      </c>
    </row>
    <row r="20" spans="1:11" s="2" customFormat="1" ht="13.5" customHeight="1">
      <c r="A20" s="10" t="s">
        <v>56</v>
      </c>
      <c r="K20" s="64"/>
    </row>
  </sheetData>
  <sheetProtection/>
  <mergeCells count="1">
    <mergeCell ref="A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1" customWidth="1"/>
    <col min="2" max="2" width="12.421875" style="1" bestFit="1" customWidth="1"/>
    <col min="3" max="3" width="12.8515625" style="1" customWidth="1"/>
    <col min="4" max="4" width="13.421875" style="1" bestFit="1" customWidth="1"/>
    <col min="5" max="5" width="12.421875" style="1" bestFit="1" customWidth="1"/>
    <col min="6" max="6" width="13.7109375" style="1" bestFit="1" customWidth="1"/>
    <col min="7" max="7" width="13.421875" style="1" bestFit="1" customWidth="1"/>
    <col min="8" max="10" width="13.7109375" style="1" bestFit="1" customWidth="1"/>
    <col min="11" max="11" width="13.140625" style="1" bestFit="1" customWidth="1"/>
    <col min="12" max="12" width="13.8515625" style="1" customWidth="1"/>
    <col min="13" max="13" width="12.28125" style="1" bestFit="1" customWidth="1"/>
    <col min="14" max="14" width="12.00390625" style="1" bestFit="1" customWidth="1"/>
    <col min="15" max="16384" width="9.140625" style="1" customWidth="1"/>
  </cols>
  <sheetData>
    <row r="1" spans="1:10" s="2" customFormat="1" ht="19.5" customHeight="1">
      <c r="A1" s="76" t="s">
        <v>95</v>
      </c>
      <c r="B1" s="76"/>
      <c r="C1" s="76"/>
      <c r="D1" s="76"/>
      <c r="E1" s="76"/>
      <c r="F1" s="76"/>
      <c r="G1" s="76"/>
      <c r="H1" s="76"/>
      <c r="I1" s="76"/>
      <c r="J1" s="76"/>
    </row>
    <row r="2" s="2" customFormat="1" ht="6.75" customHeight="1" thickBot="1"/>
    <row r="3" spans="1:14" s="2" customFormat="1" ht="13.5" customHeight="1" thickBot="1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2" customFormat="1" ht="13.5" customHeight="1" thickBot="1">
      <c r="A4" s="142" t="s">
        <v>26</v>
      </c>
      <c r="B4" s="143">
        <v>2001</v>
      </c>
      <c r="C4" s="143">
        <v>2002</v>
      </c>
      <c r="D4" s="143">
        <v>2003</v>
      </c>
      <c r="E4" s="143">
        <v>2004</v>
      </c>
      <c r="F4" s="143">
        <v>2005</v>
      </c>
      <c r="G4" s="143">
        <v>2006</v>
      </c>
      <c r="H4" s="143">
        <v>2007</v>
      </c>
      <c r="I4" s="143">
        <v>2008</v>
      </c>
      <c r="J4" s="143">
        <v>2009</v>
      </c>
      <c r="K4" s="143">
        <v>2010</v>
      </c>
      <c r="L4" s="143">
        <v>2011</v>
      </c>
      <c r="M4" s="143">
        <v>2012</v>
      </c>
      <c r="N4" s="143">
        <v>2013</v>
      </c>
    </row>
    <row r="5" spans="1:14" s="2" customFormat="1" ht="12.75">
      <c r="A5" s="80" t="s">
        <v>39</v>
      </c>
      <c r="B5" s="27">
        <v>340445762</v>
      </c>
      <c r="C5" s="27">
        <v>670732119</v>
      </c>
      <c r="D5" s="27">
        <v>629775557</v>
      </c>
      <c r="E5" s="27">
        <v>549488289</v>
      </c>
      <c r="F5" s="27">
        <v>2152776562</v>
      </c>
      <c r="G5" s="27">
        <v>4021656457</v>
      </c>
      <c r="H5" s="27">
        <v>4265570198</v>
      </c>
      <c r="I5" s="27">
        <v>5764567690</v>
      </c>
      <c r="J5" s="27">
        <v>4798090834</v>
      </c>
      <c r="K5" s="27">
        <v>4949147721</v>
      </c>
      <c r="L5" s="27">
        <v>4701916031</v>
      </c>
      <c r="M5" s="27">
        <v>4196351331</v>
      </c>
      <c r="N5" s="27"/>
    </row>
    <row r="6" spans="1:14" s="2" customFormat="1" ht="12.75">
      <c r="A6" s="132" t="s">
        <v>40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2" customFormat="1" ht="12.75">
      <c r="A7" s="81" t="s">
        <v>41</v>
      </c>
      <c r="B7" s="22">
        <v>66764452</v>
      </c>
      <c r="C7" s="22">
        <v>56656188</v>
      </c>
      <c r="D7" s="22">
        <v>71972236</v>
      </c>
      <c r="E7" s="22">
        <v>72889180</v>
      </c>
      <c r="F7" s="22">
        <v>68599396</v>
      </c>
      <c r="G7" s="22">
        <v>78522662</v>
      </c>
      <c r="H7" s="22">
        <v>103151804</v>
      </c>
      <c r="I7" s="22">
        <v>115793998</v>
      </c>
      <c r="J7" s="22">
        <v>132540606</v>
      </c>
      <c r="K7" s="22">
        <v>187599032</v>
      </c>
      <c r="L7" s="22">
        <v>214777727</v>
      </c>
      <c r="M7" s="22">
        <v>323231984</v>
      </c>
      <c r="N7" s="22"/>
    </row>
    <row r="8" spans="1:14" s="2" customFormat="1" ht="22.5">
      <c r="A8" s="82" t="s">
        <v>42</v>
      </c>
      <c r="B8" s="22">
        <v>34354207</v>
      </c>
      <c r="C8" s="22">
        <v>39122964</v>
      </c>
      <c r="D8" s="22">
        <v>47785616</v>
      </c>
      <c r="E8" s="22">
        <v>52165276</v>
      </c>
      <c r="F8" s="22">
        <v>71767513</v>
      </c>
      <c r="G8" s="22">
        <v>126078021</v>
      </c>
      <c r="H8" s="22">
        <v>54635398</v>
      </c>
      <c r="I8" s="22">
        <v>189519402</v>
      </c>
      <c r="J8" s="22">
        <v>111656432</v>
      </c>
      <c r="K8" s="22">
        <v>185145518</v>
      </c>
      <c r="L8" s="22">
        <v>234920301</v>
      </c>
      <c r="M8" s="22">
        <v>234362106</v>
      </c>
      <c r="N8" s="22"/>
    </row>
    <row r="9" spans="1:14" s="2" customFormat="1" ht="23.25" thickBot="1">
      <c r="A9" s="83" t="s">
        <v>55</v>
      </c>
      <c r="B9" s="58">
        <v>0</v>
      </c>
      <c r="C9" s="58">
        <v>0</v>
      </c>
      <c r="D9" s="58">
        <v>0</v>
      </c>
      <c r="E9" s="58">
        <v>-16227530</v>
      </c>
      <c r="F9" s="58">
        <v>1137299</v>
      </c>
      <c r="G9" s="58">
        <v>3060127</v>
      </c>
      <c r="H9" s="58">
        <v>309539</v>
      </c>
      <c r="I9" s="58">
        <v>221882</v>
      </c>
      <c r="J9" s="58">
        <v>38472</v>
      </c>
      <c r="K9" s="58">
        <v>0</v>
      </c>
      <c r="L9" s="58">
        <v>0</v>
      </c>
      <c r="M9" s="58">
        <v>0</v>
      </c>
      <c r="N9" s="58"/>
    </row>
    <row r="10" spans="1:14" s="2" customFormat="1" ht="21.75" thickBot="1">
      <c r="A10" s="68" t="s">
        <v>43</v>
      </c>
      <c r="B10" s="121">
        <f aca="true" t="shared" si="0" ref="B10:K10">B5+B7+B8+B9</f>
        <v>441564421</v>
      </c>
      <c r="C10" s="121">
        <f t="shared" si="0"/>
        <v>766511271</v>
      </c>
      <c r="D10" s="121">
        <f t="shared" si="0"/>
        <v>749533409</v>
      </c>
      <c r="E10" s="121">
        <f t="shared" si="0"/>
        <v>658315215</v>
      </c>
      <c r="F10" s="121">
        <f t="shared" si="0"/>
        <v>2294280770</v>
      </c>
      <c r="G10" s="121">
        <f t="shared" si="0"/>
        <v>4229317267</v>
      </c>
      <c r="H10" s="121">
        <f t="shared" si="0"/>
        <v>4423666939</v>
      </c>
      <c r="I10" s="121">
        <f t="shared" si="0"/>
        <v>6070102972</v>
      </c>
      <c r="J10" s="121">
        <f t="shared" si="0"/>
        <v>5042326344</v>
      </c>
      <c r="K10" s="121">
        <f t="shared" si="0"/>
        <v>5321892271</v>
      </c>
      <c r="L10" s="121">
        <f>L5+L7+L8+L9</f>
        <v>5151614059</v>
      </c>
      <c r="M10" s="121">
        <f>M5+M7+M8+M9</f>
        <v>4753945421</v>
      </c>
      <c r="N10" s="121">
        <f>N5+N7+N8+N9</f>
        <v>0</v>
      </c>
    </row>
    <row r="11" spans="1:14" s="2" customFormat="1" ht="12.75">
      <c r="A11" s="53" t="s">
        <v>44</v>
      </c>
      <c r="B11" s="38">
        <v>-85893099</v>
      </c>
      <c r="C11" s="38">
        <v>-77398927</v>
      </c>
      <c r="D11" s="38">
        <v>-62603502</v>
      </c>
      <c r="E11" s="38">
        <v>-100495397</v>
      </c>
      <c r="F11" s="38">
        <v>-139506821</v>
      </c>
      <c r="G11" s="38">
        <v>-234932215</v>
      </c>
      <c r="H11" s="38">
        <v>-150332618</v>
      </c>
      <c r="I11" s="38">
        <v>22698078</v>
      </c>
      <c r="J11" s="38">
        <v>-37354949</v>
      </c>
      <c r="K11" s="38">
        <v>-148670641</v>
      </c>
      <c r="L11" s="38">
        <v>-30861993</v>
      </c>
      <c r="M11" s="38">
        <v>-106439391</v>
      </c>
      <c r="N11" s="38"/>
    </row>
    <row r="12" spans="1:14" s="2" customFormat="1" ht="13.5" thickBot="1">
      <c r="A12" s="53" t="s">
        <v>20</v>
      </c>
      <c r="B12" s="38">
        <v>54544859</v>
      </c>
      <c r="C12" s="38">
        <v>136672041</v>
      </c>
      <c r="D12" s="38">
        <v>15428063</v>
      </c>
      <c r="E12" s="38">
        <v>212939465</v>
      </c>
      <c r="F12" s="38">
        <v>82408611</v>
      </c>
      <c r="G12" s="38">
        <v>72933268</v>
      </c>
      <c r="H12" s="38">
        <v>-332757826</v>
      </c>
      <c r="I12" s="38">
        <v>89783062</v>
      </c>
      <c r="J12" s="38">
        <v>79969201</v>
      </c>
      <c r="K12" s="38">
        <v>150050072</v>
      </c>
      <c r="L12" s="38">
        <v>10388788</v>
      </c>
      <c r="M12" s="38">
        <v>575000043</v>
      </c>
      <c r="N12" s="38"/>
    </row>
    <row r="13" spans="1:14" s="2" customFormat="1" ht="13.5" thickBot="1">
      <c r="A13" s="68" t="s">
        <v>84</v>
      </c>
      <c r="B13" s="126">
        <f>B10+B11+B12</f>
        <v>410216181</v>
      </c>
      <c r="C13" s="126">
        <f aca="true" t="shared" si="1" ref="C13:I13">C10+C11+C12</f>
        <v>825784385</v>
      </c>
      <c r="D13" s="126">
        <f t="shared" si="1"/>
        <v>702357970</v>
      </c>
      <c r="E13" s="126">
        <f t="shared" si="1"/>
        <v>770759283</v>
      </c>
      <c r="F13" s="126">
        <f t="shared" si="1"/>
        <v>2237182560</v>
      </c>
      <c r="G13" s="126">
        <f t="shared" si="1"/>
        <v>4067318320</v>
      </c>
      <c r="H13" s="126">
        <f t="shared" si="1"/>
        <v>3940576495</v>
      </c>
      <c r="I13" s="126">
        <f t="shared" si="1"/>
        <v>6182584112</v>
      </c>
      <c r="J13" s="126">
        <v>4925002194</v>
      </c>
      <c r="K13" s="126">
        <v>5323271702</v>
      </c>
      <c r="L13" s="126">
        <v>5131140854</v>
      </c>
      <c r="M13" s="126">
        <v>522506073</v>
      </c>
      <c r="N13" s="126"/>
    </row>
    <row r="14" spans="1:14" s="2" customFormat="1" ht="22.5">
      <c r="A14" s="84" t="s">
        <v>52</v>
      </c>
      <c r="B14" s="56">
        <v>0</v>
      </c>
      <c r="C14" s="56">
        <v>0</v>
      </c>
      <c r="D14" s="56">
        <v>-1258175</v>
      </c>
      <c r="E14" s="56">
        <v>0</v>
      </c>
      <c r="F14" s="56">
        <v>0</v>
      </c>
      <c r="G14" s="56">
        <v>0</v>
      </c>
      <c r="H14" s="56">
        <v>0</v>
      </c>
      <c r="I14" s="56">
        <v>-407162</v>
      </c>
      <c r="J14" s="56">
        <v>0</v>
      </c>
      <c r="K14" s="56">
        <v>0</v>
      </c>
      <c r="L14" s="56">
        <v>0</v>
      </c>
      <c r="M14" s="56">
        <v>0</v>
      </c>
      <c r="N14" s="56"/>
    </row>
    <row r="15" spans="1:14" s="2" customFormat="1" ht="13.5" thickBot="1">
      <c r="A15" s="41" t="s">
        <v>45</v>
      </c>
      <c r="B15" s="16">
        <v>-687686</v>
      </c>
      <c r="C15" s="57">
        <v>0</v>
      </c>
      <c r="D15" s="57">
        <v>0</v>
      </c>
      <c r="E15" s="57">
        <v>0</v>
      </c>
      <c r="F15" s="57">
        <v>-117598511</v>
      </c>
      <c r="G15" s="57">
        <v>-310148273</v>
      </c>
      <c r="H15" s="57">
        <v>-581185325</v>
      </c>
      <c r="I15" s="57">
        <v>-610041512</v>
      </c>
      <c r="J15" s="57">
        <v>-845168389</v>
      </c>
      <c r="K15" s="57">
        <v>-706713000</v>
      </c>
      <c r="L15" s="57">
        <v>-771228000</v>
      </c>
      <c r="M15" s="57">
        <v>-687086000</v>
      </c>
      <c r="N15" s="57"/>
    </row>
    <row r="16" spans="1:14" s="2" customFormat="1" ht="21.75" thickBot="1">
      <c r="A16" s="127" t="s">
        <v>85</v>
      </c>
      <c r="B16" s="121">
        <f aca="true" t="shared" si="2" ref="B16:J16">B13+B15</f>
        <v>409528495</v>
      </c>
      <c r="C16" s="121">
        <f t="shared" si="2"/>
        <v>825784385</v>
      </c>
      <c r="D16" s="121">
        <f>SUM(D13:D15)</f>
        <v>701099795</v>
      </c>
      <c r="E16" s="121">
        <f t="shared" si="2"/>
        <v>770759283</v>
      </c>
      <c r="F16" s="121">
        <f t="shared" si="2"/>
        <v>2119584049</v>
      </c>
      <c r="G16" s="121">
        <f t="shared" si="2"/>
        <v>3757170047</v>
      </c>
      <c r="H16" s="121">
        <f t="shared" si="2"/>
        <v>3359391170</v>
      </c>
      <c r="I16" s="121">
        <f t="shared" si="2"/>
        <v>5572542600</v>
      </c>
      <c r="J16" s="121">
        <f t="shared" si="2"/>
        <v>4079833805</v>
      </c>
      <c r="K16" s="121">
        <f>K13+K15</f>
        <v>4616558702</v>
      </c>
      <c r="L16" s="121">
        <v>4359912854</v>
      </c>
      <c r="M16" s="121">
        <v>4303864517</v>
      </c>
      <c r="N16" s="121"/>
    </row>
    <row r="17" spans="1:14" s="6" customFormat="1" ht="12.75">
      <c r="A17" s="40" t="s">
        <v>46</v>
      </c>
      <c r="B17" s="55">
        <v>-61881239</v>
      </c>
      <c r="C17" s="55">
        <v>-69995310</v>
      </c>
      <c r="D17" s="55">
        <v>-65367434</v>
      </c>
      <c r="E17" s="55">
        <v>-44357886</v>
      </c>
      <c r="F17" s="55">
        <v>-82429655</v>
      </c>
      <c r="G17" s="55">
        <v>-171379445</v>
      </c>
      <c r="H17" s="55">
        <v>-208557268</v>
      </c>
      <c r="I17" s="55">
        <v>-139872917</v>
      </c>
      <c r="J17" s="55">
        <v>-123346431</v>
      </c>
      <c r="K17" s="55">
        <v>-546355689</v>
      </c>
      <c r="L17" s="55">
        <v>-1019270846</v>
      </c>
      <c r="M17" s="55">
        <v>-4052833443</v>
      </c>
      <c r="N17" s="55"/>
    </row>
    <row r="18" spans="1:14" s="6" customFormat="1" ht="22.5">
      <c r="A18" s="85" t="s">
        <v>53</v>
      </c>
      <c r="B18" s="49">
        <v>0</v>
      </c>
      <c r="C18" s="49">
        <v>0</v>
      </c>
      <c r="D18" s="49">
        <v>0</v>
      </c>
      <c r="E18" s="49">
        <v>29375001</v>
      </c>
      <c r="F18" s="49">
        <v>1724581</v>
      </c>
      <c r="G18" s="49">
        <v>5981760</v>
      </c>
      <c r="H18" s="49">
        <v>9300839</v>
      </c>
      <c r="I18" s="49">
        <v>75375</v>
      </c>
      <c r="J18" s="49">
        <v>0</v>
      </c>
      <c r="K18" s="49">
        <v>0</v>
      </c>
      <c r="L18" s="49">
        <v>0</v>
      </c>
      <c r="M18" s="49">
        <v>0</v>
      </c>
      <c r="N18" s="49"/>
    </row>
    <row r="19" spans="1:14" s="6" customFormat="1" ht="12.75">
      <c r="A19" s="86" t="s">
        <v>50</v>
      </c>
      <c r="B19" s="60">
        <v>0</v>
      </c>
      <c r="C19" s="60">
        <v>-1149615369</v>
      </c>
      <c r="D19" s="61">
        <v>-1658090044</v>
      </c>
      <c r="E19" s="61">
        <v>-213633213</v>
      </c>
      <c r="F19" s="61">
        <v>4044052876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/>
    </row>
    <row r="20" spans="1:14" s="6" customFormat="1" ht="34.5" thickBot="1">
      <c r="A20" s="87" t="s">
        <v>24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59">
        <v>-5279384907</v>
      </c>
      <c r="J20" s="59">
        <v>-2901164710</v>
      </c>
      <c r="K20" s="59">
        <v>0</v>
      </c>
      <c r="L20" s="59">
        <v>0</v>
      </c>
      <c r="M20" s="59">
        <v>0</v>
      </c>
      <c r="N20" s="59"/>
    </row>
    <row r="21" spans="1:14" s="6" customFormat="1" ht="21.75" thickBot="1">
      <c r="A21" s="127" t="s">
        <v>47</v>
      </c>
      <c r="B21" s="54">
        <f aca="true" t="shared" si="3" ref="B21:G21">SUM(B17:B20)</f>
        <v>-61881239</v>
      </c>
      <c r="C21" s="54">
        <f t="shared" si="3"/>
        <v>-1219610679</v>
      </c>
      <c r="D21" s="54">
        <f t="shared" si="3"/>
        <v>-1723457478</v>
      </c>
      <c r="E21" s="54">
        <f t="shared" si="3"/>
        <v>-228616098</v>
      </c>
      <c r="F21" s="54">
        <f t="shared" si="3"/>
        <v>3963347802</v>
      </c>
      <c r="G21" s="54">
        <f t="shared" si="3"/>
        <v>-165397685</v>
      </c>
      <c r="H21" s="54">
        <f aca="true" t="shared" si="4" ref="H21:N21">SUM(H17:H20)</f>
        <v>-199256429</v>
      </c>
      <c r="I21" s="54">
        <f t="shared" si="4"/>
        <v>-5419182449</v>
      </c>
      <c r="J21" s="54">
        <f t="shared" si="4"/>
        <v>-3024511141</v>
      </c>
      <c r="K21" s="54">
        <f t="shared" si="4"/>
        <v>-546355689</v>
      </c>
      <c r="L21" s="54">
        <f t="shared" si="4"/>
        <v>-1019270846</v>
      </c>
      <c r="M21" s="54">
        <f t="shared" si="4"/>
        <v>-4052833443</v>
      </c>
      <c r="N21" s="54">
        <f t="shared" si="4"/>
        <v>0</v>
      </c>
    </row>
    <row r="22" spans="1:14" s="6" customFormat="1" ht="13.5" thickBot="1">
      <c r="A22" s="120" t="s">
        <v>54</v>
      </c>
      <c r="B22" s="54">
        <v>0</v>
      </c>
      <c r="C22" s="54">
        <v>0</v>
      </c>
      <c r="D22" s="54">
        <v>0</v>
      </c>
      <c r="E22" s="54">
        <v>-560000000</v>
      </c>
      <c r="F22" s="54">
        <v>-494539000</v>
      </c>
      <c r="G22" s="54">
        <v>-500000000</v>
      </c>
      <c r="H22" s="54">
        <v>-500000000</v>
      </c>
      <c r="I22" s="54">
        <v>-500697400</v>
      </c>
      <c r="J22" s="54">
        <v>-500697400</v>
      </c>
      <c r="K22" s="54">
        <v>-500697399</v>
      </c>
      <c r="L22" s="54">
        <v>-500697400</v>
      </c>
      <c r="M22" s="54">
        <v>-500697400</v>
      </c>
      <c r="N22" s="54"/>
    </row>
    <row r="23" spans="1:13" s="6" customFormat="1" ht="36" customHeight="1" thickBot="1">
      <c r="A23" s="68" t="s">
        <v>51</v>
      </c>
      <c r="B23" s="50">
        <f>B16+B21</f>
        <v>347647256</v>
      </c>
      <c r="C23" s="50">
        <f>C16+C21</f>
        <v>-393826294</v>
      </c>
      <c r="D23" s="50">
        <f>D16+D21</f>
        <v>-1022357683</v>
      </c>
      <c r="E23" s="50">
        <v>-17856815</v>
      </c>
      <c r="F23" s="50">
        <v>5588392851</v>
      </c>
      <c r="G23" s="50">
        <v>3091772362</v>
      </c>
      <c r="H23" s="50">
        <v>2660134741</v>
      </c>
      <c r="I23" s="50">
        <v>-347744411</v>
      </c>
      <c r="J23" s="50">
        <v>554625264</v>
      </c>
      <c r="K23" s="50">
        <v>3569505613</v>
      </c>
      <c r="L23" s="50">
        <v>2839944608</v>
      </c>
      <c r="M23" s="50">
        <v>-249666326</v>
      </c>
    </row>
    <row r="24" spans="1:13" ht="23.25" thickBot="1">
      <c r="A24" s="51" t="s">
        <v>48</v>
      </c>
      <c r="B24" s="52">
        <v>2144644939</v>
      </c>
      <c r="C24" s="52">
        <v>1469577945</v>
      </c>
      <c r="D24" s="52">
        <v>1075751651</v>
      </c>
      <c r="E24" s="52">
        <v>53393968</v>
      </c>
      <c r="F24" s="52">
        <v>35537153</v>
      </c>
      <c r="G24" s="52">
        <v>5623930004</v>
      </c>
      <c r="H24" s="52">
        <v>8715702366</v>
      </c>
      <c r="I24" s="52">
        <v>11375837107</v>
      </c>
      <c r="J24" s="52">
        <v>11028092696</v>
      </c>
      <c r="K24" s="52">
        <v>11582717960</v>
      </c>
      <c r="L24" s="52">
        <v>15152223573</v>
      </c>
      <c r="M24" s="52">
        <v>17992168181</v>
      </c>
    </row>
    <row r="25" spans="1:13" ht="24.75" customHeight="1" thickBot="1">
      <c r="A25" s="68" t="s">
        <v>49</v>
      </c>
      <c r="B25" s="54">
        <f>B23+B24</f>
        <v>2492292195</v>
      </c>
      <c r="C25" s="54">
        <f aca="true" t="shared" si="5" ref="C25:J25">C23+C24</f>
        <v>1075751651</v>
      </c>
      <c r="D25" s="54">
        <f t="shared" si="5"/>
        <v>53393968</v>
      </c>
      <c r="E25" s="54">
        <f t="shared" si="5"/>
        <v>35537153</v>
      </c>
      <c r="F25" s="54">
        <f t="shared" si="5"/>
        <v>5623930004</v>
      </c>
      <c r="G25" s="54">
        <f t="shared" si="5"/>
        <v>8715702366</v>
      </c>
      <c r="H25" s="54">
        <f t="shared" si="5"/>
        <v>11375837107</v>
      </c>
      <c r="I25" s="54">
        <f t="shared" si="5"/>
        <v>11028092696</v>
      </c>
      <c r="J25" s="54">
        <f t="shared" si="5"/>
        <v>11582717960</v>
      </c>
      <c r="K25" s="54">
        <f>K23+K24</f>
        <v>15152223573</v>
      </c>
      <c r="L25" s="54">
        <f>L23+L24</f>
        <v>17992168181</v>
      </c>
      <c r="M25" s="54">
        <f>M23+M24</f>
        <v>17742501855</v>
      </c>
    </row>
    <row r="26" ht="12.75">
      <c r="A26" s="10" t="s">
        <v>56</v>
      </c>
    </row>
  </sheetData>
  <sheetProtection/>
  <mergeCells count="2">
    <mergeCell ref="A3:N3"/>
    <mergeCell ref="A6:N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16.7109375" style="1" customWidth="1"/>
    <col min="9" max="16384" width="9.140625" style="1" customWidth="1"/>
  </cols>
  <sheetData>
    <row r="1" spans="1:8" s="88" customFormat="1" ht="19.5" customHeight="1">
      <c r="A1" s="76" t="s">
        <v>96</v>
      </c>
      <c r="B1" s="76"/>
      <c r="C1" s="76"/>
      <c r="D1" s="76"/>
      <c r="E1" s="76"/>
      <c r="F1" s="76"/>
      <c r="G1" s="76"/>
      <c r="H1" s="76"/>
    </row>
    <row r="2" s="88" customFormat="1" ht="6.75" customHeight="1" thickBot="1">
      <c r="A2" s="5"/>
    </row>
    <row r="3" spans="1:8" s="88" customFormat="1" ht="13.5" customHeight="1" thickBot="1">
      <c r="A3" s="5"/>
      <c r="B3" s="131">
        <v>2013</v>
      </c>
      <c r="C3" s="131"/>
      <c r="D3" s="131"/>
      <c r="E3" s="131"/>
      <c r="F3" s="131"/>
      <c r="G3" s="131"/>
      <c r="H3" s="90"/>
    </row>
    <row r="4" spans="1:7" s="88" customFormat="1" ht="13.5" customHeight="1" thickBot="1">
      <c r="A4" s="5"/>
      <c r="B4" s="112" t="s">
        <v>74</v>
      </c>
      <c r="C4" s="112" t="s">
        <v>75</v>
      </c>
      <c r="D4" s="112" t="s">
        <v>76</v>
      </c>
      <c r="E4" s="112" t="s">
        <v>77</v>
      </c>
      <c r="F4" s="112" t="s">
        <v>78</v>
      </c>
      <c r="G4" s="113" t="s">
        <v>79</v>
      </c>
    </row>
    <row r="5" spans="1:7" s="88" customFormat="1" ht="13.5" customHeight="1" thickBot="1">
      <c r="A5" s="101" t="s">
        <v>82</v>
      </c>
      <c r="B5" s="91"/>
      <c r="C5" s="91"/>
      <c r="D5" s="91"/>
      <c r="E5" s="91"/>
      <c r="F5" s="91"/>
      <c r="G5" s="92">
        <f>SUM(B5:F5)</f>
        <v>0</v>
      </c>
    </row>
    <row r="6" s="88" customFormat="1" ht="13.5" customHeight="1">
      <c r="A6" s="89" t="s">
        <v>73</v>
      </c>
    </row>
    <row r="8" spans="1:8" ht="19.5" customHeight="1">
      <c r="A8" s="76" t="s">
        <v>97</v>
      </c>
      <c r="B8" s="76"/>
      <c r="C8" s="76"/>
      <c r="D8" s="76"/>
      <c r="E8" s="76"/>
      <c r="F8" s="76"/>
      <c r="G8" s="76"/>
      <c r="H8" s="76"/>
    </row>
    <row r="9" spans="1:8" ht="6.75" customHeight="1" thickBot="1">
      <c r="A9" s="5"/>
      <c r="B9" s="88"/>
      <c r="C9" s="88"/>
      <c r="D9" s="88"/>
      <c r="E9" s="88"/>
      <c r="F9" s="88"/>
      <c r="G9" s="88"/>
      <c r="H9" s="88"/>
    </row>
    <row r="10" spans="1:8" ht="13.5" customHeight="1" thickBot="1">
      <c r="A10" s="5"/>
      <c r="D10" s="131">
        <v>2013</v>
      </c>
      <c r="E10" s="131"/>
      <c r="F10" s="131"/>
      <c r="G10" s="131"/>
      <c r="H10" s="131"/>
    </row>
    <row r="11" spans="1:8" ht="13.5" customHeight="1" thickBot="1">
      <c r="A11" s="5"/>
      <c r="C11" s="110" t="s">
        <v>74</v>
      </c>
      <c r="D11" s="110" t="s">
        <v>75</v>
      </c>
      <c r="E11" s="110" t="s">
        <v>76</v>
      </c>
      <c r="F11" s="110" t="s">
        <v>77</v>
      </c>
      <c r="G11" s="110" t="s">
        <v>78</v>
      </c>
      <c r="H11" s="111" t="s">
        <v>79</v>
      </c>
    </row>
    <row r="12" spans="1:8" ht="13.5" customHeight="1">
      <c r="A12" s="133" t="s">
        <v>82</v>
      </c>
      <c r="B12" s="94" t="s">
        <v>80</v>
      </c>
      <c r="C12" s="95"/>
      <c r="D12" s="95"/>
      <c r="E12" s="95"/>
      <c r="F12" s="95"/>
      <c r="G12" s="95"/>
      <c r="H12" s="96">
        <f>SUM(C12:G12)</f>
        <v>0</v>
      </c>
    </row>
    <row r="13" spans="1:8" ht="13.5" customHeight="1" thickBot="1">
      <c r="A13" s="134"/>
      <c r="B13" s="97" t="s">
        <v>81</v>
      </c>
      <c r="C13" s="98"/>
      <c r="D13" s="98"/>
      <c r="E13" s="98"/>
      <c r="F13" s="98"/>
      <c r="G13" s="98"/>
      <c r="H13" s="99">
        <f>SUM(C13:G13)</f>
        <v>0</v>
      </c>
    </row>
    <row r="14" spans="1:8" ht="13.5" customHeight="1" thickBot="1">
      <c r="A14" s="135"/>
      <c r="B14" s="93" t="s">
        <v>79</v>
      </c>
      <c r="C14" s="100">
        <f aca="true" t="shared" si="0" ref="C14:H14">SUM(C12:C13)</f>
        <v>0</v>
      </c>
      <c r="D14" s="100">
        <f t="shared" si="0"/>
        <v>0</v>
      </c>
      <c r="E14" s="100">
        <f t="shared" si="0"/>
        <v>0</v>
      </c>
      <c r="F14" s="100">
        <f t="shared" si="0"/>
        <v>0</v>
      </c>
      <c r="G14" s="100">
        <f t="shared" si="0"/>
        <v>0</v>
      </c>
      <c r="H14" s="100">
        <f t="shared" si="0"/>
        <v>0</v>
      </c>
    </row>
    <row r="15" spans="1:8" ht="13.5" customHeight="1">
      <c r="A15" s="89" t="s">
        <v>73</v>
      </c>
      <c r="B15" s="88"/>
      <c r="C15" s="88"/>
      <c r="D15" s="88"/>
      <c r="E15" s="88"/>
      <c r="F15" s="88"/>
      <c r="G15" s="88"/>
      <c r="H15" s="88"/>
    </row>
  </sheetData>
  <sheetProtection/>
  <mergeCells count="3">
    <mergeCell ref="B3:G3"/>
    <mergeCell ref="D10:H10"/>
    <mergeCell ref="A12:A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2012-07-20T13:09:00Z</cp:lastPrinted>
  <dcterms:created xsi:type="dcterms:W3CDTF">2006-02-24T09:38:25Z</dcterms:created>
  <dcterms:modified xsi:type="dcterms:W3CDTF">2014-01-24T12:56:48Z</dcterms:modified>
  <cp:category/>
  <cp:version/>
  <cp:contentType/>
  <cp:contentStatus/>
</cp:coreProperties>
</file>